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4.xml" ContentType="application/vnd.openxmlformats-officedocument.themeOverrid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theme/themeOverride8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BMartin\Academia\Artículos\Art 15 PIB potencial\"/>
    </mc:Choice>
  </mc:AlternateContent>
  <bookViews>
    <workbookView xWindow="0" yWindow="0" windowWidth="20490" windowHeight="6600" activeTab="4"/>
  </bookViews>
  <sheets>
    <sheet name="Base de Datos" sheetId="7" r:id="rId1"/>
    <sheet name="Gráficas" sheetId="2" r:id="rId2"/>
    <sheet name="Cuadros" sheetId="4" r:id="rId3"/>
    <sheet name="Cuadros Brechas" sheetId="8" r:id="rId4"/>
    <sheet name="Correlaciones" sheetId="5" r:id="rId5"/>
  </sheets>
  <definedNames>
    <definedName name="_xlnm.Print_Area" localSheetId="2">Cuadros!$B$3:$I$40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4" l="1"/>
  <c r="B12" i="8" l="1"/>
  <c r="C12" i="8"/>
  <c r="D12" i="8"/>
  <c r="E12" i="8"/>
  <c r="F12" i="8"/>
  <c r="G12" i="8"/>
  <c r="H12" i="8"/>
  <c r="I12" i="8"/>
  <c r="J12" i="8"/>
  <c r="K12" i="8"/>
  <c r="L12" i="8"/>
  <c r="M12" i="8"/>
  <c r="N12" i="8"/>
  <c r="B24" i="8"/>
  <c r="C24" i="8"/>
  <c r="D24" i="8"/>
  <c r="O18" i="8" s="1"/>
  <c r="E24" i="8"/>
  <c r="F24" i="8"/>
  <c r="G24" i="8"/>
  <c r="H24" i="8"/>
  <c r="I24" i="8"/>
  <c r="J24" i="8"/>
  <c r="K24" i="8"/>
  <c r="L24" i="8"/>
  <c r="M24" i="8"/>
  <c r="N24" i="8"/>
  <c r="B36" i="8"/>
  <c r="L31" i="8" s="1"/>
  <c r="C36" i="8"/>
  <c r="D36" i="8"/>
  <c r="E36" i="8"/>
  <c r="F36" i="8"/>
  <c r="G36" i="8"/>
  <c r="H36" i="8"/>
  <c r="I36" i="8"/>
  <c r="J36" i="8"/>
  <c r="K36" i="8"/>
  <c r="L5" i="7"/>
  <c r="Q5" i="7"/>
  <c r="R5" i="7" s="1"/>
  <c r="D6" i="7"/>
  <c r="E6" i="7" s="1"/>
  <c r="G6" i="7"/>
  <c r="I6" i="7" s="1"/>
  <c r="J6" i="7" s="1"/>
  <c r="L6" i="7"/>
  <c r="Q6" i="7"/>
  <c r="R6" i="7" s="1"/>
  <c r="C7" i="7"/>
  <c r="D7" i="7"/>
  <c r="E7" i="7" s="1"/>
  <c r="G7" i="7"/>
  <c r="H7" i="7"/>
  <c r="L7" i="7"/>
  <c r="Q7" i="7"/>
  <c r="R7" i="7" s="1"/>
  <c r="C8" i="7"/>
  <c r="D8" i="7"/>
  <c r="E8" i="7"/>
  <c r="G8" i="7"/>
  <c r="H8" i="7" s="1"/>
  <c r="L8" i="7"/>
  <c r="Q8" i="7"/>
  <c r="R8" i="7" s="1"/>
  <c r="C9" i="7"/>
  <c r="D9" i="7"/>
  <c r="E9" i="7" s="1"/>
  <c r="G9" i="7"/>
  <c r="H9" i="7"/>
  <c r="L9" i="7"/>
  <c r="Q9" i="7"/>
  <c r="R9" i="7" s="1"/>
  <c r="C10" i="7"/>
  <c r="D10" i="7"/>
  <c r="E10" i="7"/>
  <c r="G10" i="7"/>
  <c r="H10" i="7" s="1"/>
  <c r="L10" i="7"/>
  <c r="Q10" i="7"/>
  <c r="R10" i="7" s="1"/>
  <c r="C11" i="7"/>
  <c r="D11" i="7"/>
  <c r="E11" i="7" s="1"/>
  <c r="G11" i="7"/>
  <c r="H11" i="7"/>
  <c r="L11" i="7"/>
  <c r="Q11" i="7"/>
  <c r="R11" i="7" s="1"/>
  <c r="C12" i="7"/>
  <c r="D12" i="7"/>
  <c r="E12" i="7"/>
  <c r="G12" i="7"/>
  <c r="H12" i="7" s="1"/>
  <c r="L12" i="7"/>
  <c r="Q12" i="7"/>
  <c r="R12" i="7" s="1"/>
  <c r="C13" i="7"/>
  <c r="D13" i="7"/>
  <c r="E13" i="7" s="1"/>
  <c r="G13" i="7"/>
  <c r="H13" i="7"/>
  <c r="L13" i="7"/>
  <c r="Q13" i="7"/>
  <c r="R13" i="7" s="1"/>
  <c r="C14" i="7"/>
  <c r="D14" i="7"/>
  <c r="E14" i="7"/>
  <c r="G14" i="7"/>
  <c r="I14" i="7" s="1"/>
  <c r="J14" i="7" s="1"/>
  <c r="H14" i="7"/>
  <c r="L14" i="7"/>
  <c r="Q14" i="7"/>
  <c r="R14" i="7" s="1"/>
  <c r="C15" i="7"/>
  <c r="D15" i="7"/>
  <c r="E15" i="7"/>
  <c r="G15" i="7"/>
  <c r="H15" i="7"/>
  <c r="L15" i="7"/>
  <c r="Q15" i="7"/>
  <c r="R15" i="7" s="1"/>
  <c r="C16" i="7"/>
  <c r="D16" i="7"/>
  <c r="E16" i="7"/>
  <c r="G16" i="7"/>
  <c r="I16" i="7" s="1"/>
  <c r="J16" i="7" s="1"/>
  <c r="H16" i="7"/>
  <c r="L16" i="7"/>
  <c r="Q16" i="7"/>
  <c r="R16" i="7" s="1"/>
  <c r="C17" i="7"/>
  <c r="D17" i="7"/>
  <c r="E17" i="7"/>
  <c r="G17" i="7"/>
  <c r="H17" i="7"/>
  <c r="L17" i="7"/>
  <c r="Q17" i="7"/>
  <c r="R17" i="7" s="1"/>
  <c r="C18" i="7"/>
  <c r="D18" i="7"/>
  <c r="E18" i="7"/>
  <c r="G18" i="7"/>
  <c r="I18" i="7" s="1"/>
  <c r="H18" i="7"/>
  <c r="J18" i="7"/>
  <c r="L18" i="7"/>
  <c r="N18" i="7"/>
  <c r="O18" i="7" s="1"/>
  <c r="Q18" i="7"/>
  <c r="R18" i="7" s="1"/>
  <c r="C19" i="7"/>
  <c r="D19" i="7"/>
  <c r="E19" i="7"/>
  <c r="G19" i="7"/>
  <c r="I19" i="7" s="1"/>
  <c r="J19" i="7" s="1"/>
  <c r="H19" i="7"/>
  <c r="L19" i="7"/>
  <c r="N19" i="7"/>
  <c r="O19" i="7" s="1"/>
  <c r="Q19" i="7"/>
  <c r="R19" i="7" s="1"/>
  <c r="C20" i="7"/>
  <c r="D20" i="7"/>
  <c r="E20" i="7"/>
  <c r="G20" i="7"/>
  <c r="I20" i="7" s="1"/>
  <c r="J20" i="7" s="1"/>
  <c r="H20" i="7"/>
  <c r="L20" i="7"/>
  <c r="N20" i="7"/>
  <c r="O20" i="7" s="1"/>
  <c r="Q20" i="7"/>
  <c r="R20" i="7" s="1"/>
  <c r="C21" i="7"/>
  <c r="D21" i="7"/>
  <c r="E21" i="7"/>
  <c r="G21" i="7"/>
  <c r="I21" i="7" s="1"/>
  <c r="H21" i="7"/>
  <c r="J21" i="7"/>
  <c r="L21" i="7"/>
  <c r="N21" i="7"/>
  <c r="O21" i="7" s="1"/>
  <c r="Q21" i="7"/>
  <c r="R21" i="7" s="1"/>
  <c r="C22" i="7"/>
  <c r="D22" i="7"/>
  <c r="E22" i="7"/>
  <c r="G22" i="7"/>
  <c r="I22" i="7" s="1"/>
  <c r="H22" i="7"/>
  <c r="J22" i="7"/>
  <c r="L22" i="7"/>
  <c r="N22" i="7"/>
  <c r="O22" i="7" s="1"/>
  <c r="Q22" i="7"/>
  <c r="R22" i="7" s="1"/>
  <c r="C23" i="7"/>
  <c r="D23" i="7"/>
  <c r="E23" i="7"/>
  <c r="G23" i="7"/>
  <c r="I23" i="7" s="1"/>
  <c r="J23" i="7" s="1"/>
  <c r="H23" i="7"/>
  <c r="L23" i="7"/>
  <c r="N23" i="7"/>
  <c r="O23" i="7" s="1"/>
  <c r="Q23" i="7"/>
  <c r="R23" i="7" s="1"/>
  <c r="C24" i="7"/>
  <c r="D24" i="7"/>
  <c r="E24" i="7"/>
  <c r="G24" i="7"/>
  <c r="I24" i="7" s="1"/>
  <c r="J24" i="7" s="1"/>
  <c r="H24" i="7"/>
  <c r="L24" i="7"/>
  <c r="N24" i="7"/>
  <c r="O24" i="7" s="1"/>
  <c r="Q24" i="7"/>
  <c r="R24" i="7" s="1"/>
  <c r="C25" i="7"/>
  <c r="D25" i="7"/>
  <c r="E25" i="7"/>
  <c r="G25" i="7"/>
  <c r="I25" i="7" s="1"/>
  <c r="H25" i="7"/>
  <c r="J25" i="7"/>
  <c r="L25" i="7"/>
  <c r="N25" i="7"/>
  <c r="O25" i="7" s="1"/>
  <c r="Q25" i="7"/>
  <c r="R25" i="7" s="1"/>
  <c r="C26" i="7"/>
  <c r="D26" i="7"/>
  <c r="E26" i="7"/>
  <c r="G26" i="7"/>
  <c r="I26" i="7" s="1"/>
  <c r="H26" i="7"/>
  <c r="J26" i="7"/>
  <c r="L26" i="7"/>
  <c r="N26" i="7"/>
  <c r="O26" i="7" s="1"/>
  <c r="Q26" i="7"/>
  <c r="R26" i="7" s="1"/>
  <c r="C27" i="7"/>
  <c r="D27" i="7"/>
  <c r="E27" i="7"/>
  <c r="G27" i="7"/>
  <c r="I27" i="7" s="1"/>
  <c r="J27" i="7" s="1"/>
  <c r="H27" i="7"/>
  <c r="L27" i="7"/>
  <c r="N27" i="7"/>
  <c r="O27" i="7" s="1"/>
  <c r="Q27" i="7"/>
  <c r="R27" i="7" s="1"/>
  <c r="C28" i="7"/>
  <c r="D28" i="7"/>
  <c r="E28" i="7"/>
  <c r="G28" i="7"/>
  <c r="I28" i="7" s="1"/>
  <c r="J28" i="7" s="1"/>
  <c r="H28" i="7"/>
  <c r="L28" i="7"/>
  <c r="N28" i="7"/>
  <c r="O28" i="7" s="1"/>
  <c r="Q28" i="7"/>
  <c r="R28" i="7" s="1"/>
  <c r="C29" i="7"/>
  <c r="D29" i="7"/>
  <c r="E29" i="7"/>
  <c r="G29" i="7"/>
  <c r="I29" i="7" s="1"/>
  <c r="H29" i="7"/>
  <c r="J29" i="7"/>
  <c r="L29" i="7"/>
  <c r="N29" i="7"/>
  <c r="O29" i="7" s="1"/>
  <c r="Q29" i="7"/>
  <c r="R29" i="7" s="1"/>
  <c r="C30" i="7"/>
  <c r="D30" i="7"/>
  <c r="E30" i="7"/>
  <c r="G30" i="7"/>
  <c r="I30" i="7" s="1"/>
  <c r="H30" i="7"/>
  <c r="J30" i="7"/>
  <c r="L30" i="7"/>
  <c r="N30" i="7"/>
  <c r="O30" i="7" s="1"/>
  <c r="Q30" i="7"/>
  <c r="R30" i="7" s="1"/>
  <c r="C31" i="7"/>
  <c r="D31" i="7"/>
  <c r="E31" i="7"/>
  <c r="G31" i="7"/>
  <c r="I31" i="7" s="1"/>
  <c r="J31" i="7" s="1"/>
  <c r="H31" i="7"/>
  <c r="L31" i="7"/>
  <c r="N31" i="7"/>
  <c r="O31" i="7" s="1"/>
  <c r="Q31" i="7"/>
  <c r="R31" i="7" s="1"/>
  <c r="C32" i="7"/>
  <c r="D32" i="7"/>
  <c r="E32" i="7"/>
  <c r="G32" i="7"/>
  <c r="I32" i="7" s="1"/>
  <c r="J32" i="7" s="1"/>
  <c r="H32" i="7"/>
  <c r="L32" i="7"/>
  <c r="N32" i="7"/>
  <c r="O32" i="7" s="1"/>
  <c r="Q32" i="7"/>
  <c r="R32" i="7" s="1"/>
  <c r="C33" i="7"/>
  <c r="D33" i="7"/>
  <c r="E33" i="7"/>
  <c r="G33" i="7"/>
  <c r="I33" i="7" s="1"/>
  <c r="H33" i="7"/>
  <c r="J33" i="7"/>
  <c r="L33" i="7"/>
  <c r="N33" i="7"/>
  <c r="O33" i="7" s="1"/>
  <c r="Q33" i="7"/>
  <c r="R33" i="7" s="1"/>
  <c r="C34" i="7"/>
  <c r="D34" i="7"/>
  <c r="E34" i="7"/>
  <c r="G34" i="7"/>
  <c r="I34" i="7" s="1"/>
  <c r="H34" i="7"/>
  <c r="J34" i="7"/>
  <c r="L34" i="7"/>
  <c r="N34" i="7"/>
  <c r="O34" i="7" s="1"/>
  <c r="Q34" i="7"/>
  <c r="R34" i="7" s="1"/>
  <c r="C35" i="7"/>
  <c r="D35" i="7"/>
  <c r="E35" i="7"/>
  <c r="G35" i="7"/>
  <c r="I7" i="7" s="1"/>
  <c r="J7" i="7" s="1"/>
  <c r="H35" i="7"/>
  <c r="L35" i="7"/>
  <c r="N35" i="7"/>
  <c r="O35" i="7" s="1"/>
  <c r="Q35" i="7"/>
  <c r="R35" i="7" s="1"/>
  <c r="C36" i="7"/>
  <c r="D36" i="7"/>
  <c r="E36" i="7"/>
  <c r="G36" i="7"/>
  <c r="I36" i="7" s="1"/>
  <c r="J36" i="7" s="1"/>
  <c r="H36" i="7"/>
  <c r="L36" i="7"/>
  <c r="N36" i="7"/>
  <c r="O36" i="7" s="1"/>
  <c r="Q36" i="7"/>
  <c r="R36" i="7" s="1"/>
  <c r="C37" i="7"/>
  <c r="D37" i="7"/>
  <c r="E37" i="7"/>
  <c r="G37" i="7"/>
  <c r="I37" i="7" s="1"/>
  <c r="H37" i="7"/>
  <c r="J37" i="7"/>
  <c r="L37" i="7"/>
  <c r="N37" i="7"/>
  <c r="O37" i="7" s="1"/>
  <c r="Q37" i="7"/>
  <c r="R37" i="7" s="1"/>
  <c r="C38" i="7"/>
  <c r="D38" i="7"/>
  <c r="E38" i="7"/>
  <c r="G38" i="7"/>
  <c r="I38" i="7" s="1"/>
  <c r="H38" i="7"/>
  <c r="J38" i="7"/>
  <c r="L38" i="7"/>
  <c r="N38" i="7"/>
  <c r="O38" i="7" s="1"/>
  <c r="Q38" i="7"/>
  <c r="R38" i="7" s="1"/>
  <c r="C39" i="7"/>
  <c r="D39" i="7"/>
  <c r="E39" i="7"/>
  <c r="G39" i="7"/>
  <c r="I39" i="7" s="1"/>
  <c r="J39" i="7" s="1"/>
  <c r="H39" i="7"/>
  <c r="L39" i="7"/>
  <c r="N39" i="7"/>
  <c r="O39" i="7" s="1"/>
  <c r="Q39" i="7"/>
  <c r="R39" i="7" s="1"/>
  <c r="C40" i="7"/>
  <c r="D40" i="7"/>
  <c r="E40" i="7"/>
  <c r="G40" i="7"/>
  <c r="I40" i="7" s="1"/>
  <c r="J40" i="7" s="1"/>
  <c r="H40" i="7"/>
  <c r="L40" i="7"/>
  <c r="N40" i="7"/>
  <c r="O40" i="7" s="1"/>
  <c r="Q40" i="7"/>
  <c r="R40" i="7" s="1"/>
  <c r="C41" i="7"/>
  <c r="D41" i="7"/>
  <c r="E41" i="7"/>
  <c r="G41" i="7"/>
  <c r="I41" i="7" s="1"/>
  <c r="H41" i="7"/>
  <c r="J41" i="7"/>
  <c r="L41" i="7"/>
  <c r="N41" i="7"/>
  <c r="O41" i="7" s="1"/>
  <c r="Q41" i="7"/>
  <c r="R41" i="7" s="1"/>
  <c r="C42" i="7"/>
  <c r="D42" i="7"/>
  <c r="E42" i="7"/>
  <c r="G42" i="7"/>
  <c r="I42" i="7" s="1"/>
  <c r="H42" i="7"/>
  <c r="J42" i="7"/>
  <c r="L42" i="7"/>
  <c r="N42" i="7"/>
  <c r="O42" i="7" s="1"/>
  <c r="Q42" i="7"/>
  <c r="R42" i="7" s="1"/>
  <c r="C43" i="7"/>
  <c r="D43" i="7"/>
  <c r="E43" i="7"/>
  <c r="G43" i="7"/>
  <c r="I43" i="7" s="1"/>
  <c r="J43" i="7" s="1"/>
  <c r="H43" i="7"/>
  <c r="L43" i="7"/>
  <c r="N43" i="7"/>
  <c r="O43" i="7" s="1"/>
  <c r="Q43" i="7"/>
  <c r="R43" i="7" s="1"/>
  <c r="C44" i="7"/>
  <c r="D44" i="7"/>
  <c r="E44" i="7"/>
  <c r="G44" i="7"/>
  <c r="I44" i="7" s="1"/>
  <c r="J44" i="7" s="1"/>
  <c r="H44" i="7"/>
  <c r="L44" i="7"/>
  <c r="N44" i="7"/>
  <c r="O44" i="7" s="1"/>
  <c r="Q44" i="7"/>
  <c r="R44" i="7" s="1"/>
  <c r="C45" i="7"/>
  <c r="D45" i="7"/>
  <c r="E45" i="7"/>
  <c r="G45" i="7"/>
  <c r="I45" i="7" s="1"/>
  <c r="H45" i="7"/>
  <c r="J45" i="7"/>
  <c r="L45" i="7"/>
  <c r="N45" i="7"/>
  <c r="O45" i="7" s="1"/>
  <c r="Q45" i="7"/>
  <c r="R45" i="7" s="1"/>
  <c r="C46" i="7"/>
  <c r="D46" i="7"/>
  <c r="E46" i="7"/>
  <c r="G46" i="7"/>
  <c r="I46" i="7" s="1"/>
  <c r="H46" i="7"/>
  <c r="J46" i="7"/>
  <c r="L46" i="7"/>
  <c r="N46" i="7"/>
  <c r="O46" i="7" s="1"/>
  <c r="Q46" i="7"/>
  <c r="R46" i="7" s="1"/>
  <c r="C47" i="7"/>
  <c r="D47" i="7"/>
  <c r="E47" i="7"/>
  <c r="G47" i="7"/>
  <c r="I47" i="7" s="1"/>
  <c r="J47" i="7" s="1"/>
  <c r="H47" i="7"/>
  <c r="L47" i="7"/>
  <c r="N47" i="7"/>
  <c r="O47" i="7" s="1"/>
  <c r="Q47" i="7"/>
  <c r="R47" i="7" s="1"/>
  <c r="C48" i="7"/>
  <c r="D48" i="7"/>
  <c r="E48" i="7"/>
  <c r="G48" i="7"/>
  <c r="I48" i="7" s="1"/>
  <c r="J48" i="7" s="1"/>
  <c r="H48" i="7"/>
  <c r="L48" i="7"/>
  <c r="N48" i="7"/>
  <c r="O48" i="7" s="1"/>
  <c r="Q48" i="7"/>
  <c r="R48" i="7" s="1"/>
  <c r="C49" i="7"/>
  <c r="D49" i="7"/>
  <c r="E49" i="7"/>
  <c r="G49" i="7"/>
  <c r="I49" i="7" s="1"/>
  <c r="H49" i="7"/>
  <c r="J49" i="7"/>
  <c r="L49" i="7"/>
  <c r="N49" i="7"/>
  <c r="O49" i="7" s="1"/>
  <c r="Q49" i="7"/>
  <c r="R49" i="7" s="1"/>
  <c r="C50" i="7"/>
  <c r="D50" i="7"/>
  <c r="E50" i="7"/>
  <c r="G50" i="7"/>
  <c r="I50" i="7" s="1"/>
  <c r="J50" i="7" s="1"/>
  <c r="H50" i="7"/>
  <c r="L50" i="7"/>
  <c r="N50" i="7"/>
  <c r="O50" i="7" s="1"/>
  <c r="Q50" i="7"/>
  <c r="R50" i="7" s="1"/>
  <c r="C51" i="7"/>
  <c r="D51" i="7"/>
  <c r="E51" i="7"/>
  <c r="G51" i="7"/>
  <c r="I51" i="7" s="1"/>
  <c r="J51" i="7"/>
  <c r="L51" i="7"/>
  <c r="N51" i="7"/>
  <c r="O51" i="7" s="1"/>
  <c r="Q51" i="7"/>
  <c r="R51" i="7" s="1"/>
  <c r="C52" i="7"/>
  <c r="D52" i="7"/>
  <c r="E52" i="7"/>
  <c r="G52" i="7"/>
  <c r="I52" i="7" s="1"/>
  <c r="J52" i="7" s="1"/>
  <c r="H52" i="7"/>
  <c r="L52" i="7"/>
  <c r="N52" i="7"/>
  <c r="O52" i="7" s="1"/>
  <c r="Q52" i="7"/>
  <c r="R52" i="7" s="1"/>
  <c r="C53" i="7"/>
  <c r="D53" i="7"/>
  <c r="E53" i="7"/>
  <c r="G53" i="7"/>
  <c r="I53" i="7" s="1"/>
  <c r="J53" i="7"/>
  <c r="L53" i="7"/>
  <c r="N53" i="7"/>
  <c r="O53" i="7" s="1"/>
  <c r="Q53" i="7"/>
  <c r="R53" i="7"/>
  <c r="C54" i="7"/>
  <c r="D54" i="7"/>
  <c r="E54" i="7"/>
  <c r="G54" i="7"/>
  <c r="I54" i="7" s="1"/>
  <c r="J54" i="7" s="1"/>
  <c r="H54" i="7"/>
  <c r="L54" i="7"/>
  <c r="N54" i="7"/>
  <c r="O54" i="7" s="1"/>
  <c r="Q54" i="7"/>
  <c r="R54" i="7"/>
  <c r="C55" i="7"/>
  <c r="D55" i="7"/>
  <c r="E55" i="7"/>
  <c r="G55" i="7"/>
  <c r="I55" i="7" s="1"/>
  <c r="J55" i="7" s="1"/>
  <c r="H55" i="7"/>
  <c r="L55" i="7"/>
  <c r="N55" i="7"/>
  <c r="O55" i="7" s="1"/>
  <c r="Q55" i="7"/>
  <c r="R55" i="7" s="1"/>
  <c r="C56" i="7"/>
  <c r="D56" i="7"/>
  <c r="E56" i="7"/>
  <c r="G56" i="7"/>
  <c r="I56" i="7" s="1"/>
  <c r="J56" i="7" s="1"/>
  <c r="H56" i="7"/>
  <c r="L56" i="7"/>
  <c r="N56" i="7"/>
  <c r="O56" i="7" s="1"/>
  <c r="Q56" i="7"/>
  <c r="R56" i="7" s="1"/>
  <c r="C57" i="7"/>
  <c r="D57" i="7"/>
  <c r="E57" i="7"/>
  <c r="G57" i="7"/>
  <c r="I57" i="7" s="1"/>
  <c r="J57" i="7" s="1"/>
  <c r="H57" i="7"/>
  <c r="L57" i="7"/>
  <c r="N57" i="7"/>
  <c r="O57" i="7" s="1"/>
  <c r="Q57" i="7"/>
  <c r="R57" i="7"/>
  <c r="C58" i="7"/>
  <c r="D58" i="7"/>
  <c r="E58" i="7"/>
  <c r="G58" i="7"/>
  <c r="I58" i="7" s="1"/>
  <c r="J58" i="7" s="1"/>
  <c r="H58" i="7"/>
  <c r="L58" i="7"/>
  <c r="N58" i="7"/>
  <c r="O58" i="7" s="1"/>
  <c r="Q58" i="7"/>
  <c r="R58" i="7"/>
  <c r="C59" i="7"/>
  <c r="D59" i="7"/>
  <c r="E59" i="7"/>
  <c r="G59" i="7"/>
  <c r="I59" i="7" s="1"/>
  <c r="J59" i="7" s="1"/>
  <c r="H59" i="7"/>
  <c r="L59" i="7"/>
  <c r="N59" i="7"/>
  <c r="O59" i="7" s="1"/>
  <c r="Q59" i="7"/>
  <c r="R59" i="7" s="1"/>
  <c r="C60" i="7"/>
  <c r="D60" i="7"/>
  <c r="E60" i="7"/>
  <c r="G60" i="7"/>
  <c r="I60" i="7" s="1"/>
  <c r="J60" i="7" s="1"/>
  <c r="H60" i="7"/>
  <c r="L60" i="7"/>
  <c r="N60" i="7"/>
  <c r="O60" i="7" s="1"/>
  <c r="Q60" i="7"/>
  <c r="R60" i="7" s="1"/>
  <c r="C61" i="7"/>
  <c r="D61" i="7"/>
  <c r="E61" i="7"/>
  <c r="G61" i="7"/>
  <c r="I61" i="7" s="1"/>
  <c r="J61" i="7" s="1"/>
  <c r="H61" i="7"/>
  <c r="L61" i="7"/>
  <c r="N61" i="7"/>
  <c r="O61" i="7" s="1"/>
  <c r="Q61" i="7"/>
  <c r="R61" i="7"/>
  <c r="C62" i="7"/>
  <c r="D62" i="7"/>
  <c r="E62" i="7"/>
  <c r="G62" i="7"/>
  <c r="I62" i="7" s="1"/>
  <c r="J62" i="7" s="1"/>
  <c r="H62" i="7"/>
  <c r="L62" i="7"/>
  <c r="N62" i="7"/>
  <c r="O62" i="7" s="1"/>
  <c r="Q62" i="7"/>
  <c r="R62" i="7"/>
  <c r="C63" i="7"/>
  <c r="D63" i="7"/>
  <c r="E63" i="7"/>
  <c r="G63" i="7"/>
  <c r="I63" i="7" s="1"/>
  <c r="J63" i="7" s="1"/>
  <c r="H63" i="7"/>
  <c r="L63" i="7"/>
  <c r="N63" i="7"/>
  <c r="O63" i="7" s="1"/>
  <c r="Q63" i="7"/>
  <c r="R63" i="7" s="1"/>
  <c r="C64" i="7"/>
  <c r="D64" i="7"/>
  <c r="E64" i="7"/>
  <c r="G64" i="7"/>
  <c r="I64" i="7" s="1"/>
  <c r="J64" i="7" s="1"/>
  <c r="H64" i="7"/>
  <c r="L64" i="7"/>
  <c r="N64" i="7"/>
  <c r="O64" i="7" s="1"/>
  <c r="Q64" i="7"/>
  <c r="R64" i="7" s="1"/>
  <c r="C65" i="7"/>
  <c r="D65" i="7"/>
  <c r="E65" i="7"/>
  <c r="G65" i="7"/>
  <c r="I65" i="7" s="1"/>
  <c r="J65" i="7" s="1"/>
  <c r="H65" i="7"/>
  <c r="L65" i="7"/>
  <c r="N65" i="7"/>
  <c r="O65" i="7" s="1"/>
  <c r="Q65" i="7"/>
  <c r="R65" i="7"/>
  <c r="C66" i="7"/>
  <c r="D66" i="7"/>
  <c r="E66" i="7"/>
  <c r="G66" i="7"/>
  <c r="I66" i="7" s="1"/>
  <c r="J66" i="7" s="1"/>
  <c r="H66" i="7"/>
  <c r="L66" i="7"/>
  <c r="N66" i="7"/>
  <c r="O66" i="7" s="1"/>
  <c r="Q66" i="7"/>
  <c r="R66" i="7"/>
  <c r="C67" i="7"/>
  <c r="D67" i="7"/>
  <c r="E67" i="7"/>
  <c r="G67" i="7"/>
  <c r="I67" i="7" s="1"/>
  <c r="J67" i="7" s="1"/>
  <c r="H67" i="7"/>
  <c r="L67" i="7"/>
  <c r="N67" i="7"/>
  <c r="O67" i="7" s="1"/>
  <c r="Q67" i="7"/>
  <c r="R67" i="7" s="1"/>
  <c r="C68" i="7"/>
  <c r="D68" i="7"/>
  <c r="E68" i="7"/>
  <c r="G68" i="7"/>
  <c r="I68" i="7" s="1"/>
  <c r="J68" i="7" s="1"/>
  <c r="H68" i="7"/>
  <c r="L68" i="7"/>
  <c r="Q68" i="7"/>
  <c r="R68" i="7" s="1"/>
  <c r="C69" i="7"/>
  <c r="D69" i="7"/>
  <c r="E69" i="7"/>
  <c r="G69" i="7"/>
  <c r="I69" i="7"/>
  <c r="J69" i="7"/>
  <c r="L69" i="7"/>
  <c r="Q69" i="7"/>
  <c r="R69" i="7" s="1"/>
  <c r="C70" i="7"/>
  <c r="D70" i="7"/>
  <c r="E70" i="7"/>
  <c r="G70" i="7"/>
  <c r="I70" i="7" s="1"/>
  <c r="J70" i="7" s="1"/>
  <c r="H70" i="7"/>
  <c r="L70" i="7"/>
  <c r="Q70" i="7"/>
  <c r="R70" i="7" s="1"/>
  <c r="C71" i="7"/>
  <c r="D71" i="7"/>
  <c r="E71" i="7"/>
  <c r="G71" i="7"/>
  <c r="I71" i="7"/>
  <c r="J71" i="7"/>
  <c r="L71" i="7"/>
  <c r="Q71" i="7"/>
  <c r="R71" i="7" s="1"/>
  <c r="C72" i="7"/>
  <c r="D72" i="7"/>
  <c r="E72" i="7"/>
  <c r="G72" i="7"/>
  <c r="I72" i="7" s="1"/>
  <c r="J72" i="7" s="1"/>
  <c r="H72" i="7"/>
  <c r="L72" i="7"/>
  <c r="Q72" i="7"/>
  <c r="R72" i="7" s="1"/>
  <c r="C73" i="7"/>
  <c r="D73" i="7"/>
  <c r="E73" i="7"/>
  <c r="G73" i="7"/>
  <c r="I73" i="7"/>
  <c r="J73" i="7"/>
  <c r="L73" i="7"/>
  <c r="Q73" i="7"/>
  <c r="R73" i="7" s="1"/>
  <c r="C74" i="7"/>
  <c r="D74" i="7"/>
  <c r="E74" i="7"/>
  <c r="G74" i="7"/>
  <c r="I74" i="7" s="1"/>
  <c r="J74" i="7" s="1"/>
  <c r="H74" i="7"/>
  <c r="L74" i="7"/>
  <c r="Q74" i="7"/>
  <c r="R74" i="7" s="1"/>
  <c r="C75" i="7"/>
  <c r="D75" i="7"/>
  <c r="E75" i="7"/>
  <c r="G75" i="7"/>
  <c r="I75" i="7"/>
  <c r="J75" i="7"/>
  <c r="L75" i="7"/>
  <c r="Q75" i="7"/>
  <c r="R75" i="7" s="1"/>
  <c r="A74" i="5"/>
  <c r="A73" i="5"/>
  <c r="A72" i="5"/>
  <c r="A71" i="5"/>
  <c r="A70" i="5"/>
  <c r="A69" i="5"/>
  <c r="A68" i="5"/>
  <c r="A67" i="5"/>
  <c r="A66" i="5"/>
  <c r="A65" i="5"/>
  <c r="A64" i="5"/>
  <c r="A63" i="5"/>
  <c r="A62" i="5"/>
  <c r="A61" i="5"/>
  <c r="A60" i="5"/>
  <c r="A59" i="5"/>
  <c r="A58" i="5"/>
  <c r="A57" i="5"/>
  <c r="A56" i="5"/>
  <c r="A55" i="5"/>
  <c r="A54" i="5"/>
  <c r="A53" i="5"/>
  <c r="A52" i="5"/>
  <c r="A51" i="5"/>
  <c r="A50" i="5"/>
  <c r="A49" i="5"/>
  <c r="A48" i="5"/>
  <c r="A47" i="5"/>
  <c r="A46" i="5"/>
  <c r="A45" i="5"/>
  <c r="A44" i="5"/>
  <c r="A43" i="5"/>
  <c r="A42" i="5"/>
  <c r="A41" i="5"/>
  <c r="A40" i="5"/>
  <c r="A39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A8" i="5"/>
  <c r="A7" i="5"/>
  <c r="A6" i="5"/>
  <c r="L34" i="8" l="1"/>
  <c r="O23" i="8"/>
  <c r="O6" i="8"/>
  <c r="L30" i="8"/>
  <c r="O19" i="8"/>
  <c r="L33" i="8"/>
  <c r="O7" i="8"/>
  <c r="O24" i="8"/>
  <c r="O21" i="8"/>
  <c r="O9" i="8"/>
  <c r="L32" i="8"/>
  <c r="O20" i="8"/>
  <c r="O8" i="8"/>
  <c r="O12" i="8"/>
  <c r="L35" i="8"/>
  <c r="O11" i="8"/>
  <c r="O22" i="8"/>
  <c r="O10" i="8"/>
  <c r="H75" i="7"/>
  <c r="H73" i="7"/>
  <c r="H69" i="7"/>
  <c r="H53" i="7"/>
  <c r="H51" i="7"/>
  <c r="H71" i="7"/>
  <c r="I35" i="7"/>
  <c r="J35" i="7" s="1"/>
  <c r="I12" i="7"/>
  <c r="J12" i="7" s="1"/>
  <c r="I10" i="7"/>
  <c r="J10" i="7" s="1"/>
  <c r="I8" i="7"/>
  <c r="J8" i="7" s="1"/>
  <c r="I17" i="7"/>
  <c r="J17" i="7" s="1"/>
  <c r="I15" i="7"/>
  <c r="J15" i="7" s="1"/>
  <c r="I13" i="7"/>
  <c r="J13" i="7" s="1"/>
  <c r="I11" i="7"/>
  <c r="J11" i="7" s="1"/>
  <c r="I9" i="7"/>
  <c r="J9" i="7" s="1"/>
  <c r="F6" i="5" l="1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17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6" i="5"/>
  <c r="D7" i="5"/>
  <c r="L13" i="5" l="1"/>
  <c r="K13" i="5"/>
  <c r="K12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65" i="5"/>
  <c r="B66" i="5"/>
  <c r="B67" i="5"/>
  <c r="B68" i="5"/>
  <c r="B69" i="5"/>
  <c r="B70" i="5"/>
  <c r="B71" i="5"/>
  <c r="B72" i="5"/>
  <c r="B73" i="5"/>
  <c r="B74" i="5"/>
  <c r="B6" i="5"/>
  <c r="I12" i="5" l="1"/>
  <c r="I11" i="5"/>
  <c r="I13" i="5"/>
  <c r="C34" i="5"/>
  <c r="C61" i="5"/>
  <c r="C65" i="5"/>
  <c r="C45" i="5"/>
  <c r="C18" i="5" l="1"/>
  <c r="C37" i="5"/>
  <c r="C6" i="5"/>
  <c r="C25" i="5"/>
  <c r="C7" i="5"/>
  <c r="C22" i="5"/>
  <c r="C38" i="5"/>
  <c r="C54" i="5"/>
  <c r="C70" i="5"/>
  <c r="C16" i="5"/>
  <c r="C69" i="5"/>
  <c r="C21" i="5"/>
  <c r="C41" i="5"/>
  <c r="C11" i="5"/>
  <c r="C26" i="5"/>
  <c r="C42" i="5"/>
  <c r="C58" i="5"/>
  <c r="C74" i="5"/>
  <c r="C19" i="5"/>
  <c r="C35" i="5"/>
  <c r="C51" i="5"/>
  <c r="C67" i="5"/>
  <c r="C31" i="5"/>
  <c r="C47" i="5"/>
  <c r="C63" i="5"/>
  <c r="C13" i="5"/>
  <c r="C28" i="5"/>
  <c r="C44" i="5"/>
  <c r="C60" i="5"/>
  <c r="C17" i="5"/>
  <c r="C33" i="5"/>
  <c r="C32" i="5"/>
  <c r="C48" i="5"/>
  <c r="C64" i="5"/>
  <c r="C14" i="5"/>
  <c r="C49" i="5"/>
  <c r="C29" i="5"/>
  <c r="C53" i="5"/>
  <c r="C57" i="5"/>
  <c r="C15" i="5"/>
  <c r="C30" i="5"/>
  <c r="C46" i="5"/>
  <c r="C62" i="5"/>
  <c r="C8" i="5"/>
  <c r="C23" i="5"/>
  <c r="C39" i="5"/>
  <c r="C55" i="5"/>
  <c r="C71" i="5"/>
  <c r="C20" i="5"/>
  <c r="C36" i="5"/>
  <c r="C52" i="5"/>
  <c r="C68" i="5"/>
  <c r="C10" i="5"/>
  <c r="C73" i="5"/>
  <c r="C50" i="5"/>
  <c r="C66" i="5"/>
  <c r="C12" i="5"/>
  <c r="C27" i="5"/>
  <c r="C43" i="5"/>
  <c r="C59" i="5"/>
  <c r="C9" i="5"/>
  <c r="C24" i="5"/>
  <c r="C40" i="5"/>
  <c r="C56" i="5"/>
  <c r="C72" i="5"/>
  <c r="J12" i="5" l="1"/>
  <c r="J11" i="5"/>
  <c r="J13" i="5"/>
  <c r="I10" i="5"/>
  <c r="Q35" i="4"/>
  <c r="Q34" i="4"/>
  <c r="Q32" i="4"/>
  <c r="Q31" i="4"/>
  <c r="Q33" i="4"/>
  <c r="P34" i="4"/>
  <c r="P33" i="4"/>
  <c r="P32" i="4"/>
  <c r="P31" i="4"/>
  <c r="I58" i="4" l="1"/>
  <c r="I59" i="4"/>
  <c r="I60" i="4"/>
  <c r="I61" i="4"/>
  <c r="I62" i="4"/>
  <c r="I63" i="4"/>
  <c r="I64" i="4"/>
  <c r="C65" i="4"/>
  <c r="D65" i="4"/>
  <c r="E65" i="4"/>
  <c r="F65" i="4"/>
  <c r="G65" i="4"/>
  <c r="H65" i="4"/>
  <c r="P36" i="4"/>
  <c r="O36" i="4"/>
  <c r="N36" i="4"/>
  <c r="M36" i="4"/>
  <c r="L36" i="4"/>
  <c r="C78" i="4"/>
  <c r="H78" i="4"/>
  <c r="G78" i="4"/>
  <c r="F78" i="4"/>
  <c r="E78" i="4"/>
  <c r="D78" i="4"/>
  <c r="I77" i="4"/>
  <c r="I76" i="4"/>
  <c r="I75" i="4"/>
  <c r="I74" i="4"/>
  <c r="I73" i="4"/>
  <c r="I72" i="4"/>
  <c r="I71" i="4"/>
  <c r="I70" i="4"/>
  <c r="O35" i="4"/>
  <c r="N35" i="4"/>
  <c r="M35" i="4"/>
  <c r="L35" i="4"/>
  <c r="I57" i="4"/>
  <c r="I51" i="4"/>
  <c r="I50" i="4"/>
  <c r="I49" i="4"/>
  <c r="I48" i="4"/>
  <c r="I47" i="4"/>
  <c r="I46" i="4"/>
  <c r="I45" i="4"/>
  <c r="I44" i="4"/>
  <c r="I38" i="4"/>
  <c r="I37" i="4"/>
  <c r="I36" i="4"/>
  <c r="I35" i="4"/>
  <c r="I34" i="4"/>
  <c r="I33" i="4"/>
  <c r="I32" i="4"/>
  <c r="I31" i="4"/>
  <c r="O31" i="4"/>
  <c r="O32" i="4"/>
  <c r="O33" i="4"/>
  <c r="M34" i="4"/>
  <c r="L34" i="4"/>
  <c r="N34" i="4"/>
  <c r="I65" i="4" l="1"/>
  <c r="I78" i="4"/>
  <c r="L33" i="4"/>
  <c r="N31" i="4"/>
  <c r="M33" i="4"/>
  <c r="M31" i="4"/>
  <c r="N32" i="4"/>
  <c r="H52" i="4"/>
  <c r="G52" i="4"/>
  <c r="F52" i="4"/>
  <c r="E52" i="4"/>
  <c r="D52" i="4"/>
  <c r="C52" i="4"/>
  <c r="I52" i="4" l="1"/>
  <c r="G39" i="4"/>
  <c r="H39" i="4"/>
  <c r="H26" i="4"/>
  <c r="G26" i="4"/>
  <c r="I25" i="4"/>
  <c r="I24" i="4"/>
  <c r="C26" i="4"/>
  <c r="F26" i="4"/>
  <c r="E26" i="4"/>
  <c r="D26" i="4"/>
  <c r="I23" i="4"/>
  <c r="I22" i="4"/>
  <c r="I21" i="4"/>
  <c r="I20" i="4"/>
  <c r="I19" i="4"/>
  <c r="I18" i="4"/>
  <c r="F39" i="4"/>
  <c r="E39" i="4"/>
  <c r="D39" i="4"/>
  <c r="C39" i="4"/>
  <c r="I39" i="4" l="1"/>
  <c r="I26" i="4"/>
  <c r="H13" i="4" l="1"/>
  <c r="G13" i="4"/>
  <c r="F13" i="4"/>
  <c r="E13" i="4"/>
  <c r="D13" i="4"/>
  <c r="C13" i="4"/>
  <c r="I12" i="4"/>
  <c r="I11" i="4"/>
  <c r="I10" i="4"/>
  <c r="I9" i="4"/>
  <c r="I8" i="4"/>
  <c r="I7" i="4"/>
  <c r="I6" i="4"/>
  <c r="I5" i="4"/>
  <c r="I13" i="4" l="1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" i="2"/>
  <c r="D75" i="2" l="1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F54" i="2" l="1"/>
  <c r="F62" i="2"/>
  <c r="F68" i="2"/>
  <c r="F66" i="2"/>
  <c r="F48" i="2"/>
  <c r="F30" i="2"/>
  <c r="F25" i="2"/>
  <c r="F28" i="2"/>
  <c r="F35" i="2"/>
  <c r="F42" i="2"/>
  <c r="F33" i="2"/>
  <c r="F11" i="2"/>
  <c r="F13" i="2"/>
  <c r="F46" i="2"/>
  <c r="F21" i="2"/>
  <c r="F24" i="2"/>
  <c r="F31" i="2"/>
  <c r="F38" i="2"/>
  <c r="F17" i="2"/>
  <c r="F27" i="2"/>
  <c r="F7" i="2"/>
  <c r="F44" i="2"/>
  <c r="F51" i="2"/>
  <c r="F65" i="2"/>
  <c r="F45" i="2"/>
  <c r="F37" i="2"/>
  <c r="F47" i="2"/>
  <c r="G48" i="2" s="1"/>
  <c r="H48" i="2" s="1"/>
  <c r="F36" i="2"/>
  <c r="F14" i="2"/>
  <c r="F20" i="2"/>
  <c r="F34" i="2"/>
  <c r="F16" i="2"/>
  <c r="F73" i="2"/>
  <c r="F9" i="2"/>
  <c r="F12" i="2"/>
  <c r="F19" i="2"/>
  <c r="F26" i="2"/>
  <c r="F52" i="2"/>
  <c r="F50" i="2"/>
  <c r="F32" i="2"/>
  <c r="F69" i="2"/>
  <c r="F72" i="2"/>
  <c r="F8" i="2"/>
  <c r="F15" i="2"/>
  <c r="F22" i="2"/>
  <c r="F39" i="2"/>
  <c r="F29" i="2"/>
  <c r="F41" i="2"/>
  <c r="F58" i="2"/>
  <c r="F43" i="2"/>
  <c r="F23" i="2"/>
  <c r="F40" i="2"/>
  <c r="F64" i="2"/>
  <c r="F49" i="2"/>
  <c r="F59" i="2"/>
  <c r="F61" i="2"/>
  <c r="F55" i="2"/>
  <c r="G55" i="2" s="1"/>
  <c r="H55" i="2" s="1"/>
  <c r="F57" i="2"/>
  <c r="F60" i="2"/>
  <c r="F67" i="2"/>
  <c r="F74" i="2"/>
  <c r="F10" i="2"/>
  <c r="F75" i="2"/>
  <c r="F18" i="2"/>
  <c r="F71" i="2"/>
  <c r="G72" i="2" s="1"/>
  <c r="H72" i="2" s="1"/>
  <c r="F53" i="2"/>
  <c r="F56" i="2"/>
  <c r="F63" i="2"/>
  <c r="F70" i="2"/>
  <c r="F6" i="2"/>
  <c r="G35" i="2"/>
  <c r="H35" i="2" s="1"/>
  <c r="G46" i="2"/>
  <c r="H46" i="2" s="1"/>
  <c r="G31" i="2"/>
  <c r="H31" i="2" s="1"/>
  <c r="G49" i="2"/>
  <c r="H49" i="2" s="1"/>
  <c r="G53" i="2"/>
  <c r="H53" i="2" s="1"/>
  <c r="G26" i="2" l="1"/>
  <c r="H26" i="2" s="1"/>
  <c r="G52" i="2"/>
  <c r="H52" i="2" s="1"/>
  <c r="G10" i="2"/>
  <c r="H10" i="2" s="1"/>
  <c r="G45" i="2"/>
  <c r="H45" i="2" s="1"/>
  <c r="G60" i="2"/>
  <c r="H60" i="2" s="1"/>
  <c r="G8" i="2"/>
  <c r="H8" i="2" s="1"/>
  <c r="G38" i="2"/>
  <c r="H38" i="2" s="1"/>
  <c r="G11" i="2"/>
  <c r="H11" i="2" s="1"/>
  <c r="G63" i="2"/>
  <c r="H63" i="2" s="1"/>
  <c r="G67" i="2"/>
  <c r="H67" i="2" s="1"/>
  <c r="G42" i="2"/>
  <c r="H42" i="2" s="1"/>
  <c r="G36" i="2"/>
  <c r="H36" i="2" s="1"/>
  <c r="G56" i="2"/>
  <c r="H56" i="2" s="1"/>
  <c r="G75" i="2"/>
  <c r="H75" i="2" s="1"/>
  <c r="G59" i="2"/>
  <c r="H59" i="2" s="1"/>
  <c r="G23" i="2"/>
  <c r="H23" i="2" s="1"/>
  <c r="G50" i="2"/>
  <c r="H50" i="2" s="1"/>
  <c r="G13" i="2"/>
  <c r="H13" i="2" s="1"/>
  <c r="G34" i="2"/>
  <c r="H34" i="2" s="1"/>
  <c r="G47" i="2"/>
  <c r="H47" i="2" s="1"/>
  <c r="G21" i="2"/>
  <c r="H21" i="2" s="1"/>
  <c r="G15" i="2"/>
  <c r="H15" i="2" s="1"/>
  <c r="G43" i="2"/>
  <c r="H43" i="2" s="1"/>
  <c r="G39" i="2"/>
  <c r="H39" i="2" s="1"/>
  <c r="G18" i="2"/>
  <c r="H18" i="2" s="1"/>
  <c r="G40" i="2"/>
  <c r="H40" i="2" s="1"/>
  <c r="G32" i="2"/>
  <c r="H32" i="2" s="1"/>
  <c r="G24" i="2"/>
  <c r="H24" i="2" s="1"/>
  <c r="G70" i="2"/>
  <c r="H70" i="2" s="1"/>
  <c r="G74" i="2"/>
  <c r="H74" i="2" s="1"/>
  <c r="G73" i="2"/>
  <c r="H73" i="2" s="1"/>
  <c r="G14" i="2"/>
  <c r="H14" i="2" s="1"/>
  <c r="G66" i="2"/>
  <c r="H66" i="2" s="1"/>
  <c r="G69" i="2"/>
  <c r="H69" i="2" s="1"/>
  <c r="G28" i="2"/>
  <c r="H28" i="2" s="1"/>
  <c r="G29" i="2"/>
  <c r="H29" i="2" s="1"/>
  <c r="G22" i="2"/>
  <c r="H22" i="2" s="1"/>
  <c r="G12" i="2"/>
  <c r="H12" i="2" s="1"/>
  <c r="G41" i="2"/>
  <c r="H41" i="2" s="1"/>
  <c r="G30" i="2"/>
  <c r="H30" i="2" s="1"/>
  <c r="G64" i="2"/>
  <c r="H64" i="2" s="1"/>
  <c r="G58" i="2"/>
  <c r="H58" i="2" s="1"/>
  <c r="G57" i="2"/>
  <c r="H57" i="2" s="1"/>
  <c r="G61" i="2"/>
  <c r="H61" i="2" s="1"/>
  <c r="G19" i="2"/>
  <c r="H19" i="2" s="1"/>
  <c r="G9" i="2"/>
  <c r="H9" i="2" s="1"/>
  <c r="G16" i="2"/>
  <c r="H16" i="2" s="1"/>
  <c r="G20" i="2"/>
  <c r="H20" i="2" s="1"/>
  <c r="G37" i="2"/>
  <c r="H37" i="2" s="1"/>
  <c r="G65" i="2"/>
  <c r="H65" i="2" s="1"/>
  <c r="G44" i="2"/>
  <c r="H44" i="2" s="1"/>
  <c r="G27" i="2"/>
  <c r="H27" i="2" s="1"/>
  <c r="G62" i="2"/>
  <c r="H62" i="2" s="1"/>
  <c r="G71" i="2"/>
  <c r="H71" i="2" s="1"/>
  <c r="G51" i="2"/>
  <c r="H51" i="2" s="1"/>
  <c r="G7" i="2"/>
  <c r="H7" i="2" s="1"/>
  <c r="G17" i="2"/>
  <c r="H17" i="2" s="1"/>
  <c r="G33" i="2"/>
  <c r="H33" i="2" s="1"/>
  <c r="G25" i="2"/>
  <c r="H25" i="2" s="1"/>
  <c r="G68" i="2"/>
  <c r="H68" i="2" s="1"/>
  <c r="G54" i="2"/>
  <c r="H54" i="2" s="1"/>
  <c r="L36" i="8"/>
</calcChain>
</file>

<file path=xl/sharedStrings.xml><?xml version="1.0" encoding="utf-8"?>
<sst xmlns="http://schemas.openxmlformats.org/spreadsheetml/2006/main" count="217" uniqueCount="80">
  <si>
    <t>PIB real en millones de pesos de 1950</t>
  </si>
  <si>
    <t>PIB real en LN</t>
  </si>
  <si>
    <t>Observado</t>
  </si>
  <si>
    <t>Potencial</t>
  </si>
  <si>
    <t>PIB real observado en mp de 1950</t>
  </si>
  <si>
    <t>PIB real observado %</t>
  </si>
  <si>
    <t>PIB en %</t>
  </si>
  <si>
    <t>PIB real potencial %</t>
  </si>
  <si>
    <t>Brecha PIB real %</t>
  </si>
  <si>
    <t>PIB observado en mp</t>
  </si>
  <si>
    <t>PIB potencial en mp</t>
  </si>
  <si>
    <t>Brecha en %</t>
  </si>
  <si>
    <t>Hodrick-Prescott del PIB real en LN Lambda=100</t>
  </si>
  <si>
    <t>Año</t>
  </si>
  <si>
    <t>Años</t>
  </si>
  <si>
    <t>Ordenamiento de las brechas de menor a mayor</t>
  </si>
  <si>
    <t>Promedio</t>
  </si>
  <si>
    <t>Cárdenas</t>
  </si>
  <si>
    <t>Ávila Camacho</t>
  </si>
  <si>
    <t>Alemán</t>
  </si>
  <si>
    <t>Ruiz Cortines</t>
  </si>
  <si>
    <t>López Mateos</t>
  </si>
  <si>
    <t>Díaz Ordaz</t>
  </si>
  <si>
    <t>Echeverría</t>
  </si>
  <si>
    <t>López Portillo</t>
  </si>
  <si>
    <t>PIB observado</t>
  </si>
  <si>
    <t>Inflación</t>
  </si>
  <si>
    <t>Brechas</t>
  </si>
  <si>
    <t>TC Real</t>
  </si>
  <si>
    <t>Importaciones</t>
  </si>
  <si>
    <t>Oferta Monetaria</t>
  </si>
  <si>
    <t>Año del sexenio</t>
  </si>
  <si>
    <t>Oferta monetaria</t>
  </si>
  <si>
    <t>Balance fiscal</t>
  </si>
  <si>
    <t>1950-1951</t>
  </si>
  <si>
    <t>1972-1973</t>
  </si>
  <si>
    <t>1978-1981</t>
  </si>
  <si>
    <t>Ponderadores</t>
  </si>
  <si>
    <t>Promedio ponderado</t>
  </si>
  <si>
    <t>1965-1967</t>
  </si>
  <si>
    <t>1974-1977</t>
  </si>
  <si>
    <t>1952-1953</t>
  </si>
  <si>
    <t>1954-1957</t>
  </si>
  <si>
    <t>1963-1964</t>
  </si>
  <si>
    <t>PIB observado 1950=100</t>
  </si>
  <si>
    <t>PIB observado en LN</t>
  </si>
  <si>
    <t>PIB potencial 1950=100</t>
  </si>
  <si>
    <t>PIB potencial en LN</t>
  </si>
  <si>
    <t>IPC, 1950=100</t>
  </si>
  <si>
    <t>IPC promedio en LN</t>
  </si>
  <si>
    <t>Oferta monetaria en mp</t>
  </si>
  <si>
    <t>Oferta monetaria 1950=100</t>
  </si>
  <si>
    <t>Oferta monetaria en LN</t>
  </si>
  <si>
    <t>Importaciones en md</t>
  </si>
  <si>
    <t>Importaciones 1950=100</t>
  </si>
  <si>
    <t>Importaciones en LN</t>
  </si>
  <si>
    <t>-</t>
  </si>
  <si>
    <t>PIB potencial</t>
  </si>
  <si>
    <t>1937-1938</t>
  </si>
  <si>
    <t>1958-1959</t>
  </si>
  <si>
    <t>1961-1962</t>
  </si>
  <si>
    <t>1941-1942</t>
  </si>
  <si>
    <t>1947-1949</t>
  </si>
  <si>
    <t>1933-1936</t>
  </si>
  <si>
    <t>Cuadro 1. Brechas positivas y otras variables en promedio ponderado, 1933-1981</t>
  </si>
  <si>
    <t>Cuadro 2. Brechas negativas y otras variables en promedio ponderado, 1937-1982</t>
  </si>
  <si>
    <t>Cuadro 3. Brechas negativas y otras variables en promedio ponderado, 1936-1981</t>
  </si>
  <si>
    <t>Fuente: INEGI (2015) y Banco de México, Informe Anual (Varios años) y (1979)</t>
  </si>
  <si>
    <t>Fuente: Véase Base de datos en este archivo de Excel</t>
  </si>
  <si>
    <t>Cuadro 4. PIB real por años del sexenio en tasas de crecimiento, 1935-1982</t>
  </si>
  <si>
    <t>Cuadro 6. Inflación por años del sexenio, 1935-1982</t>
  </si>
  <si>
    <t>Cuadro 7. Oferta monetaria en tasas de crecimiento por años del sexenio, 1935-1982</t>
  </si>
  <si>
    <t>Cuadro 8. Importaciones en tasas de crecimiento por años del sexenio, 1935-1982</t>
  </si>
  <si>
    <t>Cuadro 9. Tipo de cambio real en tasa de crecimiento por años del sexenio, 1935-1982</t>
  </si>
  <si>
    <t>Cuadro 5. Brechas del producto promedio del sexenio en tasas de crecimiento, 1936-1982</t>
  </si>
  <si>
    <t>Fuente: Cálculos propios con los datos de los cuadros 4-9.</t>
  </si>
  <si>
    <t>Fuente: Cálculos propios con los datos del cuadro 10</t>
  </si>
  <si>
    <t>Cuadro 10. Variables ordenadas por año del sexenio</t>
  </si>
  <si>
    <t>Cuadro 11. Coeficientes correlación, 1935-1982</t>
  </si>
  <si>
    <t>Cuadro 12 Coeficientes correlación, 1935-1982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</si>
</sst>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#,##0.0"/>
    <numFmt numFmtId="165" formatCode="0.0"/>
    <numFmt numFmtId="166" formatCode="0.000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7E6E6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4">
    <xf numFmtId="0" fontId="0" fillId="0" borderId="0" xfId="0"/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65" fontId="3" fillId="0" borderId="0" xfId="2" applyNumberFormat="1" applyFont="1" applyFill="1" applyAlignment="1">
      <alignment horizontal="right"/>
    </xf>
    <xf numFmtId="1" fontId="4" fillId="0" borderId="0" xfId="2" applyNumberFormat="1" applyFont="1" applyFill="1" applyAlignment="1">
      <alignment horizontal="right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/>
    <xf numFmtId="3" fontId="3" fillId="0" borderId="0" xfId="0" applyNumberFormat="1" applyFont="1"/>
    <xf numFmtId="164" fontId="3" fillId="0" borderId="0" xfId="0" applyNumberFormat="1" applyFont="1"/>
    <xf numFmtId="165" fontId="3" fillId="0" borderId="0" xfId="0" applyNumberFormat="1" applyFont="1"/>
    <xf numFmtId="165" fontId="3" fillId="3" borderId="0" xfId="0" applyNumberFormat="1" applyFont="1" applyFill="1"/>
    <xf numFmtId="0" fontId="5" fillId="0" borderId="4" xfId="0" applyFont="1" applyFill="1" applyBorder="1"/>
    <xf numFmtId="1" fontId="2" fillId="0" borderId="4" xfId="0" applyNumberFormat="1" applyFont="1" applyFill="1" applyBorder="1" applyAlignment="1">
      <alignment horizontal="center"/>
    </xf>
    <xf numFmtId="165" fontId="5" fillId="0" borderId="0" xfId="0" applyNumberFormat="1" applyFont="1" applyFill="1" applyBorder="1" applyAlignment="1">
      <alignment horizontal="center"/>
    </xf>
    <xf numFmtId="3" fontId="5" fillId="0" borderId="0" xfId="0" applyNumberFormat="1" applyFont="1" applyFill="1" applyBorder="1" applyAlignment="1">
      <alignment horizontal="left"/>
    </xf>
    <xf numFmtId="3" fontId="2" fillId="0" borderId="4" xfId="0" applyNumberFormat="1" applyFont="1" applyFill="1" applyBorder="1" applyAlignment="1">
      <alignment horizontal="left"/>
    </xf>
    <xf numFmtId="165" fontId="5" fillId="0" borderId="4" xfId="0" applyNumberFormat="1" applyFont="1" applyFill="1" applyBorder="1" applyAlignment="1">
      <alignment horizontal="center"/>
    </xf>
    <xf numFmtId="0" fontId="6" fillId="0" borderId="0" xfId="0" applyFont="1" applyFill="1" applyBorder="1"/>
    <xf numFmtId="0" fontId="2" fillId="0" borderId="1" xfId="0" applyFont="1" applyFill="1" applyBorder="1" applyAlignment="1">
      <alignment horizontal="left"/>
    </xf>
    <xf numFmtId="165" fontId="5" fillId="0" borderId="1" xfId="0" applyNumberFormat="1" applyFont="1" applyFill="1" applyBorder="1" applyAlignment="1">
      <alignment horizontal="center"/>
    </xf>
    <xf numFmtId="0" fontId="0" fillId="0" borderId="1" xfId="0" applyBorder="1"/>
    <xf numFmtId="1" fontId="2" fillId="0" borderId="0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0" fontId="0" fillId="0" borderId="0" xfId="0" applyBorder="1"/>
    <xf numFmtId="0" fontId="3" fillId="0" borderId="4" xfId="0" applyFont="1" applyBorder="1"/>
    <xf numFmtId="165" fontId="3" fillId="0" borderId="0" xfId="0" applyNumberFormat="1" applyFont="1" applyAlignment="1">
      <alignment horizontal="center"/>
    </xf>
    <xf numFmtId="0" fontId="3" fillId="0" borderId="1" xfId="0" applyFont="1" applyBorder="1"/>
    <xf numFmtId="165" fontId="3" fillId="0" borderId="1" xfId="0" applyNumberFormat="1" applyFont="1" applyBorder="1" applyAlignment="1">
      <alignment horizontal="center"/>
    </xf>
    <xf numFmtId="0" fontId="3" fillId="0" borderId="0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2" fontId="3" fillId="0" borderId="0" xfId="0" applyNumberFormat="1" applyFont="1"/>
    <xf numFmtId="3" fontId="3" fillId="3" borderId="0" xfId="0" applyNumberFormat="1" applyFont="1" applyFill="1"/>
    <xf numFmtId="164" fontId="3" fillId="3" borderId="0" xfId="0" applyNumberFormat="1" applyFont="1" applyFill="1"/>
    <xf numFmtId="0" fontId="3" fillId="0" borderId="0" xfId="0" applyFont="1" applyAlignment="1">
      <alignment horizontal="center"/>
    </xf>
    <xf numFmtId="0" fontId="4" fillId="0" borderId="0" xfId="0" applyFont="1"/>
    <xf numFmtId="166" fontId="0" fillId="0" borderId="0" xfId="0" applyNumberFormat="1" applyBorder="1"/>
    <xf numFmtId="2" fontId="3" fillId="0" borderId="1" xfId="0" applyNumberFormat="1" applyFont="1" applyBorder="1"/>
    <xf numFmtId="1" fontId="3" fillId="0" borderId="1" xfId="0" applyNumberFormat="1" applyFont="1" applyBorder="1" applyAlignment="1">
      <alignment horizontal="center"/>
    </xf>
    <xf numFmtId="166" fontId="3" fillId="0" borderId="0" xfId="0" applyNumberFormat="1" applyFont="1"/>
    <xf numFmtId="166" fontId="3" fillId="0" borderId="1" xfId="0" applyNumberFormat="1" applyFont="1" applyBorder="1"/>
    <xf numFmtId="3" fontId="3" fillId="0" borderId="1" xfId="0" applyNumberFormat="1" applyFont="1" applyBorder="1"/>
    <xf numFmtId="164" fontId="3" fillId="0" borderId="1" xfId="0" applyNumberFormat="1" applyFont="1" applyBorder="1"/>
    <xf numFmtId="165" fontId="3" fillId="0" borderId="1" xfId="0" applyNumberFormat="1" applyFont="1" applyBorder="1"/>
    <xf numFmtId="0" fontId="4" fillId="0" borderId="1" xfId="0" applyFont="1" applyBorder="1"/>
    <xf numFmtId="0" fontId="4" fillId="0" borderId="0" xfId="0" applyFont="1" applyFill="1"/>
    <xf numFmtId="164" fontId="3" fillId="0" borderId="0" xfId="0" applyNumberFormat="1" applyFont="1" applyFill="1"/>
    <xf numFmtId="165" fontId="3" fillId="0" borderId="0" xfId="0" applyNumberFormat="1" applyFont="1" applyFill="1"/>
    <xf numFmtId="0" fontId="0" fillId="0" borderId="0" xfId="0" applyFill="1"/>
    <xf numFmtId="0" fontId="3" fillId="0" borderId="0" xfId="0" applyFont="1" applyFill="1" applyBorder="1"/>
    <xf numFmtId="1" fontId="4" fillId="0" borderId="0" xfId="0" applyNumberFormat="1" applyFont="1" applyAlignment="1">
      <alignment horizontal="center"/>
    </xf>
    <xf numFmtId="166" fontId="3" fillId="0" borderId="0" xfId="0" applyNumberFormat="1" applyFont="1" applyFill="1"/>
    <xf numFmtId="166" fontId="3" fillId="0" borderId="1" xfId="0" applyNumberFormat="1" applyFont="1" applyFill="1" applyBorder="1"/>
    <xf numFmtId="0" fontId="2" fillId="4" borderId="2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</cellXfs>
  <cellStyles count="4">
    <cellStyle name="Millares" xfId="2" builtinId="3"/>
    <cellStyle name="Normal" xfId="0" builtinId="0"/>
    <cellStyle name="Normal 4" xfId="1"/>
    <cellStyle name="Porcentaj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8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PIB observado</a:t>
            </a:r>
            <a:r>
              <a:rPr lang="en-US" baseline="0"/>
              <a:t> y potencial en LN, 1921-1990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Gráficas!$D$5</c:f>
              <c:strCache>
                <c:ptCount val="1"/>
                <c:pt idx="0">
                  <c:v>Observado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Gráficas!$A$6:$A$75</c:f>
              <c:numCache>
                <c:formatCode>General</c:formatCode>
                <c:ptCount val="70"/>
                <c:pt idx="0">
                  <c:v>1921</c:v>
                </c:pt>
                <c:pt idx="1">
                  <c:v>1922</c:v>
                </c:pt>
                <c:pt idx="2">
                  <c:v>1923</c:v>
                </c:pt>
                <c:pt idx="3">
                  <c:v>1924</c:v>
                </c:pt>
                <c:pt idx="4">
                  <c:v>1925</c:v>
                </c:pt>
                <c:pt idx="5">
                  <c:v>1926</c:v>
                </c:pt>
                <c:pt idx="6">
                  <c:v>1927</c:v>
                </c:pt>
                <c:pt idx="7">
                  <c:v>1928</c:v>
                </c:pt>
                <c:pt idx="8">
                  <c:v>1929</c:v>
                </c:pt>
                <c:pt idx="9">
                  <c:v>1930</c:v>
                </c:pt>
                <c:pt idx="10">
                  <c:v>1931</c:v>
                </c:pt>
                <c:pt idx="11">
                  <c:v>1932</c:v>
                </c:pt>
                <c:pt idx="12">
                  <c:v>1933</c:v>
                </c:pt>
                <c:pt idx="13">
                  <c:v>1934</c:v>
                </c:pt>
                <c:pt idx="14">
                  <c:v>1935</c:v>
                </c:pt>
                <c:pt idx="15">
                  <c:v>1936</c:v>
                </c:pt>
                <c:pt idx="16">
                  <c:v>1937</c:v>
                </c:pt>
                <c:pt idx="17">
                  <c:v>1938</c:v>
                </c:pt>
                <c:pt idx="18">
                  <c:v>1939</c:v>
                </c:pt>
                <c:pt idx="19">
                  <c:v>1940</c:v>
                </c:pt>
                <c:pt idx="20">
                  <c:v>1941</c:v>
                </c:pt>
                <c:pt idx="21">
                  <c:v>1942</c:v>
                </c:pt>
                <c:pt idx="22">
                  <c:v>1943</c:v>
                </c:pt>
                <c:pt idx="23">
                  <c:v>1944</c:v>
                </c:pt>
                <c:pt idx="24">
                  <c:v>1945</c:v>
                </c:pt>
                <c:pt idx="25">
                  <c:v>1946</c:v>
                </c:pt>
                <c:pt idx="26">
                  <c:v>1947</c:v>
                </c:pt>
                <c:pt idx="27">
                  <c:v>1948</c:v>
                </c:pt>
                <c:pt idx="28">
                  <c:v>1949</c:v>
                </c:pt>
                <c:pt idx="29">
                  <c:v>1950</c:v>
                </c:pt>
                <c:pt idx="30">
                  <c:v>1951</c:v>
                </c:pt>
                <c:pt idx="31">
                  <c:v>1952</c:v>
                </c:pt>
                <c:pt idx="32">
                  <c:v>1953</c:v>
                </c:pt>
                <c:pt idx="33">
                  <c:v>1954</c:v>
                </c:pt>
                <c:pt idx="34">
                  <c:v>1955</c:v>
                </c:pt>
                <c:pt idx="35">
                  <c:v>1956</c:v>
                </c:pt>
                <c:pt idx="36">
                  <c:v>1957</c:v>
                </c:pt>
                <c:pt idx="37">
                  <c:v>1958</c:v>
                </c:pt>
                <c:pt idx="38">
                  <c:v>1959</c:v>
                </c:pt>
                <c:pt idx="39">
                  <c:v>1960</c:v>
                </c:pt>
                <c:pt idx="40">
                  <c:v>1961</c:v>
                </c:pt>
                <c:pt idx="41">
                  <c:v>1962</c:v>
                </c:pt>
                <c:pt idx="42">
                  <c:v>1963</c:v>
                </c:pt>
                <c:pt idx="43">
                  <c:v>1964</c:v>
                </c:pt>
                <c:pt idx="44">
                  <c:v>1965</c:v>
                </c:pt>
                <c:pt idx="45">
                  <c:v>1966</c:v>
                </c:pt>
                <c:pt idx="46">
                  <c:v>1967</c:v>
                </c:pt>
                <c:pt idx="47">
                  <c:v>1968</c:v>
                </c:pt>
                <c:pt idx="48">
                  <c:v>1969</c:v>
                </c:pt>
                <c:pt idx="49">
                  <c:v>1970</c:v>
                </c:pt>
                <c:pt idx="50">
                  <c:v>1971</c:v>
                </c:pt>
                <c:pt idx="51">
                  <c:v>1972</c:v>
                </c:pt>
                <c:pt idx="52">
                  <c:v>1973</c:v>
                </c:pt>
                <c:pt idx="53">
                  <c:v>1974</c:v>
                </c:pt>
                <c:pt idx="54">
                  <c:v>1975</c:v>
                </c:pt>
                <c:pt idx="55">
                  <c:v>1976</c:v>
                </c:pt>
                <c:pt idx="56">
                  <c:v>1977</c:v>
                </c:pt>
                <c:pt idx="57">
                  <c:v>1978</c:v>
                </c:pt>
                <c:pt idx="58">
                  <c:v>1979</c:v>
                </c:pt>
                <c:pt idx="59">
                  <c:v>1980</c:v>
                </c:pt>
                <c:pt idx="60">
                  <c:v>1981</c:v>
                </c:pt>
                <c:pt idx="61">
                  <c:v>1982</c:v>
                </c:pt>
                <c:pt idx="62">
                  <c:v>1983</c:v>
                </c:pt>
                <c:pt idx="63">
                  <c:v>1984</c:v>
                </c:pt>
                <c:pt idx="64">
                  <c:v>1985</c:v>
                </c:pt>
                <c:pt idx="65">
                  <c:v>1986</c:v>
                </c:pt>
                <c:pt idx="66">
                  <c:v>1987</c:v>
                </c:pt>
                <c:pt idx="67">
                  <c:v>1988</c:v>
                </c:pt>
                <c:pt idx="68">
                  <c:v>1989</c:v>
                </c:pt>
                <c:pt idx="69">
                  <c:v>1990</c:v>
                </c:pt>
              </c:numCache>
            </c:numRef>
          </c:cat>
          <c:val>
            <c:numRef>
              <c:f>Gráficas!$D$6:$D$75</c:f>
              <c:numCache>
                <c:formatCode>#,##0.0</c:formatCode>
                <c:ptCount val="70"/>
                <c:pt idx="0">
                  <c:v>9.7478513305486398</c:v>
                </c:pt>
                <c:pt idx="1">
                  <c:v>9.770896927367728</c:v>
                </c:pt>
                <c:pt idx="2">
                  <c:v>9.8046762984410361</c:v>
                </c:pt>
                <c:pt idx="3">
                  <c:v>9.7883748084101594</c:v>
                </c:pt>
                <c:pt idx="4">
                  <c:v>9.8485343359864395</c:v>
                </c:pt>
                <c:pt idx="5">
                  <c:v>9.9067958348594267</c:v>
                </c:pt>
                <c:pt idx="6">
                  <c:v>9.861815026232021</c:v>
                </c:pt>
                <c:pt idx="7">
                  <c:v>9.8679960148475914</c:v>
                </c:pt>
                <c:pt idx="8">
                  <c:v>9.8285407008735319</c:v>
                </c:pt>
                <c:pt idx="9">
                  <c:v>9.7638115639797167</c:v>
                </c:pt>
                <c:pt idx="10">
                  <c:v>9.7964177472096203</c:v>
                </c:pt>
                <c:pt idx="11">
                  <c:v>9.6348905352387835</c:v>
                </c:pt>
                <c:pt idx="12">
                  <c:v>9.7419315175828274</c:v>
                </c:pt>
                <c:pt idx="13">
                  <c:v>9.8072280567196106</c:v>
                </c:pt>
                <c:pt idx="14">
                  <c:v>9.878912146470082</c:v>
                </c:pt>
                <c:pt idx="15">
                  <c:v>9.9556942456146871</c:v>
                </c:pt>
                <c:pt idx="16">
                  <c:v>9.9882559221716516</c:v>
                </c:pt>
                <c:pt idx="17">
                  <c:v>10.004330913798196</c:v>
                </c:pt>
                <c:pt idx="18">
                  <c:v>10.056701237231861</c:v>
                </c:pt>
                <c:pt idx="19">
                  <c:v>10.070406195135925</c:v>
                </c:pt>
                <c:pt idx="20">
                  <c:v>10.163346639284498</c:v>
                </c:pt>
                <c:pt idx="21">
                  <c:v>10.217931450216456</c:v>
                </c:pt>
                <c:pt idx="22">
                  <c:v>10.254296891404007</c:v>
                </c:pt>
                <c:pt idx="23">
                  <c:v>10.332767160113683</c:v>
                </c:pt>
                <c:pt idx="24">
                  <c:v>10.363695115983385</c:v>
                </c:pt>
                <c:pt idx="25">
                  <c:v>10.427344183356249</c:v>
                </c:pt>
                <c:pt idx="26">
                  <c:v>10.461204376856113</c:v>
                </c:pt>
                <c:pt idx="27">
                  <c:v>10.501583651708204</c:v>
                </c:pt>
                <c:pt idx="28">
                  <c:v>10.55494459263018</c:v>
                </c:pt>
                <c:pt idx="29">
                  <c:v>10.649298338178925</c:v>
                </c:pt>
                <c:pt idx="30">
                  <c:v>10.723790344255976</c:v>
                </c:pt>
                <c:pt idx="31">
                  <c:v>10.762788152545932</c:v>
                </c:pt>
                <c:pt idx="32">
                  <c:v>10.765524523313102</c:v>
                </c:pt>
                <c:pt idx="33">
                  <c:v>10.860797082528842</c:v>
                </c:pt>
                <c:pt idx="34">
                  <c:v>10.942363438957139</c:v>
                </c:pt>
                <c:pt idx="35">
                  <c:v>11.008496163060355</c:v>
                </c:pt>
                <c:pt idx="36">
                  <c:v>11.081514362432806</c:v>
                </c:pt>
                <c:pt idx="37">
                  <c:v>11.133331075936947</c:v>
                </c:pt>
                <c:pt idx="38">
                  <c:v>11.162803512538785</c:v>
                </c:pt>
                <c:pt idx="39">
                  <c:v>11.240843699314372</c:v>
                </c:pt>
                <c:pt idx="40">
                  <c:v>11.283129678186752</c:v>
                </c:pt>
                <c:pt idx="41">
                  <c:v>11.32675149087801</c:v>
                </c:pt>
                <c:pt idx="42">
                  <c:v>11.399531954686379</c:v>
                </c:pt>
                <c:pt idx="43">
                  <c:v>11.503926448685919</c:v>
                </c:pt>
                <c:pt idx="44">
                  <c:v>11.563598009158431</c:v>
                </c:pt>
                <c:pt idx="45">
                  <c:v>11.622773480764195</c:v>
                </c:pt>
                <c:pt idx="46">
                  <c:v>11.679672818226781</c:v>
                </c:pt>
                <c:pt idx="47">
                  <c:v>11.769726285867579</c:v>
                </c:pt>
                <c:pt idx="48">
                  <c:v>11.803341123362884</c:v>
                </c:pt>
                <c:pt idx="49">
                  <c:v>11.866339246507339</c:v>
                </c:pt>
                <c:pt idx="50">
                  <c:v>11.903273382883924</c:v>
                </c:pt>
                <c:pt idx="51">
                  <c:v>11.982350769186642</c:v>
                </c:pt>
                <c:pt idx="52">
                  <c:v>12.058025055593474</c:v>
                </c:pt>
                <c:pt idx="53">
                  <c:v>12.114186340761208</c:v>
                </c:pt>
                <c:pt idx="54">
                  <c:v>12.170041820502227</c:v>
                </c:pt>
                <c:pt idx="55">
                  <c:v>12.213268385421964</c:v>
                </c:pt>
                <c:pt idx="56">
                  <c:v>12.246612632335847</c:v>
                </c:pt>
                <c:pt idx="57">
                  <c:v>12.332395226010322</c:v>
                </c:pt>
                <c:pt idx="58">
                  <c:v>12.424957726566019</c:v>
                </c:pt>
                <c:pt idx="59">
                  <c:v>12.513273062884965</c:v>
                </c:pt>
                <c:pt idx="60">
                  <c:v>12.603920684406269</c:v>
                </c:pt>
                <c:pt idx="61">
                  <c:v>12.603844847836422</c:v>
                </c:pt>
                <c:pt idx="62">
                  <c:v>12.559234639057605</c:v>
                </c:pt>
                <c:pt idx="63">
                  <c:v>12.593507664910758</c:v>
                </c:pt>
                <c:pt idx="64">
                  <c:v>12.612119163105763</c:v>
                </c:pt>
                <c:pt idx="65">
                  <c:v>12.57433082127395</c:v>
                </c:pt>
                <c:pt idx="66">
                  <c:v>12.59482288026609</c:v>
                </c:pt>
                <c:pt idx="67">
                  <c:v>12.607533359973338</c:v>
                </c:pt>
                <c:pt idx="68">
                  <c:v>12.643430808058168</c:v>
                </c:pt>
                <c:pt idx="69">
                  <c:v>12.694204073373161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Gráficas!$E$5</c:f>
              <c:strCache>
                <c:ptCount val="1"/>
                <c:pt idx="0">
                  <c:v>Potencial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Gráficas!$A$6:$A$75</c:f>
              <c:numCache>
                <c:formatCode>General</c:formatCode>
                <c:ptCount val="70"/>
                <c:pt idx="0">
                  <c:v>1921</c:v>
                </c:pt>
                <c:pt idx="1">
                  <c:v>1922</c:v>
                </c:pt>
                <c:pt idx="2">
                  <c:v>1923</c:v>
                </c:pt>
                <c:pt idx="3">
                  <c:v>1924</c:v>
                </c:pt>
                <c:pt idx="4">
                  <c:v>1925</c:v>
                </c:pt>
                <c:pt idx="5">
                  <c:v>1926</c:v>
                </c:pt>
                <c:pt idx="6">
                  <c:v>1927</c:v>
                </c:pt>
                <c:pt idx="7">
                  <c:v>1928</c:v>
                </c:pt>
                <c:pt idx="8">
                  <c:v>1929</c:v>
                </c:pt>
                <c:pt idx="9">
                  <c:v>1930</c:v>
                </c:pt>
                <c:pt idx="10">
                  <c:v>1931</c:v>
                </c:pt>
                <c:pt idx="11">
                  <c:v>1932</c:v>
                </c:pt>
                <c:pt idx="12">
                  <c:v>1933</c:v>
                </c:pt>
                <c:pt idx="13">
                  <c:v>1934</c:v>
                </c:pt>
                <c:pt idx="14">
                  <c:v>1935</c:v>
                </c:pt>
                <c:pt idx="15">
                  <c:v>1936</c:v>
                </c:pt>
                <c:pt idx="16">
                  <c:v>1937</c:v>
                </c:pt>
                <c:pt idx="17">
                  <c:v>1938</c:v>
                </c:pt>
                <c:pt idx="18">
                  <c:v>1939</c:v>
                </c:pt>
                <c:pt idx="19">
                  <c:v>1940</c:v>
                </c:pt>
                <c:pt idx="20">
                  <c:v>1941</c:v>
                </c:pt>
                <c:pt idx="21">
                  <c:v>1942</c:v>
                </c:pt>
                <c:pt idx="22">
                  <c:v>1943</c:v>
                </c:pt>
                <c:pt idx="23">
                  <c:v>1944</c:v>
                </c:pt>
                <c:pt idx="24">
                  <c:v>1945</c:v>
                </c:pt>
                <c:pt idx="25">
                  <c:v>1946</c:v>
                </c:pt>
                <c:pt idx="26">
                  <c:v>1947</c:v>
                </c:pt>
                <c:pt idx="27">
                  <c:v>1948</c:v>
                </c:pt>
                <c:pt idx="28">
                  <c:v>1949</c:v>
                </c:pt>
                <c:pt idx="29">
                  <c:v>1950</c:v>
                </c:pt>
                <c:pt idx="30">
                  <c:v>1951</c:v>
                </c:pt>
                <c:pt idx="31">
                  <c:v>1952</c:v>
                </c:pt>
                <c:pt idx="32">
                  <c:v>1953</c:v>
                </c:pt>
                <c:pt idx="33">
                  <c:v>1954</c:v>
                </c:pt>
                <c:pt idx="34">
                  <c:v>1955</c:v>
                </c:pt>
                <c:pt idx="35">
                  <c:v>1956</c:v>
                </c:pt>
                <c:pt idx="36">
                  <c:v>1957</c:v>
                </c:pt>
                <c:pt idx="37">
                  <c:v>1958</c:v>
                </c:pt>
                <c:pt idx="38">
                  <c:v>1959</c:v>
                </c:pt>
                <c:pt idx="39">
                  <c:v>1960</c:v>
                </c:pt>
                <c:pt idx="40">
                  <c:v>1961</c:v>
                </c:pt>
                <c:pt idx="41">
                  <c:v>1962</c:v>
                </c:pt>
                <c:pt idx="42">
                  <c:v>1963</c:v>
                </c:pt>
                <c:pt idx="43">
                  <c:v>1964</c:v>
                </c:pt>
                <c:pt idx="44">
                  <c:v>1965</c:v>
                </c:pt>
                <c:pt idx="45">
                  <c:v>1966</c:v>
                </c:pt>
                <c:pt idx="46">
                  <c:v>1967</c:v>
                </c:pt>
                <c:pt idx="47">
                  <c:v>1968</c:v>
                </c:pt>
                <c:pt idx="48">
                  <c:v>1969</c:v>
                </c:pt>
                <c:pt idx="49">
                  <c:v>1970</c:v>
                </c:pt>
                <c:pt idx="50">
                  <c:v>1971</c:v>
                </c:pt>
                <c:pt idx="51">
                  <c:v>1972</c:v>
                </c:pt>
                <c:pt idx="52">
                  <c:v>1973</c:v>
                </c:pt>
                <c:pt idx="53">
                  <c:v>1974</c:v>
                </c:pt>
                <c:pt idx="54">
                  <c:v>1975</c:v>
                </c:pt>
                <c:pt idx="55">
                  <c:v>1976</c:v>
                </c:pt>
                <c:pt idx="56">
                  <c:v>1977</c:v>
                </c:pt>
                <c:pt idx="57">
                  <c:v>1978</c:v>
                </c:pt>
                <c:pt idx="58">
                  <c:v>1979</c:v>
                </c:pt>
                <c:pt idx="59">
                  <c:v>1980</c:v>
                </c:pt>
                <c:pt idx="60">
                  <c:v>1981</c:v>
                </c:pt>
                <c:pt idx="61">
                  <c:v>1982</c:v>
                </c:pt>
                <c:pt idx="62">
                  <c:v>1983</c:v>
                </c:pt>
                <c:pt idx="63">
                  <c:v>1984</c:v>
                </c:pt>
                <c:pt idx="64">
                  <c:v>1985</c:v>
                </c:pt>
                <c:pt idx="65">
                  <c:v>1986</c:v>
                </c:pt>
                <c:pt idx="66">
                  <c:v>1987</c:v>
                </c:pt>
                <c:pt idx="67">
                  <c:v>1988</c:v>
                </c:pt>
                <c:pt idx="68">
                  <c:v>1989</c:v>
                </c:pt>
                <c:pt idx="69">
                  <c:v>1990</c:v>
                </c:pt>
              </c:numCache>
            </c:numRef>
          </c:cat>
          <c:val>
            <c:numRef>
              <c:f>Gráficas!$E$6:$E$75</c:f>
              <c:numCache>
                <c:formatCode>0.0</c:formatCode>
                <c:ptCount val="70"/>
                <c:pt idx="0">
                  <c:v>9.7854222554214818</c:v>
                </c:pt>
                <c:pt idx="1">
                  <c:v>9.7917482052508333</c:v>
                </c:pt>
                <c:pt idx="2">
                  <c:v>9.7976984458314558</c:v>
                </c:pt>
                <c:pt idx="3">
                  <c:v>9.8026887551357902</c:v>
                </c:pt>
                <c:pt idx="4">
                  <c:v>9.8062046896623709</c:v>
                </c:pt>
                <c:pt idx="5">
                  <c:v>9.8075886664424736</c:v>
                </c:pt>
                <c:pt idx="6">
                  <c:v>9.8066063989706134</c:v>
                </c:pt>
                <c:pt idx="7">
                  <c:v>9.8040156724254732</c:v>
                </c:pt>
                <c:pt idx="8">
                  <c:v>9.801126358258351</c:v>
                </c:pt>
                <c:pt idx="9">
                  <c:v>9.7998881313447654</c:v>
                </c:pt>
                <c:pt idx="10">
                  <c:v>9.8025248099863855</c:v>
                </c:pt>
                <c:pt idx="11">
                  <c:v>9.8108994468112325</c:v>
                </c:pt>
                <c:pt idx="12">
                  <c:v>9.8268140238195549</c:v>
                </c:pt>
                <c:pt idx="13">
                  <c:v>9.8503104338958778</c:v>
                </c:pt>
                <c:pt idx="14">
                  <c:v>9.8805817448623561</c:v>
                </c:pt>
                <c:pt idx="15">
                  <c:v>9.9163902007693867</c:v>
                </c:pt>
                <c:pt idx="16">
                  <c:v>9.9564813496834415</c:v>
                </c:pt>
                <c:pt idx="17">
                  <c:v>9.9999937801194481</c:v>
                </c:pt>
                <c:pt idx="18">
                  <c:v>10.046383826317209</c:v>
                </c:pt>
                <c:pt idx="19">
                  <c:v>10.095151193853315</c:v>
                </c:pt>
                <c:pt idx="20">
                  <c:v>10.145898762413504</c:v>
                </c:pt>
                <c:pt idx="21">
                  <c:v>10.197981961696339</c:v>
                </c:pt>
                <c:pt idx="22">
                  <c:v>10.250930700169093</c:v>
                </c:pt>
                <c:pt idx="23">
                  <c:v>10.304474381184244</c:v>
                </c:pt>
                <c:pt idx="24">
                  <c:v>10.358376070006615</c:v>
                </c:pt>
                <c:pt idx="25">
                  <c:v>10.412681759690328</c:v>
                </c:pt>
                <c:pt idx="26">
                  <c:v>10.467490633749264</c:v>
                </c:pt>
                <c:pt idx="27">
                  <c:v>10.523048499933969</c:v>
                </c:pt>
                <c:pt idx="28">
                  <c:v>10.579538303426052</c:v>
                </c:pt>
                <c:pt idx="29">
                  <c:v>10.636928340924868</c:v>
                </c:pt>
                <c:pt idx="30">
                  <c:v>10.69494097202181</c:v>
                </c:pt>
                <c:pt idx="31">
                  <c:v>10.75342225628081</c:v>
                </c:pt>
                <c:pt idx="32">
                  <c:v>10.812506746988143</c:v>
                </c:pt>
                <c:pt idx="33">
                  <c:v>10.872422656392736</c:v>
                </c:pt>
                <c:pt idx="34">
                  <c:v>10.932928374506762</c:v>
                </c:pt>
                <c:pt idx="35">
                  <c:v>10.993666035603756</c:v>
                </c:pt>
                <c:pt idx="36">
                  <c:v>11.054372124601755</c:v>
                </c:pt>
                <c:pt idx="37">
                  <c:v>11.114931427693366</c:v>
                </c:pt>
                <c:pt idx="38">
                  <c:v>11.175500153449502</c:v>
                </c:pt>
                <c:pt idx="39">
                  <c:v>11.236418506923512</c:v>
                </c:pt>
                <c:pt idx="40">
                  <c:v>11.297899726759638</c:v>
                </c:pt>
                <c:pt idx="41">
                  <c:v>11.360201303526033</c:v>
                </c:pt>
                <c:pt idx="42">
                  <c:v>11.423433027305119</c:v>
                </c:pt>
                <c:pt idx="43">
                  <c:v>11.487370190052845</c:v>
                </c:pt>
                <c:pt idx="44">
                  <c:v>11.551549072998972</c:v>
                </c:pt>
                <c:pt idx="45">
                  <c:v>11.615671519959594</c:v>
                </c:pt>
                <c:pt idx="46">
                  <c:v>11.679559864112401</c:v>
                </c:pt>
                <c:pt idx="47">
                  <c:v>11.743107458243125</c:v>
                </c:pt>
                <c:pt idx="48">
                  <c:v>11.806208784678649</c:v>
                </c:pt>
                <c:pt idx="49">
                  <c:v>11.869024514022097</c:v>
                </c:pt>
                <c:pt idx="50">
                  <c:v>11.931686640263436</c:v>
                </c:pt>
                <c:pt idx="51">
                  <c:v>11.994300304717486</c:v>
                </c:pt>
                <c:pt idx="52">
                  <c:v>12.056686516125268</c:v>
                </c:pt>
                <c:pt idx="53">
                  <c:v>12.118546787872496</c:v>
                </c:pt>
                <c:pt idx="54">
                  <c:v>12.179596018739566</c:v>
                </c:pt>
                <c:pt idx="55">
                  <c:v>12.23950550303576</c:v>
                </c:pt>
                <c:pt idx="56">
                  <c:v>12.297850993087987</c:v>
                </c:pt>
                <c:pt idx="57">
                  <c:v>12.353945870047022</c:v>
                </c:pt>
                <c:pt idx="58">
                  <c:v>12.406591131456112</c:v>
                </c:pt>
                <c:pt idx="59">
                  <c:v>12.454372268418139</c:v>
                </c:pt>
                <c:pt idx="60">
                  <c:v>12.496058437987083</c:v>
                </c:pt>
                <c:pt idx="61">
                  <c:v>12.531007805161595</c:v>
                </c:pt>
                <c:pt idx="62">
                  <c:v>12.559657157404514</c:v>
                </c:pt>
                <c:pt idx="63">
                  <c:v>12.583171652605433</c:v>
                </c:pt>
                <c:pt idx="64">
                  <c:v>12.602712223470474</c:v>
                </c:pt>
                <c:pt idx="65">
                  <c:v>12.619543162828812</c:v>
                </c:pt>
                <c:pt idx="66">
                  <c:v>12.635022832905969</c:v>
                </c:pt>
                <c:pt idx="67">
                  <c:v>12.65005747251192</c:v>
                </c:pt>
                <c:pt idx="68">
                  <c:v>12.665151320930232</c:v>
                </c:pt>
                <c:pt idx="69">
                  <c:v>12.680383376319085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46918352"/>
        <c:axId val="1346910192"/>
      </c:lineChart>
      <c:catAx>
        <c:axId val="1346918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10192"/>
        <c:crosses val="autoZero"/>
        <c:auto val="1"/>
        <c:lblAlgn val="ctr"/>
        <c:lblOffset val="100"/>
        <c:noMultiLvlLbl val="0"/>
      </c:catAx>
      <c:valAx>
        <c:axId val="1346910192"/>
        <c:scaling>
          <c:orientation val="minMax"/>
          <c:min val="9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Logaritmo natural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18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PIB</a:t>
            </a:r>
            <a:r>
              <a:rPr lang="en-US" baseline="0"/>
              <a:t> potencial en LN, 1921-1990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Gráficas!$E$5</c:f>
              <c:strCache>
                <c:ptCount val="1"/>
                <c:pt idx="0">
                  <c:v>Potencial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Gráficas!$A$6:$A$75</c:f>
              <c:numCache>
                <c:formatCode>General</c:formatCode>
                <c:ptCount val="70"/>
                <c:pt idx="0">
                  <c:v>1921</c:v>
                </c:pt>
                <c:pt idx="1">
                  <c:v>1922</c:v>
                </c:pt>
                <c:pt idx="2">
                  <c:v>1923</c:v>
                </c:pt>
                <c:pt idx="3">
                  <c:v>1924</c:v>
                </c:pt>
                <c:pt idx="4">
                  <c:v>1925</c:v>
                </c:pt>
                <c:pt idx="5">
                  <c:v>1926</c:v>
                </c:pt>
                <c:pt idx="6">
                  <c:v>1927</c:v>
                </c:pt>
                <c:pt idx="7">
                  <c:v>1928</c:v>
                </c:pt>
                <c:pt idx="8">
                  <c:v>1929</c:v>
                </c:pt>
                <c:pt idx="9">
                  <c:v>1930</c:v>
                </c:pt>
                <c:pt idx="10">
                  <c:v>1931</c:v>
                </c:pt>
                <c:pt idx="11">
                  <c:v>1932</c:v>
                </c:pt>
                <c:pt idx="12">
                  <c:v>1933</c:v>
                </c:pt>
                <c:pt idx="13">
                  <c:v>1934</c:v>
                </c:pt>
                <c:pt idx="14">
                  <c:v>1935</c:v>
                </c:pt>
                <c:pt idx="15">
                  <c:v>1936</c:v>
                </c:pt>
                <c:pt idx="16">
                  <c:v>1937</c:v>
                </c:pt>
                <c:pt idx="17">
                  <c:v>1938</c:v>
                </c:pt>
                <c:pt idx="18">
                  <c:v>1939</c:v>
                </c:pt>
                <c:pt idx="19">
                  <c:v>1940</c:v>
                </c:pt>
                <c:pt idx="20">
                  <c:v>1941</c:v>
                </c:pt>
                <c:pt idx="21">
                  <c:v>1942</c:v>
                </c:pt>
                <c:pt idx="22">
                  <c:v>1943</c:v>
                </c:pt>
                <c:pt idx="23">
                  <c:v>1944</c:v>
                </c:pt>
                <c:pt idx="24">
                  <c:v>1945</c:v>
                </c:pt>
                <c:pt idx="25">
                  <c:v>1946</c:v>
                </c:pt>
                <c:pt idx="26">
                  <c:v>1947</c:v>
                </c:pt>
                <c:pt idx="27">
                  <c:v>1948</c:v>
                </c:pt>
                <c:pt idx="28">
                  <c:v>1949</c:v>
                </c:pt>
                <c:pt idx="29">
                  <c:v>1950</c:v>
                </c:pt>
                <c:pt idx="30">
                  <c:v>1951</c:v>
                </c:pt>
                <c:pt idx="31">
                  <c:v>1952</c:v>
                </c:pt>
                <c:pt idx="32">
                  <c:v>1953</c:v>
                </c:pt>
                <c:pt idx="33">
                  <c:v>1954</c:v>
                </c:pt>
                <c:pt idx="34">
                  <c:v>1955</c:v>
                </c:pt>
                <c:pt idx="35">
                  <c:v>1956</c:v>
                </c:pt>
                <c:pt idx="36">
                  <c:v>1957</c:v>
                </c:pt>
                <c:pt idx="37">
                  <c:v>1958</c:v>
                </c:pt>
                <c:pt idx="38">
                  <c:v>1959</c:v>
                </c:pt>
                <c:pt idx="39">
                  <c:v>1960</c:v>
                </c:pt>
                <c:pt idx="40">
                  <c:v>1961</c:v>
                </c:pt>
                <c:pt idx="41">
                  <c:v>1962</c:v>
                </c:pt>
                <c:pt idx="42">
                  <c:v>1963</c:v>
                </c:pt>
                <c:pt idx="43">
                  <c:v>1964</c:v>
                </c:pt>
                <c:pt idx="44">
                  <c:v>1965</c:v>
                </c:pt>
                <c:pt idx="45">
                  <c:v>1966</c:v>
                </c:pt>
                <c:pt idx="46">
                  <c:v>1967</c:v>
                </c:pt>
                <c:pt idx="47">
                  <c:v>1968</c:v>
                </c:pt>
                <c:pt idx="48">
                  <c:v>1969</c:v>
                </c:pt>
                <c:pt idx="49">
                  <c:v>1970</c:v>
                </c:pt>
                <c:pt idx="50">
                  <c:v>1971</c:v>
                </c:pt>
                <c:pt idx="51">
                  <c:v>1972</c:v>
                </c:pt>
                <c:pt idx="52">
                  <c:v>1973</c:v>
                </c:pt>
                <c:pt idx="53">
                  <c:v>1974</c:v>
                </c:pt>
                <c:pt idx="54">
                  <c:v>1975</c:v>
                </c:pt>
                <c:pt idx="55">
                  <c:v>1976</c:v>
                </c:pt>
                <c:pt idx="56">
                  <c:v>1977</c:v>
                </c:pt>
                <c:pt idx="57">
                  <c:v>1978</c:v>
                </c:pt>
                <c:pt idx="58">
                  <c:v>1979</c:v>
                </c:pt>
                <c:pt idx="59">
                  <c:v>1980</c:v>
                </c:pt>
                <c:pt idx="60">
                  <c:v>1981</c:v>
                </c:pt>
                <c:pt idx="61">
                  <c:v>1982</c:v>
                </c:pt>
                <c:pt idx="62">
                  <c:v>1983</c:v>
                </c:pt>
                <c:pt idx="63">
                  <c:v>1984</c:v>
                </c:pt>
                <c:pt idx="64">
                  <c:v>1985</c:v>
                </c:pt>
                <c:pt idx="65">
                  <c:v>1986</c:v>
                </c:pt>
                <c:pt idx="66">
                  <c:v>1987</c:v>
                </c:pt>
                <c:pt idx="67">
                  <c:v>1988</c:v>
                </c:pt>
                <c:pt idx="68">
                  <c:v>1989</c:v>
                </c:pt>
                <c:pt idx="69">
                  <c:v>1990</c:v>
                </c:pt>
              </c:numCache>
            </c:numRef>
          </c:cat>
          <c:val>
            <c:numRef>
              <c:f>Gráficas!$E$6:$E$75</c:f>
              <c:numCache>
                <c:formatCode>0.0</c:formatCode>
                <c:ptCount val="70"/>
                <c:pt idx="0">
                  <c:v>9.7854222554214818</c:v>
                </c:pt>
                <c:pt idx="1">
                  <c:v>9.7917482052508333</c:v>
                </c:pt>
                <c:pt idx="2">
                  <c:v>9.7976984458314558</c:v>
                </c:pt>
                <c:pt idx="3">
                  <c:v>9.8026887551357902</c:v>
                </c:pt>
                <c:pt idx="4">
                  <c:v>9.8062046896623709</c:v>
                </c:pt>
                <c:pt idx="5">
                  <c:v>9.8075886664424736</c:v>
                </c:pt>
                <c:pt idx="6">
                  <c:v>9.8066063989706134</c:v>
                </c:pt>
                <c:pt idx="7">
                  <c:v>9.8040156724254732</c:v>
                </c:pt>
                <c:pt idx="8">
                  <c:v>9.801126358258351</c:v>
                </c:pt>
                <c:pt idx="9">
                  <c:v>9.7998881313447654</c:v>
                </c:pt>
                <c:pt idx="10">
                  <c:v>9.8025248099863855</c:v>
                </c:pt>
                <c:pt idx="11">
                  <c:v>9.8108994468112325</c:v>
                </c:pt>
                <c:pt idx="12">
                  <c:v>9.8268140238195549</c:v>
                </c:pt>
                <c:pt idx="13">
                  <c:v>9.8503104338958778</c:v>
                </c:pt>
                <c:pt idx="14">
                  <c:v>9.8805817448623561</c:v>
                </c:pt>
                <c:pt idx="15">
                  <c:v>9.9163902007693867</c:v>
                </c:pt>
                <c:pt idx="16">
                  <c:v>9.9564813496834415</c:v>
                </c:pt>
                <c:pt idx="17">
                  <c:v>9.9999937801194481</c:v>
                </c:pt>
                <c:pt idx="18">
                  <c:v>10.046383826317209</c:v>
                </c:pt>
                <c:pt idx="19">
                  <c:v>10.095151193853315</c:v>
                </c:pt>
                <c:pt idx="20">
                  <c:v>10.145898762413504</c:v>
                </c:pt>
                <c:pt idx="21">
                  <c:v>10.197981961696339</c:v>
                </c:pt>
                <c:pt idx="22">
                  <c:v>10.250930700169093</c:v>
                </c:pt>
                <c:pt idx="23">
                  <c:v>10.304474381184244</c:v>
                </c:pt>
                <c:pt idx="24">
                  <c:v>10.358376070006615</c:v>
                </c:pt>
                <c:pt idx="25">
                  <c:v>10.412681759690328</c:v>
                </c:pt>
                <c:pt idx="26">
                  <c:v>10.467490633749264</c:v>
                </c:pt>
                <c:pt idx="27">
                  <c:v>10.523048499933969</c:v>
                </c:pt>
                <c:pt idx="28">
                  <c:v>10.579538303426052</c:v>
                </c:pt>
                <c:pt idx="29">
                  <c:v>10.636928340924868</c:v>
                </c:pt>
                <c:pt idx="30">
                  <c:v>10.69494097202181</c:v>
                </c:pt>
                <c:pt idx="31">
                  <c:v>10.75342225628081</c:v>
                </c:pt>
                <c:pt idx="32">
                  <c:v>10.812506746988143</c:v>
                </c:pt>
                <c:pt idx="33">
                  <c:v>10.872422656392736</c:v>
                </c:pt>
                <c:pt idx="34">
                  <c:v>10.932928374506762</c:v>
                </c:pt>
                <c:pt idx="35">
                  <c:v>10.993666035603756</c:v>
                </c:pt>
                <c:pt idx="36">
                  <c:v>11.054372124601755</c:v>
                </c:pt>
                <c:pt idx="37">
                  <c:v>11.114931427693366</c:v>
                </c:pt>
                <c:pt idx="38">
                  <c:v>11.175500153449502</c:v>
                </c:pt>
                <c:pt idx="39">
                  <c:v>11.236418506923512</c:v>
                </c:pt>
                <c:pt idx="40">
                  <c:v>11.297899726759638</c:v>
                </c:pt>
                <c:pt idx="41">
                  <c:v>11.360201303526033</c:v>
                </c:pt>
                <c:pt idx="42">
                  <c:v>11.423433027305119</c:v>
                </c:pt>
                <c:pt idx="43">
                  <c:v>11.487370190052845</c:v>
                </c:pt>
                <c:pt idx="44">
                  <c:v>11.551549072998972</c:v>
                </c:pt>
                <c:pt idx="45">
                  <c:v>11.615671519959594</c:v>
                </c:pt>
                <c:pt idx="46">
                  <c:v>11.679559864112401</c:v>
                </c:pt>
                <c:pt idx="47">
                  <c:v>11.743107458243125</c:v>
                </c:pt>
                <c:pt idx="48">
                  <c:v>11.806208784678649</c:v>
                </c:pt>
                <c:pt idx="49">
                  <c:v>11.869024514022097</c:v>
                </c:pt>
                <c:pt idx="50">
                  <c:v>11.931686640263436</c:v>
                </c:pt>
                <c:pt idx="51">
                  <c:v>11.994300304717486</c:v>
                </c:pt>
                <c:pt idx="52">
                  <c:v>12.056686516125268</c:v>
                </c:pt>
                <c:pt idx="53">
                  <c:v>12.118546787872496</c:v>
                </c:pt>
                <c:pt idx="54">
                  <c:v>12.179596018739566</c:v>
                </c:pt>
                <c:pt idx="55">
                  <c:v>12.23950550303576</c:v>
                </c:pt>
                <c:pt idx="56">
                  <c:v>12.297850993087987</c:v>
                </c:pt>
                <c:pt idx="57">
                  <c:v>12.353945870047022</c:v>
                </c:pt>
                <c:pt idx="58">
                  <c:v>12.406591131456112</c:v>
                </c:pt>
                <c:pt idx="59">
                  <c:v>12.454372268418139</c:v>
                </c:pt>
                <c:pt idx="60">
                  <c:v>12.496058437987083</c:v>
                </c:pt>
                <c:pt idx="61">
                  <c:v>12.531007805161595</c:v>
                </c:pt>
                <c:pt idx="62">
                  <c:v>12.559657157404514</c:v>
                </c:pt>
                <c:pt idx="63">
                  <c:v>12.583171652605433</c:v>
                </c:pt>
                <c:pt idx="64">
                  <c:v>12.602712223470474</c:v>
                </c:pt>
                <c:pt idx="65">
                  <c:v>12.619543162828812</c:v>
                </c:pt>
                <c:pt idx="66">
                  <c:v>12.635022832905969</c:v>
                </c:pt>
                <c:pt idx="67">
                  <c:v>12.65005747251192</c:v>
                </c:pt>
                <c:pt idx="68">
                  <c:v>12.665151320930232</c:v>
                </c:pt>
                <c:pt idx="69">
                  <c:v>12.680383376319085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46916720"/>
        <c:axId val="1346917264"/>
      </c:lineChart>
      <c:catAx>
        <c:axId val="1346916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17264"/>
        <c:crosses val="autoZero"/>
        <c:auto val="1"/>
        <c:lblAlgn val="ctr"/>
        <c:lblOffset val="100"/>
        <c:noMultiLvlLbl val="0"/>
      </c:catAx>
      <c:valAx>
        <c:axId val="1346917264"/>
        <c:scaling>
          <c:orientation val="minMax"/>
          <c:min val="9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Logaritmo natural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16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PIB</a:t>
            </a:r>
            <a:r>
              <a:rPr lang="en-US" baseline="0"/>
              <a:t> potencial en mp, 1921-1990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Gráficas!$F$5</c:f>
              <c:strCache>
                <c:ptCount val="1"/>
                <c:pt idx="0">
                  <c:v>PIB potencial en mp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Gráficas!$A$6:$A$75</c:f>
              <c:numCache>
                <c:formatCode>General</c:formatCode>
                <c:ptCount val="70"/>
                <c:pt idx="0">
                  <c:v>1921</c:v>
                </c:pt>
                <c:pt idx="1">
                  <c:v>1922</c:v>
                </c:pt>
                <c:pt idx="2">
                  <c:v>1923</c:v>
                </c:pt>
                <c:pt idx="3">
                  <c:v>1924</c:v>
                </c:pt>
                <c:pt idx="4">
                  <c:v>1925</c:v>
                </c:pt>
                <c:pt idx="5">
                  <c:v>1926</c:v>
                </c:pt>
                <c:pt idx="6">
                  <c:v>1927</c:v>
                </c:pt>
                <c:pt idx="7">
                  <c:v>1928</c:v>
                </c:pt>
                <c:pt idx="8">
                  <c:v>1929</c:v>
                </c:pt>
                <c:pt idx="9">
                  <c:v>1930</c:v>
                </c:pt>
                <c:pt idx="10">
                  <c:v>1931</c:v>
                </c:pt>
                <c:pt idx="11">
                  <c:v>1932</c:v>
                </c:pt>
                <c:pt idx="12">
                  <c:v>1933</c:v>
                </c:pt>
                <c:pt idx="13">
                  <c:v>1934</c:v>
                </c:pt>
                <c:pt idx="14">
                  <c:v>1935</c:v>
                </c:pt>
                <c:pt idx="15">
                  <c:v>1936</c:v>
                </c:pt>
                <c:pt idx="16">
                  <c:v>1937</c:v>
                </c:pt>
                <c:pt idx="17">
                  <c:v>1938</c:v>
                </c:pt>
                <c:pt idx="18">
                  <c:v>1939</c:v>
                </c:pt>
                <c:pt idx="19">
                  <c:v>1940</c:v>
                </c:pt>
                <c:pt idx="20">
                  <c:v>1941</c:v>
                </c:pt>
                <c:pt idx="21">
                  <c:v>1942</c:v>
                </c:pt>
                <c:pt idx="22">
                  <c:v>1943</c:v>
                </c:pt>
                <c:pt idx="23">
                  <c:v>1944</c:v>
                </c:pt>
                <c:pt idx="24">
                  <c:v>1945</c:v>
                </c:pt>
                <c:pt idx="25">
                  <c:v>1946</c:v>
                </c:pt>
                <c:pt idx="26">
                  <c:v>1947</c:v>
                </c:pt>
                <c:pt idx="27">
                  <c:v>1948</c:v>
                </c:pt>
                <c:pt idx="28">
                  <c:v>1949</c:v>
                </c:pt>
                <c:pt idx="29">
                  <c:v>1950</c:v>
                </c:pt>
                <c:pt idx="30">
                  <c:v>1951</c:v>
                </c:pt>
                <c:pt idx="31">
                  <c:v>1952</c:v>
                </c:pt>
                <c:pt idx="32">
                  <c:v>1953</c:v>
                </c:pt>
                <c:pt idx="33">
                  <c:v>1954</c:v>
                </c:pt>
                <c:pt idx="34">
                  <c:v>1955</c:v>
                </c:pt>
                <c:pt idx="35">
                  <c:v>1956</c:v>
                </c:pt>
                <c:pt idx="36">
                  <c:v>1957</c:v>
                </c:pt>
                <c:pt idx="37">
                  <c:v>1958</c:v>
                </c:pt>
                <c:pt idx="38">
                  <c:v>1959</c:v>
                </c:pt>
                <c:pt idx="39">
                  <c:v>1960</c:v>
                </c:pt>
                <c:pt idx="40">
                  <c:v>1961</c:v>
                </c:pt>
                <c:pt idx="41">
                  <c:v>1962</c:v>
                </c:pt>
                <c:pt idx="42">
                  <c:v>1963</c:v>
                </c:pt>
                <c:pt idx="43">
                  <c:v>1964</c:v>
                </c:pt>
                <c:pt idx="44">
                  <c:v>1965</c:v>
                </c:pt>
                <c:pt idx="45">
                  <c:v>1966</c:v>
                </c:pt>
                <c:pt idx="46">
                  <c:v>1967</c:v>
                </c:pt>
                <c:pt idx="47">
                  <c:v>1968</c:v>
                </c:pt>
                <c:pt idx="48">
                  <c:v>1969</c:v>
                </c:pt>
                <c:pt idx="49">
                  <c:v>1970</c:v>
                </c:pt>
                <c:pt idx="50">
                  <c:v>1971</c:v>
                </c:pt>
                <c:pt idx="51">
                  <c:v>1972</c:v>
                </c:pt>
                <c:pt idx="52">
                  <c:v>1973</c:v>
                </c:pt>
                <c:pt idx="53">
                  <c:v>1974</c:v>
                </c:pt>
                <c:pt idx="54">
                  <c:v>1975</c:v>
                </c:pt>
                <c:pt idx="55">
                  <c:v>1976</c:v>
                </c:pt>
                <c:pt idx="56">
                  <c:v>1977</c:v>
                </c:pt>
                <c:pt idx="57">
                  <c:v>1978</c:v>
                </c:pt>
                <c:pt idx="58">
                  <c:v>1979</c:v>
                </c:pt>
                <c:pt idx="59">
                  <c:v>1980</c:v>
                </c:pt>
                <c:pt idx="60">
                  <c:v>1981</c:v>
                </c:pt>
                <c:pt idx="61">
                  <c:v>1982</c:v>
                </c:pt>
                <c:pt idx="62">
                  <c:v>1983</c:v>
                </c:pt>
                <c:pt idx="63">
                  <c:v>1984</c:v>
                </c:pt>
                <c:pt idx="64">
                  <c:v>1985</c:v>
                </c:pt>
                <c:pt idx="65">
                  <c:v>1986</c:v>
                </c:pt>
                <c:pt idx="66">
                  <c:v>1987</c:v>
                </c:pt>
                <c:pt idx="67">
                  <c:v>1988</c:v>
                </c:pt>
                <c:pt idx="68">
                  <c:v>1989</c:v>
                </c:pt>
                <c:pt idx="69">
                  <c:v>1990</c:v>
                </c:pt>
              </c:numCache>
            </c:numRef>
          </c:cat>
          <c:val>
            <c:numRef>
              <c:f>Gráficas!$F$6:$F$75</c:f>
              <c:numCache>
                <c:formatCode>#,##0</c:formatCode>
                <c:ptCount val="70"/>
                <c:pt idx="0">
                  <c:v>17772.760504422309</c:v>
                </c:pt>
                <c:pt idx="1">
                  <c:v>17885.546458727822</c:v>
                </c:pt>
                <c:pt idx="2">
                  <c:v>17992.287014133184</c:v>
                </c:pt>
                <c:pt idx="3">
                  <c:v>18082.298497199132</c:v>
                </c:pt>
                <c:pt idx="4">
                  <c:v>18145.986570745499</c:v>
                </c:pt>
                <c:pt idx="5">
                  <c:v>18171.117581167597</c:v>
                </c:pt>
                <c:pt idx="6">
                  <c:v>18153.277446766548</c:v>
                </c:pt>
                <c:pt idx="7">
                  <c:v>18106.308137592921</c:v>
                </c:pt>
                <c:pt idx="8">
                  <c:v>18054.068829205331</c:v>
                </c:pt>
                <c:pt idx="9">
                  <c:v>18031.727629872901</c:v>
                </c:pt>
                <c:pt idx="10">
                  <c:v>18079.334235065267</c:v>
                </c:pt>
                <c:pt idx="11">
                  <c:v>18231.377859763361</c:v>
                </c:pt>
                <c:pt idx="12">
                  <c:v>18523.843588059488</c:v>
                </c:pt>
                <c:pt idx="13">
                  <c:v>18964.241031579786</c:v>
                </c:pt>
                <c:pt idx="14">
                  <c:v>19547.090774706528</c:v>
                </c:pt>
                <c:pt idx="15">
                  <c:v>20259.724931172907</c:v>
                </c:pt>
                <c:pt idx="16">
                  <c:v>21088.462093357673</c:v>
                </c:pt>
                <c:pt idx="17">
                  <c:v>22026.328793246557</c:v>
                </c:pt>
                <c:pt idx="18">
                  <c:v>23072.202716847565</c:v>
                </c:pt>
                <c:pt idx="19">
                  <c:v>24225.26059201219</c:v>
                </c:pt>
                <c:pt idx="20">
                  <c:v>25486.361945599747</c:v>
                </c:pt>
                <c:pt idx="21">
                  <c:v>26848.949158802134</c:v>
                </c:pt>
                <c:pt idx="22">
                  <c:v>28308.876739892174</c:v>
                </c:pt>
                <c:pt idx="23">
                  <c:v>29865.951992445505</c:v>
                </c:pt>
                <c:pt idx="24">
                  <c:v>31519.953540651135</c:v>
                </c:pt>
                <c:pt idx="25">
                  <c:v>33278.997114163663</c:v>
                </c:pt>
                <c:pt idx="26">
                  <c:v>35153.892603865141</c:v>
                </c:pt>
                <c:pt idx="27">
                  <c:v>37162.241075925791</c:v>
                </c:pt>
                <c:pt idx="28">
                  <c:v>39321.955399385573</c:v>
                </c:pt>
                <c:pt idx="29">
                  <c:v>41644.656370008488</c:v>
                </c:pt>
                <c:pt idx="30">
                  <c:v>44132.024278856341</c:v>
                </c:pt>
                <c:pt idx="31">
                  <c:v>46789.88173470692</c:v>
                </c:pt>
                <c:pt idx="32">
                  <c:v>49637.741812084438</c:v>
                </c:pt>
                <c:pt idx="33">
                  <c:v>52702.736353232642</c:v>
                </c:pt>
                <c:pt idx="34">
                  <c:v>55989.999561252458</c:v>
                </c:pt>
                <c:pt idx="35">
                  <c:v>59496.099550017265</c:v>
                </c:pt>
                <c:pt idx="36">
                  <c:v>63219.75589743958</c:v>
                </c:pt>
                <c:pt idx="37">
                  <c:v>67166.603260866264</c:v>
                </c:pt>
                <c:pt idx="38">
                  <c:v>71360.527080865329</c:v>
                </c:pt>
                <c:pt idx="39">
                  <c:v>75842.834193347648</c:v>
                </c:pt>
                <c:pt idx="40">
                  <c:v>80652.068151103667</c:v>
                </c:pt>
                <c:pt idx="41">
                  <c:v>85836.645972377184</c:v>
                </c:pt>
                <c:pt idx="42">
                  <c:v>91439.518006073224</c:v>
                </c:pt>
                <c:pt idx="43">
                  <c:v>97476.84972284481</c:v>
                </c:pt>
                <c:pt idx="44">
                  <c:v>103937.91960315409</c:v>
                </c:pt>
                <c:pt idx="45">
                  <c:v>110820.99489525512</c:v>
                </c:pt>
                <c:pt idx="46">
                  <c:v>118132.22939045925</c:v>
                </c:pt>
                <c:pt idx="47">
                  <c:v>125882.90875092101</c:v>
                </c:pt>
                <c:pt idx="48">
                  <c:v>134082.26180960119</c:v>
                </c:pt>
                <c:pt idx="49">
                  <c:v>142774.89584410976</c:v>
                </c:pt>
                <c:pt idx="50">
                  <c:v>152007.72794256776</c:v>
                </c:pt>
                <c:pt idx="51">
                  <c:v>161829.77735549991</c:v>
                </c:pt>
                <c:pt idx="52">
                  <c:v>172247.30038985796</c:v>
                </c:pt>
                <c:pt idx="53">
                  <c:v>183239.03613664696</c:v>
                </c:pt>
                <c:pt idx="54">
                  <c:v>194774.16121115847</c:v>
                </c:pt>
                <c:pt idx="55">
                  <c:v>206799.60323790196</c:v>
                </c:pt>
                <c:pt idx="56">
                  <c:v>219224.36741411616</c:v>
                </c:pt>
                <c:pt idx="57">
                  <c:v>231873.18157455651</c:v>
                </c:pt>
                <c:pt idx="58">
                  <c:v>244407.24050039519</c:v>
                </c:pt>
                <c:pt idx="59">
                  <c:v>256368.78888925471</c:v>
                </c:pt>
                <c:pt idx="60">
                  <c:v>267281.70016184583</c:v>
                </c:pt>
                <c:pt idx="61">
                  <c:v>276788.18156658008</c:v>
                </c:pt>
                <c:pt idx="62">
                  <c:v>284832.66811578401</c:v>
                </c:pt>
                <c:pt idx="63">
                  <c:v>291609.7318717243</c:v>
                </c:pt>
                <c:pt idx="64">
                  <c:v>297363.99015173485</c:v>
                </c:pt>
                <c:pt idx="65">
                  <c:v>302411.26144697244</c:v>
                </c:pt>
                <c:pt idx="66">
                  <c:v>307128.90760156774</c:v>
                </c:pt>
                <c:pt idx="67">
                  <c:v>311781.36642412964</c:v>
                </c:pt>
                <c:pt idx="68">
                  <c:v>316523.04215389123</c:v>
                </c:pt>
                <c:pt idx="69">
                  <c:v>321381.24493961863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46917808"/>
        <c:axId val="1346911280"/>
      </c:lineChart>
      <c:catAx>
        <c:axId val="1346917808"/>
        <c:scaling>
          <c:orientation val="minMax"/>
        </c:scaling>
        <c:delete val="0"/>
        <c:axPos val="b"/>
        <c:title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11280"/>
        <c:crosses val="autoZero"/>
        <c:auto val="1"/>
        <c:lblAlgn val="ctr"/>
        <c:lblOffset val="100"/>
        <c:noMultiLvlLbl val="0"/>
      </c:catAx>
      <c:valAx>
        <c:axId val="1346911280"/>
        <c:scaling>
          <c:orientation val="minMax"/>
          <c:min val="1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En 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17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PIB observado</a:t>
            </a:r>
            <a:r>
              <a:rPr lang="en-US" baseline="0"/>
              <a:t> y potencial en mp, 1921-1990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Gráficas!$B$5</c:f>
              <c:strCache>
                <c:ptCount val="1"/>
                <c:pt idx="0">
                  <c:v>PIB observado en mp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Gráficas!$A$6:$A$75</c:f>
              <c:numCache>
                <c:formatCode>General</c:formatCode>
                <c:ptCount val="70"/>
                <c:pt idx="0">
                  <c:v>1921</c:v>
                </c:pt>
                <c:pt idx="1">
                  <c:v>1922</c:v>
                </c:pt>
                <c:pt idx="2">
                  <c:v>1923</c:v>
                </c:pt>
                <c:pt idx="3">
                  <c:v>1924</c:v>
                </c:pt>
                <c:pt idx="4">
                  <c:v>1925</c:v>
                </c:pt>
                <c:pt idx="5">
                  <c:v>1926</c:v>
                </c:pt>
                <c:pt idx="6">
                  <c:v>1927</c:v>
                </c:pt>
                <c:pt idx="7">
                  <c:v>1928</c:v>
                </c:pt>
                <c:pt idx="8">
                  <c:v>1929</c:v>
                </c:pt>
                <c:pt idx="9">
                  <c:v>1930</c:v>
                </c:pt>
                <c:pt idx="10">
                  <c:v>1931</c:v>
                </c:pt>
                <c:pt idx="11">
                  <c:v>1932</c:v>
                </c:pt>
                <c:pt idx="12">
                  <c:v>1933</c:v>
                </c:pt>
                <c:pt idx="13">
                  <c:v>1934</c:v>
                </c:pt>
                <c:pt idx="14">
                  <c:v>1935</c:v>
                </c:pt>
                <c:pt idx="15">
                  <c:v>1936</c:v>
                </c:pt>
                <c:pt idx="16">
                  <c:v>1937</c:v>
                </c:pt>
                <c:pt idx="17">
                  <c:v>1938</c:v>
                </c:pt>
                <c:pt idx="18">
                  <c:v>1939</c:v>
                </c:pt>
                <c:pt idx="19">
                  <c:v>1940</c:v>
                </c:pt>
                <c:pt idx="20">
                  <c:v>1941</c:v>
                </c:pt>
                <c:pt idx="21">
                  <c:v>1942</c:v>
                </c:pt>
                <c:pt idx="22">
                  <c:v>1943</c:v>
                </c:pt>
                <c:pt idx="23">
                  <c:v>1944</c:v>
                </c:pt>
                <c:pt idx="24">
                  <c:v>1945</c:v>
                </c:pt>
                <c:pt idx="25">
                  <c:v>1946</c:v>
                </c:pt>
                <c:pt idx="26">
                  <c:v>1947</c:v>
                </c:pt>
                <c:pt idx="27">
                  <c:v>1948</c:v>
                </c:pt>
                <c:pt idx="28">
                  <c:v>1949</c:v>
                </c:pt>
                <c:pt idx="29">
                  <c:v>1950</c:v>
                </c:pt>
                <c:pt idx="30">
                  <c:v>1951</c:v>
                </c:pt>
                <c:pt idx="31">
                  <c:v>1952</c:v>
                </c:pt>
                <c:pt idx="32">
                  <c:v>1953</c:v>
                </c:pt>
                <c:pt idx="33">
                  <c:v>1954</c:v>
                </c:pt>
                <c:pt idx="34">
                  <c:v>1955</c:v>
                </c:pt>
                <c:pt idx="35">
                  <c:v>1956</c:v>
                </c:pt>
                <c:pt idx="36">
                  <c:v>1957</c:v>
                </c:pt>
                <c:pt idx="37">
                  <c:v>1958</c:v>
                </c:pt>
                <c:pt idx="38">
                  <c:v>1959</c:v>
                </c:pt>
                <c:pt idx="39">
                  <c:v>1960</c:v>
                </c:pt>
                <c:pt idx="40">
                  <c:v>1961</c:v>
                </c:pt>
                <c:pt idx="41">
                  <c:v>1962</c:v>
                </c:pt>
                <c:pt idx="42">
                  <c:v>1963</c:v>
                </c:pt>
                <c:pt idx="43">
                  <c:v>1964</c:v>
                </c:pt>
                <c:pt idx="44">
                  <c:v>1965</c:v>
                </c:pt>
                <c:pt idx="45">
                  <c:v>1966</c:v>
                </c:pt>
                <c:pt idx="46">
                  <c:v>1967</c:v>
                </c:pt>
                <c:pt idx="47">
                  <c:v>1968</c:v>
                </c:pt>
                <c:pt idx="48">
                  <c:v>1969</c:v>
                </c:pt>
                <c:pt idx="49">
                  <c:v>1970</c:v>
                </c:pt>
                <c:pt idx="50">
                  <c:v>1971</c:v>
                </c:pt>
                <c:pt idx="51">
                  <c:v>1972</c:v>
                </c:pt>
                <c:pt idx="52">
                  <c:v>1973</c:v>
                </c:pt>
                <c:pt idx="53">
                  <c:v>1974</c:v>
                </c:pt>
                <c:pt idx="54">
                  <c:v>1975</c:v>
                </c:pt>
                <c:pt idx="55">
                  <c:v>1976</c:v>
                </c:pt>
                <c:pt idx="56">
                  <c:v>1977</c:v>
                </c:pt>
                <c:pt idx="57">
                  <c:v>1978</c:v>
                </c:pt>
                <c:pt idx="58">
                  <c:v>1979</c:v>
                </c:pt>
                <c:pt idx="59">
                  <c:v>1980</c:v>
                </c:pt>
                <c:pt idx="60">
                  <c:v>1981</c:v>
                </c:pt>
                <c:pt idx="61">
                  <c:v>1982</c:v>
                </c:pt>
                <c:pt idx="62">
                  <c:v>1983</c:v>
                </c:pt>
                <c:pt idx="63">
                  <c:v>1984</c:v>
                </c:pt>
                <c:pt idx="64">
                  <c:v>1985</c:v>
                </c:pt>
                <c:pt idx="65">
                  <c:v>1986</c:v>
                </c:pt>
                <c:pt idx="66">
                  <c:v>1987</c:v>
                </c:pt>
                <c:pt idx="67">
                  <c:v>1988</c:v>
                </c:pt>
                <c:pt idx="68">
                  <c:v>1989</c:v>
                </c:pt>
                <c:pt idx="69">
                  <c:v>1990</c:v>
                </c:pt>
              </c:numCache>
            </c:numRef>
          </c:cat>
          <c:val>
            <c:numRef>
              <c:f>Gráficas!$B$6:$B$75</c:f>
              <c:numCache>
                <c:formatCode>#,##0</c:formatCode>
                <c:ptCount val="70"/>
                <c:pt idx="0">
                  <c:v>17117.409612194355</c:v>
                </c:pt>
                <c:pt idx="1">
                  <c:v>17516.471177041003</c:v>
                </c:pt>
                <c:pt idx="2">
                  <c:v>18118.273587703054</c:v>
                </c:pt>
                <c:pt idx="3">
                  <c:v>17825.313065499799</c:v>
                </c:pt>
                <c:pt idx="4">
                  <c:v>18930.58857660343</c:v>
                </c:pt>
                <c:pt idx="5">
                  <c:v>20066.275214579371</c:v>
                </c:pt>
                <c:pt idx="6">
                  <c:v>19183.676732462991</c:v>
                </c:pt>
                <c:pt idx="7">
                  <c:v>19302.618028674693</c:v>
                </c:pt>
                <c:pt idx="8">
                  <c:v>18555.855913254629</c:v>
                </c:pt>
                <c:pt idx="9">
                  <c:v>17392.799261093609</c:v>
                </c:pt>
                <c:pt idx="10">
                  <c:v>17969.259066028735</c:v>
                </c:pt>
                <c:pt idx="11">
                  <c:v>15289.025084349125</c:v>
                </c:pt>
                <c:pt idx="12">
                  <c:v>17016.377090696347</c:v>
                </c:pt>
                <c:pt idx="13">
                  <c:v>18164.566080830904</c:v>
                </c:pt>
                <c:pt idx="14">
                  <c:v>19514.482212551786</c:v>
                </c:pt>
                <c:pt idx="15">
                  <c:v>21071.869809823762</c:v>
                </c:pt>
                <c:pt idx="16">
                  <c:v>21769.298319428741</c:v>
                </c:pt>
                <c:pt idx="17">
                  <c:v>22122.067391147539</c:v>
                </c:pt>
                <c:pt idx="18">
                  <c:v>23311.480353264564</c:v>
                </c:pt>
                <c:pt idx="19">
                  <c:v>23633.162495291668</c:v>
                </c:pt>
                <c:pt idx="20">
                  <c:v>25934.946898115861</c:v>
                </c:pt>
                <c:pt idx="21">
                  <c:v>27389.950368251059</c:v>
                </c:pt>
                <c:pt idx="22">
                  <c:v>28404.330400147453</c:v>
                </c:pt>
                <c:pt idx="23">
                  <c:v>30723.009873456267</c:v>
                </c:pt>
                <c:pt idx="24">
                  <c:v>31688.05629953758</c:v>
                </c:pt>
                <c:pt idx="25">
                  <c:v>33770.542687471447</c:v>
                </c:pt>
                <c:pt idx="26">
                  <c:v>34933.59933963247</c:v>
                </c:pt>
                <c:pt idx="27">
                  <c:v>36373.059344921821</c:v>
                </c:pt>
                <c:pt idx="28">
                  <c:v>38366.677662106602</c:v>
                </c:pt>
                <c:pt idx="29">
                  <c:v>42163</c:v>
                </c:pt>
                <c:pt idx="30">
                  <c:v>45423.748603531043</c:v>
                </c:pt>
                <c:pt idx="31">
                  <c:v>47230.169539746268</c:v>
                </c:pt>
                <c:pt idx="32">
                  <c:v>47359.585779658424</c:v>
                </c:pt>
                <c:pt idx="33">
                  <c:v>52093.584529448046</c:v>
                </c:pt>
                <c:pt idx="34">
                  <c:v>56520.768799237027</c:v>
                </c:pt>
                <c:pt idx="35">
                  <c:v>60385.009320478581</c:v>
                </c:pt>
                <c:pt idx="36">
                  <c:v>64959.18070348374</c:v>
                </c:pt>
                <c:pt idx="37">
                  <c:v>68413.884716178189</c:v>
                </c:pt>
                <c:pt idx="38">
                  <c:v>70460.21565327498</c:v>
                </c:pt>
                <c:pt idx="39">
                  <c:v>76179.19701231776</c:v>
                </c:pt>
                <c:pt idx="40">
                  <c:v>79469.587333429721</c:v>
                </c:pt>
                <c:pt idx="41">
                  <c:v>83012.916145116353</c:v>
                </c:pt>
                <c:pt idx="42">
                  <c:v>89279.926528950658</c:v>
                </c:pt>
                <c:pt idx="43">
                  <c:v>99104.135367533396</c:v>
                </c:pt>
                <c:pt idx="44">
                  <c:v>105197.83604486284</c:v>
                </c:pt>
                <c:pt idx="45">
                  <c:v>111610.84267145308</c:v>
                </c:pt>
                <c:pt idx="46">
                  <c:v>118145.57366544109</c:v>
                </c:pt>
                <c:pt idx="47">
                  <c:v>129278.76048386646</c:v>
                </c:pt>
                <c:pt idx="48">
                  <c:v>133698.31007915997</c:v>
                </c:pt>
                <c:pt idx="49">
                  <c:v>142392.02134466922</c:v>
                </c:pt>
                <c:pt idx="50">
                  <c:v>147749.47513613402</c:v>
                </c:pt>
                <c:pt idx="51">
                  <c:v>159907.49474693826</c:v>
                </c:pt>
                <c:pt idx="52">
                  <c:v>172478.01457529585</c:v>
                </c:pt>
                <c:pt idx="53">
                  <c:v>182441.77148924614</c:v>
                </c:pt>
                <c:pt idx="54">
                  <c:v>192922.1117754812</c:v>
                </c:pt>
                <c:pt idx="55">
                  <c:v>201444.33828752002</c:v>
                </c:pt>
                <c:pt idx="56">
                  <c:v>208274.59000955315</c:v>
                </c:pt>
                <c:pt idx="57">
                  <c:v>226929.62491830011</c:v>
                </c:pt>
                <c:pt idx="58">
                  <c:v>248937.64603724063</c:v>
                </c:pt>
                <c:pt idx="59">
                  <c:v>271922.68617905746</c:v>
                </c:pt>
                <c:pt idx="60">
                  <c:v>297723.56013692677</c:v>
                </c:pt>
                <c:pt idx="61">
                  <c:v>297700.98265947337</c:v>
                </c:pt>
                <c:pt idx="62">
                  <c:v>284712.34650853946</c:v>
                </c:pt>
                <c:pt idx="63">
                  <c:v>294639.44424814329</c:v>
                </c:pt>
                <c:pt idx="64">
                  <c:v>300174.47355560109</c:v>
                </c:pt>
                <c:pt idx="65">
                  <c:v>289043.02205976838</c:v>
                </c:pt>
                <c:pt idx="66">
                  <c:v>295027.21351365454</c:v>
                </c:pt>
                <c:pt idx="67">
                  <c:v>298801.08396844903</c:v>
                </c:pt>
                <c:pt idx="68">
                  <c:v>309722.12640777085</c:v>
                </c:pt>
                <c:pt idx="69">
                  <c:v>325853.79344155808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Gráficas!$F$5</c:f>
              <c:strCache>
                <c:ptCount val="1"/>
                <c:pt idx="0">
                  <c:v>PIB potencial en mp</c:v>
                </c:pt>
              </c:strCache>
            </c:strRef>
          </c:tx>
          <c:spPr>
            <a:ln w="28575" cap="rnd">
              <a:solidFill>
                <a:schemeClr val="dk1">
                  <a:tint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Gráficas!$A$6:$A$75</c:f>
              <c:numCache>
                <c:formatCode>General</c:formatCode>
                <c:ptCount val="70"/>
                <c:pt idx="0">
                  <c:v>1921</c:v>
                </c:pt>
                <c:pt idx="1">
                  <c:v>1922</c:v>
                </c:pt>
                <c:pt idx="2">
                  <c:v>1923</c:v>
                </c:pt>
                <c:pt idx="3">
                  <c:v>1924</c:v>
                </c:pt>
                <c:pt idx="4">
                  <c:v>1925</c:v>
                </c:pt>
                <c:pt idx="5">
                  <c:v>1926</c:v>
                </c:pt>
                <c:pt idx="6">
                  <c:v>1927</c:v>
                </c:pt>
                <c:pt idx="7">
                  <c:v>1928</c:v>
                </c:pt>
                <c:pt idx="8">
                  <c:v>1929</c:v>
                </c:pt>
                <c:pt idx="9">
                  <c:v>1930</c:v>
                </c:pt>
                <c:pt idx="10">
                  <c:v>1931</c:v>
                </c:pt>
                <c:pt idx="11">
                  <c:v>1932</c:v>
                </c:pt>
                <c:pt idx="12">
                  <c:v>1933</c:v>
                </c:pt>
                <c:pt idx="13">
                  <c:v>1934</c:v>
                </c:pt>
                <c:pt idx="14">
                  <c:v>1935</c:v>
                </c:pt>
                <c:pt idx="15">
                  <c:v>1936</c:v>
                </c:pt>
                <c:pt idx="16">
                  <c:v>1937</c:v>
                </c:pt>
                <c:pt idx="17">
                  <c:v>1938</c:v>
                </c:pt>
                <c:pt idx="18">
                  <c:v>1939</c:v>
                </c:pt>
                <c:pt idx="19">
                  <c:v>1940</c:v>
                </c:pt>
                <c:pt idx="20">
                  <c:v>1941</c:v>
                </c:pt>
                <c:pt idx="21">
                  <c:v>1942</c:v>
                </c:pt>
                <c:pt idx="22">
                  <c:v>1943</c:v>
                </c:pt>
                <c:pt idx="23">
                  <c:v>1944</c:v>
                </c:pt>
                <c:pt idx="24">
                  <c:v>1945</c:v>
                </c:pt>
                <c:pt idx="25">
                  <c:v>1946</c:v>
                </c:pt>
                <c:pt idx="26">
                  <c:v>1947</c:v>
                </c:pt>
                <c:pt idx="27">
                  <c:v>1948</c:v>
                </c:pt>
                <c:pt idx="28">
                  <c:v>1949</c:v>
                </c:pt>
                <c:pt idx="29">
                  <c:v>1950</c:v>
                </c:pt>
                <c:pt idx="30">
                  <c:v>1951</c:v>
                </c:pt>
                <c:pt idx="31">
                  <c:v>1952</c:v>
                </c:pt>
                <c:pt idx="32">
                  <c:v>1953</c:v>
                </c:pt>
                <c:pt idx="33">
                  <c:v>1954</c:v>
                </c:pt>
                <c:pt idx="34">
                  <c:v>1955</c:v>
                </c:pt>
                <c:pt idx="35">
                  <c:v>1956</c:v>
                </c:pt>
                <c:pt idx="36">
                  <c:v>1957</c:v>
                </c:pt>
                <c:pt idx="37">
                  <c:v>1958</c:v>
                </c:pt>
                <c:pt idx="38">
                  <c:v>1959</c:v>
                </c:pt>
                <c:pt idx="39">
                  <c:v>1960</c:v>
                </c:pt>
                <c:pt idx="40">
                  <c:v>1961</c:v>
                </c:pt>
                <c:pt idx="41">
                  <c:v>1962</c:v>
                </c:pt>
                <c:pt idx="42">
                  <c:v>1963</c:v>
                </c:pt>
                <c:pt idx="43">
                  <c:v>1964</c:v>
                </c:pt>
                <c:pt idx="44">
                  <c:v>1965</c:v>
                </c:pt>
                <c:pt idx="45">
                  <c:v>1966</c:v>
                </c:pt>
                <c:pt idx="46">
                  <c:v>1967</c:v>
                </c:pt>
                <c:pt idx="47">
                  <c:v>1968</c:v>
                </c:pt>
                <c:pt idx="48">
                  <c:v>1969</c:v>
                </c:pt>
                <c:pt idx="49">
                  <c:v>1970</c:v>
                </c:pt>
                <c:pt idx="50">
                  <c:v>1971</c:v>
                </c:pt>
                <c:pt idx="51">
                  <c:v>1972</c:v>
                </c:pt>
                <c:pt idx="52">
                  <c:v>1973</c:v>
                </c:pt>
                <c:pt idx="53">
                  <c:v>1974</c:v>
                </c:pt>
                <c:pt idx="54">
                  <c:v>1975</c:v>
                </c:pt>
                <c:pt idx="55">
                  <c:v>1976</c:v>
                </c:pt>
                <c:pt idx="56">
                  <c:v>1977</c:v>
                </c:pt>
                <c:pt idx="57">
                  <c:v>1978</c:v>
                </c:pt>
                <c:pt idx="58">
                  <c:v>1979</c:v>
                </c:pt>
                <c:pt idx="59">
                  <c:v>1980</c:v>
                </c:pt>
                <c:pt idx="60">
                  <c:v>1981</c:v>
                </c:pt>
                <c:pt idx="61">
                  <c:v>1982</c:v>
                </c:pt>
                <c:pt idx="62">
                  <c:v>1983</c:v>
                </c:pt>
                <c:pt idx="63">
                  <c:v>1984</c:v>
                </c:pt>
                <c:pt idx="64">
                  <c:v>1985</c:v>
                </c:pt>
                <c:pt idx="65">
                  <c:v>1986</c:v>
                </c:pt>
                <c:pt idx="66">
                  <c:v>1987</c:v>
                </c:pt>
                <c:pt idx="67">
                  <c:v>1988</c:v>
                </c:pt>
                <c:pt idx="68">
                  <c:v>1989</c:v>
                </c:pt>
                <c:pt idx="69">
                  <c:v>1990</c:v>
                </c:pt>
              </c:numCache>
            </c:numRef>
          </c:cat>
          <c:val>
            <c:numRef>
              <c:f>Gráficas!$F$6:$F$75</c:f>
              <c:numCache>
                <c:formatCode>#,##0</c:formatCode>
                <c:ptCount val="70"/>
                <c:pt idx="0">
                  <c:v>17772.760504422309</c:v>
                </c:pt>
                <c:pt idx="1">
                  <c:v>17885.546458727822</c:v>
                </c:pt>
                <c:pt idx="2">
                  <c:v>17992.287014133184</c:v>
                </c:pt>
                <c:pt idx="3">
                  <c:v>18082.298497199132</c:v>
                </c:pt>
                <c:pt idx="4">
                  <c:v>18145.986570745499</c:v>
                </c:pt>
                <c:pt idx="5">
                  <c:v>18171.117581167597</c:v>
                </c:pt>
                <c:pt idx="6">
                  <c:v>18153.277446766548</c:v>
                </c:pt>
                <c:pt idx="7">
                  <c:v>18106.308137592921</c:v>
                </c:pt>
                <c:pt idx="8">
                  <c:v>18054.068829205331</c:v>
                </c:pt>
                <c:pt idx="9">
                  <c:v>18031.727629872901</c:v>
                </c:pt>
                <c:pt idx="10">
                  <c:v>18079.334235065267</c:v>
                </c:pt>
                <c:pt idx="11">
                  <c:v>18231.377859763361</c:v>
                </c:pt>
                <c:pt idx="12">
                  <c:v>18523.843588059488</c:v>
                </c:pt>
                <c:pt idx="13">
                  <c:v>18964.241031579786</c:v>
                </c:pt>
                <c:pt idx="14">
                  <c:v>19547.090774706528</c:v>
                </c:pt>
                <c:pt idx="15">
                  <c:v>20259.724931172907</c:v>
                </c:pt>
                <c:pt idx="16">
                  <c:v>21088.462093357673</c:v>
                </c:pt>
                <c:pt idx="17">
                  <c:v>22026.328793246557</c:v>
                </c:pt>
                <c:pt idx="18">
                  <c:v>23072.202716847565</c:v>
                </c:pt>
                <c:pt idx="19">
                  <c:v>24225.26059201219</c:v>
                </c:pt>
                <c:pt idx="20">
                  <c:v>25486.361945599747</c:v>
                </c:pt>
                <c:pt idx="21">
                  <c:v>26848.949158802134</c:v>
                </c:pt>
                <c:pt idx="22">
                  <c:v>28308.876739892174</c:v>
                </c:pt>
                <c:pt idx="23">
                  <c:v>29865.951992445505</c:v>
                </c:pt>
                <c:pt idx="24">
                  <c:v>31519.953540651135</c:v>
                </c:pt>
                <c:pt idx="25">
                  <c:v>33278.997114163663</c:v>
                </c:pt>
                <c:pt idx="26">
                  <c:v>35153.892603865141</c:v>
                </c:pt>
                <c:pt idx="27">
                  <c:v>37162.241075925791</c:v>
                </c:pt>
                <c:pt idx="28">
                  <c:v>39321.955399385573</c:v>
                </c:pt>
                <c:pt idx="29">
                  <c:v>41644.656370008488</c:v>
                </c:pt>
                <c:pt idx="30">
                  <c:v>44132.024278856341</c:v>
                </c:pt>
                <c:pt idx="31">
                  <c:v>46789.88173470692</c:v>
                </c:pt>
                <c:pt idx="32">
                  <c:v>49637.741812084438</c:v>
                </c:pt>
                <c:pt idx="33">
                  <c:v>52702.736353232642</c:v>
                </c:pt>
                <c:pt idx="34">
                  <c:v>55989.999561252458</c:v>
                </c:pt>
                <c:pt idx="35">
                  <c:v>59496.099550017265</c:v>
                </c:pt>
                <c:pt idx="36">
                  <c:v>63219.75589743958</c:v>
                </c:pt>
                <c:pt idx="37">
                  <c:v>67166.603260866264</c:v>
                </c:pt>
                <c:pt idx="38">
                  <c:v>71360.527080865329</c:v>
                </c:pt>
                <c:pt idx="39">
                  <c:v>75842.834193347648</c:v>
                </c:pt>
                <c:pt idx="40">
                  <c:v>80652.068151103667</c:v>
                </c:pt>
                <c:pt idx="41">
                  <c:v>85836.645972377184</c:v>
                </c:pt>
                <c:pt idx="42">
                  <c:v>91439.518006073224</c:v>
                </c:pt>
                <c:pt idx="43">
                  <c:v>97476.84972284481</c:v>
                </c:pt>
                <c:pt idx="44">
                  <c:v>103937.91960315409</c:v>
                </c:pt>
                <c:pt idx="45">
                  <c:v>110820.99489525512</c:v>
                </c:pt>
                <c:pt idx="46">
                  <c:v>118132.22939045925</c:v>
                </c:pt>
                <c:pt idx="47">
                  <c:v>125882.90875092101</c:v>
                </c:pt>
                <c:pt idx="48">
                  <c:v>134082.26180960119</c:v>
                </c:pt>
                <c:pt idx="49">
                  <c:v>142774.89584410976</c:v>
                </c:pt>
                <c:pt idx="50">
                  <c:v>152007.72794256776</c:v>
                </c:pt>
                <c:pt idx="51">
                  <c:v>161829.77735549991</c:v>
                </c:pt>
                <c:pt idx="52">
                  <c:v>172247.30038985796</c:v>
                </c:pt>
                <c:pt idx="53">
                  <c:v>183239.03613664696</c:v>
                </c:pt>
                <c:pt idx="54">
                  <c:v>194774.16121115847</c:v>
                </c:pt>
                <c:pt idx="55">
                  <c:v>206799.60323790196</c:v>
                </c:pt>
                <c:pt idx="56">
                  <c:v>219224.36741411616</c:v>
                </c:pt>
                <c:pt idx="57">
                  <c:v>231873.18157455651</c:v>
                </c:pt>
                <c:pt idx="58">
                  <c:v>244407.24050039519</c:v>
                </c:pt>
                <c:pt idx="59">
                  <c:v>256368.78888925471</c:v>
                </c:pt>
                <c:pt idx="60">
                  <c:v>267281.70016184583</c:v>
                </c:pt>
                <c:pt idx="61">
                  <c:v>276788.18156658008</c:v>
                </c:pt>
                <c:pt idx="62">
                  <c:v>284832.66811578401</c:v>
                </c:pt>
                <c:pt idx="63">
                  <c:v>291609.7318717243</c:v>
                </c:pt>
                <c:pt idx="64">
                  <c:v>297363.99015173485</c:v>
                </c:pt>
                <c:pt idx="65">
                  <c:v>302411.26144697244</c:v>
                </c:pt>
                <c:pt idx="66">
                  <c:v>307128.90760156774</c:v>
                </c:pt>
                <c:pt idx="67">
                  <c:v>311781.36642412964</c:v>
                </c:pt>
                <c:pt idx="68">
                  <c:v>316523.04215389123</c:v>
                </c:pt>
                <c:pt idx="69">
                  <c:v>321381.24493961863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46918896"/>
        <c:axId val="1346911824"/>
      </c:lineChart>
      <c:catAx>
        <c:axId val="1346918896"/>
        <c:scaling>
          <c:orientation val="minMax"/>
        </c:scaling>
        <c:delete val="0"/>
        <c:axPos val="b"/>
        <c:title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11824"/>
        <c:crosses val="autoZero"/>
        <c:auto val="1"/>
        <c:lblAlgn val="ctr"/>
        <c:lblOffset val="100"/>
        <c:noMultiLvlLbl val="0"/>
      </c:catAx>
      <c:valAx>
        <c:axId val="1346911824"/>
        <c:scaling>
          <c:orientation val="minMax"/>
          <c:min val="1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En 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18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Brecha</a:t>
            </a:r>
            <a:r>
              <a:rPr lang="en-US" baseline="0"/>
              <a:t> del producto, 1921-1990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Gráficas!$H$5</c:f>
              <c:strCache>
                <c:ptCount val="1"/>
                <c:pt idx="0">
                  <c:v>Brecha en %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Gráficas!$A$6:$A$75</c:f>
              <c:numCache>
                <c:formatCode>General</c:formatCode>
                <c:ptCount val="70"/>
                <c:pt idx="0">
                  <c:v>1921</c:v>
                </c:pt>
                <c:pt idx="1">
                  <c:v>1922</c:v>
                </c:pt>
                <c:pt idx="2">
                  <c:v>1923</c:v>
                </c:pt>
                <c:pt idx="3">
                  <c:v>1924</c:v>
                </c:pt>
                <c:pt idx="4">
                  <c:v>1925</c:v>
                </c:pt>
                <c:pt idx="5">
                  <c:v>1926</c:v>
                </c:pt>
                <c:pt idx="6">
                  <c:v>1927</c:v>
                </c:pt>
                <c:pt idx="7">
                  <c:v>1928</c:v>
                </c:pt>
                <c:pt idx="8">
                  <c:v>1929</c:v>
                </c:pt>
                <c:pt idx="9">
                  <c:v>1930</c:v>
                </c:pt>
                <c:pt idx="10">
                  <c:v>1931</c:v>
                </c:pt>
                <c:pt idx="11">
                  <c:v>1932</c:v>
                </c:pt>
                <c:pt idx="12">
                  <c:v>1933</c:v>
                </c:pt>
                <c:pt idx="13">
                  <c:v>1934</c:v>
                </c:pt>
                <c:pt idx="14">
                  <c:v>1935</c:v>
                </c:pt>
                <c:pt idx="15">
                  <c:v>1936</c:v>
                </c:pt>
                <c:pt idx="16">
                  <c:v>1937</c:v>
                </c:pt>
                <c:pt idx="17">
                  <c:v>1938</c:v>
                </c:pt>
                <c:pt idx="18">
                  <c:v>1939</c:v>
                </c:pt>
                <c:pt idx="19">
                  <c:v>1940</c:v>
                </c:pt>
                <c:pt idx="20">
                  <c:v>1941</c:v>
                </c:pt>
                <c:pt idx="21">
                  <c:v>1942</c:v>
                </c:pt>
                <c:pt idx="22">
                  <c:v>1943</c:v>
                </c:pt>
                <c:pt idx="23">
                  <c:v>1944</c:v>
                </c:pt>
                <c:pt idx="24">
                  <c:v>1945</c:v>
                </c:pt>
                <c:pt idx="25">
                  <c:v>1946</c:v>
                </c:pt>
                <c:pt idx="26">
                  <c:v>1947</c:v>
                </c:pt>
                <c:pt idx="27">
                  <c:v>1948</c:v>
                </c:pt>
                <c:pt idx="28">
                  <c:v>1949</c:v>
                </c:pt>
                <c:pt idx="29">
                  <c:v>1950</c:v>
                </c:pt>
                <c:pt idx="30">
                  <c:v>1951</c:v>
                </c:pt>
                <c:pt idx="31">
                  <c:v>1952</c:v>
                </c:pt>
                <c:pt idx="32">
                  <c:v>1953</c:v>
                </c:pt>
                <c:pt idx="33">
                  <c:v>1954</c:v>
                </c:pt>
                <c:pt idx="34">
                  <c:v>1955</c:v>
                </c:pt>
                <c:pt idx="35">
                  <c:v>1956</c:v>
                </c:pt>
                <c:pt idx="36">
                  <c:v>1957</c:v>
                </c:pt>
                <c:pt idx="37">
                  <c:v>1958</c:v>
                </c:pt>
                <c:pt idx="38">
                  <c:v>1959</c:v>
                </c:pt>
                <c:pt idx="39">
                  <c:v>1960</c:v>
                </c:pt>
                <c:pt idx="40">
                  <c:v>1961</c:v>
                </c:pt>
                <c:pt idx="41">
                  <c:v>1962</c:v>
                </c:pt>
                <c:pt idx="42">
                  <c:v>1963</c:v>
                </c:pt>
                <c:pt idx="43">
                  <c:v>1964</c:v>
                </c:pt>
                <c:pt idx="44">
                  <c:v>1965</c:v>
                </c:pt>
                <c:pt idx="45">
                  <c:v>1966</c:v>
                </c:pt>
                <c:pt idx="46">
                  <c:v>1967</c:v>
                </c:pt>
                <c:pt idx="47">
                  <c:v>1968</c:v>
                </c:pt>
                <c:pt idx="48">
                  <c:v>1969</c:v>
                </c:pt>
                <c:pt idx="49">
                  <c:v>1970</c:v>
                </c:pt>
                <c:pt idx="50">
                  <c:v>1971</c:v>
                </c:pt>
                <c:pt idx="51">
                  <c:v>1972</c:v>
                </c:pt>
                <c:pt idx="52">
                  <c:v>1973</c:v>
                </c:pt>
                <c:pt idx="53">
                  <c:v>1974</c:v>
                </c:pt>
                <c:pt idx="54">
                  <c:v>1975</c:v>
                </c:pt>
                <c:pt idx="55">
                  <c:v>1976</c:v>
                </c:pt>
                <c:pt idx="56">
                  <c:v>1977</c:v>
                </c:pt>
                <c:pt idx="57">
                  <c:v>1978</c:v>
                </c:pt>
                <c:pt idx="58">
                  <c:v>1979</c:v>
                </c:pt>
                <c:pt idx="59">
                  <c:v>1980</c:v>
                </c:pt>
                <c:pt idx="60">
                  <c:v>1981</c:v>
                </c:pt>
                <c:pt idx="61">
                  <c:v>1982</c:v>
                </c:pt>
                <c:pt idx="62">
                  <c:v>1983</c:v>
                </c:pt>
                <c:pt idx="63">
                  <c:v>1984</c:v>
                </c:pt>
                <c:pt idx="64">
                  <c:v>1985</c:v>
                </c:pt>
                <c:pt idx="65">
                  <c:v>1986</c:v>
                </c:pt>
                <c:pt idx="66">
                  <c:v>1987</c:v>
                </c:pt>
                <c:pt idx="67">
                  <c:v>1988</c:v>
                </c:pt>
                <c:pt idx="68">
                  <c:v>1989</c:v>
                </c:pt>
                <c:pt idx="69">
                  <c:v>1990</c:v>
                </c:pt>
              </c:numCache>
            </c:numRef>
          </c:cat>
          <c:val>
            <c:numRef>
              <c:f>Gráficas!$H$6:$H$75</c:f>
              <c:numCache>
                <c:formatCode>0.0</c:formatCode>
                <c:ptCount val="70"/>
                <c:pt idx="1">
                  <c:v>1.6860202541213676</c:v>
                </c:pt>
                <c:pt idx="2">
                  <c:v>2.8219977969367926</c:v>
                </c:pt>
                <c:pt idx="3">
                  <c:v>-2.1066729188775168</c:v>
                </c:pt>
                <c:pt idx="4">
                  <c:v>5.8278565337071653</c:v>
                </c:pt>
                <c:pt idx="5">
                  <c:v>5.8526156387524786</c:v>
                </c:pt>
                <c:pt idx="6">
                  <c:v>-4.3044646478960891</c:v>
                </c:pt>
                <c:pt idx="7">
                  <c:v>0.88102993882448466</c:v>
                </c:pt>
                <c:pt idx="8">
                  <c:v>-3.5905538251852498</c:v>
                </c:pt>
                <c:pt idx="9">
                  <c:v>-6.1517349912265207</c:v>
                </c:pt>
                <c:pt idx="10">
                  <c:v>3.0423110297390421</c:v>
                </c:pt>
                <c:pt idx="11">
                  <c:v>-15.625237262190561</c:v>
                </c:pt>
                <c:pt idx="12">
                  <c:v>9.5407461855421705</c:v>
                </c:pt>
                <c:pt idx="13">
                  <c:v>4.2686055281046409</c:v>
                </c:pt>
                <c:pt idx="14">
                  <c:v>4.2282248761596808</c:v>
                </c:pt>
                <c:pt idx="15">
                  <c:v>4.1824646058922665</c:v>
                </c:pt>
                <c:pt idx="16">
                  <c:v>-0.75011968910542182</c:v>
                </c:pt>
                <c:pt idx="17">
                  <c:v>-2.7064451344253948</c:v>
                </c:pt>
                <c:pt idx="18">
                  <c:v>0.59981947933280821</c:v>
                </c:pt>
                <c:pt idx="19">
                  <c:v>-3.4454844940700946</c:v>
                </c:pt>
                <c:pt idx="20">
                  <c:v>4.3095647036576645</c:v>
                </c:pt>
                <c:pt idx="21">
                  <c:v>0.25047432903826383</c:v>
                </c:pt>
                <c:pt idx="22">
                  <c:v>-1.644655135370876</c:v>
                </c:pt>
                <c:pt idx="23">
                  <c:v>2.5239852540425156</c:v>
                </c:pt>
                <c:pt idx="24">
                  <c:v>-2.2711846089669252</c:v>
                </c:pt>
                <c:pt idx="25">
                  <c:v>0.93871633047424297</c:v>
                </c:pt>
                <c:pt idx="26">
                  <c:v>-2.0730781171233392</c:v>
                </c:pt>
                <c:pt idx="27">
                  <c:v>-1.5063977141933638</c:v>
                </c:pt>
                <c:pt idx="28">
                  <c:v>-0.3123972780772255</c:v>
                </c:pt>
                <c:pt idx="29">
                  <c:v>3.7655361618224026</c:v>
                </c:pt>
                <c:pt idx="30">
                  <c:v>1.6615908846482119</c:v>
                </c:pt>
                <c:pt idx="31">
                  <c:v>-1.9294899743785843</c:v>
                </c:pt>
                <c:pt idx="32">
                  <c:v>-5.4789967849900307</c:v>
                </c:pt>
                <c:pt idx="33">
                  <c:v>3.598912824595879</c:v>
                </c:pt>
                <c:pt idx="34">
                  <c:v>2.1283978698794392</c:v>
                </c:pt>
                <c:pt idx="35">
                  <c:v>0.54096425660650205</c:v>
                </c:pt>
                <c:pt idx="36">
                  <c:v>1.2388216426696408</c:v>
                </c:pt>
                <c:pt idx="37">
                  <c:v>-0.87044842783359222</c:v>
                </c:pt>
                <c:pt idx="38">
                  <c:v>-3.0617772412867339</c:v>
                </c:pt>
                <c:pt idx="39">
                  <c:v>1.7269252047273254</c:v>
                </c:pt>
                <c:pt idx="40">
                  <c:v>-1.9012185461898978</c:v>
                </c:pt>
                <c:pt idx="41">
                  <c:v>-1.850637856081172</c:v>
                </c:pt>
                <c:pt idx="42">
                  <c:v>0.95944747009448772</c:v>
                </c:pt>
                <c:pt idx="43">
                  <c:v>4.1286878347007949</c:v>
                </c:pt>
                <c:pt idx="44">
                  <c:v>-0.4497179740253876</c:v>
                </c:pt>
                <c:pt idx="45">
                  <c:v>-0.49347592248775163</c:v>
                </c:pt>
                <c:pt idx="46">
                  <c:v>-0.69646403814385138</c:v>
                </c:pt>
                <c:pt idx="47">
                  <c:v>2.6860278518159086</c:v>
                </c:pt>
                <c:pt idx="48">
                  <c:v>-2.905600396505359</c:v>
                </c:pt>
                <c:pt idx="49">
                  <c:v>1.8241043576816551E-2</c:v>
                </c:pt>
                <c:pt idx="50">
                  <c:v>-2.5399845323193726</c:v>
                </c:pt>
                <c:pt idx="51">
                  <c:v>1.6599995748581842</c:v>
                </c:pt>
                <c:pt idx="52">
                  <c:v>1.3376753822589071</c:v>
                </c:pt>
                <c:pt idx="53">
                  <c:v>-0.56827781606151317</c:v>
                </c:pt>
                <c:pt idx="54">
                  <c:v>-0.51802869206666324</c:v>
                </c:pt>
                <c:pt idx="55">
                  <c:v>-1.6544530124616541</c:v>
                </c:pt>
                <c:pt idx="56">
                  <c:v>-2.469130041606471</c:v>
                </c:pt>
                <c:pt idx="57">
                  <c:v>3.0132790467235937</c:v>
                </c:pt>
                <c:pt idx="58">
                  <c:v>4.0724639368841409</c:v>
                </c:pt>
                <c:pt idx="59">
                  <c:v>4.1366923172623471</c:v>
                </c:pt>
                <c:pt idx="60">
                  <c:v>5.0179867576195081</c:v>
                </c:pt>
                <c:pt idx="61">
                  <c:v>-3.4418920307809242</c:v>
                </c:pt>
                <c:pt idx="62">
                  <c:v>-7.0640426803666667</c:v>
                </c:pt>
                <c:pt idx="63">
                  <c:v>1.0816611745330551</c:v>
                </c:pt>
                <c:pt idx="64">
                  <c:v>-9.2864121565128244E-2</c:v>
                </c:pt>
                <c:pt idx="65">
                  <c:v>-5.3154438743737931</c:v>
                </c:pt>
                <c:pt idx="66">
                  <c:v>0.50249719512061031</c:v>
                </c:pt>
                <c:pt idx="67">
                  <c:v>-0.232146113027909</c:v>
                </c:pt>
                <c:pt idx="68">
                  <c:v>2.1021502980583362</c:v>
                </c:pt>
                <c:pt idx="69">
                  <c:v>3.6180348163841858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46919984"/>
        <c:axId val="1346920528"/>
      </c:lineChart>
      <c:catAx>
        <c:axId val="1346919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20528"/>
        <c:crosses val="autoZero"/>
        <c:auto val="1"/>
        <c:lblAlgn val="ctr"/>
        <c:lblOffset val="100"/>
        <c:noMultiLvlLbl val="0"/>
      </c:catAx>
      <c:valAx>
        <c:axId val="1346920528"/>
        <c:scaling>
          <c:orientation val="minMax"/>
          <c:max val="10"/>
          <c:min val="-1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En porcentaje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19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Brecha del producto, 1933-1982</a:t>
            </a:r>
          </a:p>
          <a:p>
            <a:pPr>
              <a:defRPr/>
            </a:pP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Gráficas!$H$5</c:f>
              <c:strCache>
                <c:ptCount val="1"/>
                <c:pt idx="0">
                  <c:v>Brecha en %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Gráficas!$A$18:$A$67</c:f>
              <c:numCache>
                <c:formatCode>General</c:formatCode>
                <c:ptCount val="5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  <c:pt idx="20">
                  <c:v>1953</c:v>
                </c:pt>
                <c:pt idx="21">
                  <c:v>1954</c:v>
                </c:pt>
                <c:pt idx="22">
                  <c:v>1955</c:v>
                </c:pt>
                <c:pt idx="23">
                  <c:v>1956</c:v>
                </c:pt>
                <c:pt idx="24">
                  <c:v>1957</c:v>
                </c:pt>
                <c:pt idx="25">
                  <c:v>1958</c:v>
                </c:pt>
                <c:pt idx="26">
                  <c:v>1959</c:v>
                </c:pt>
                <c:pt idx="27">
                  <c:v>1960</c:v>
                </c:pt>
                <c:pt idx="28">
                  <c:v>1961</c:v>
                </c:pt>
                <c:pt idx="29">
                  <c:v>1962</c:v>
                </c:pt>
                <c:pt idx="30">
                  <c:v>1963</c:v>
                </c:pt>
                <c:pt idx="31">
                  <c:v>1964</c:v>
                </c:pt>
                <c:pt idx="32">
                  <c:v>1965</c:v>
                </c:pt>
                <c:pt idx="33">
                  <c:v>1966</c:v>
                </c:pt>
                <c:pt idx="34">
                  <c:v>1967</c:v>
                </c:pt>
                <c:pt idx="35">
                  <c:v>1968</c:v>
                </c:pt>
                <c:pt idx="36">
                  <c:v>1969</c:v>
                </c:pt>
                <c:pt idx="37">
                  <c:v>1970</c:v>
                </c:pt>
                <c:pt idx="38">
                  <c:v>1971</c:v>
                </c:pt>
                <c:pt idx="39">
                  <c:v>1972</c:v>
                </c:pt>
                <c:pt idx="40">
                  <c:v>1973</c:v>
                </c:pt>
                <c:pt idx="41">
                  <c:v>1974</c:v>
                </c:pt>
                <c:pt idx="42">
                  <c:v>1975</c:v>
                </c:pt>
                <c:pt idx="43">
                  <c:v>1976</c:v>
                </c:pt>
                <c:pt idx="44">
                  <c:v>1977</c:v>
                </c:pt>
                <c:pt idx="45">
                  <c:v>1978</c:v>
                </c:pt>
                <c:pt idx="46">
                  <c:v>1979</c:v>
                </c:pt>
                <c:pt idx="47">
                  <c:v>1980</c:v>
                </c:pt>
                <c:pt idx="48">
                  <c:v>1981</c:v>
                </c:pt>
                <c:pt idx="49">
                  <c:v>1982</c:v>
                </c:pt>
              </c:numCache>
            </c:numRef>
          </c:cat>
          <c:val>
            <c:numRef>
              <c:f>Gráficas!$H$18:$H$67</c:f>
              <c:numCache>
                <c:formatCode>0.0</c:formatCode>
                <c:ptCount val="50"/>
                <c:pt idx="0">
                  <c:v>9.5407461855421705</c:v>
                </c:pt>
                <c:pt idx="1">
                  <c:v>4.2686055281046409</c:v>
                </c:pt>
                <c:pt idx="2">
                  <c:v>4.2282248761596808</c:v>
                </c:pt>
                <c:pt idx="3">
                  <c:v>4.1824646058922665</c:v>
                </c:pt>
                <c:pt idx="4">
                  <c:v>-0.75011968910542182</c:v>
                </c:pt>
                <c:pt idx="5">
                  <c:v>-2.7064451344253948</c:v>
                </c:pt>
                <c:pt idx="6">
                  <c:v>0.59981947933280821</c:v>
                </c:pt>
                <c:pt idx="7">
                  <c:v>-3.4454844940700946</c:v>
                </c:pt>
                <c:pt idx="8">
                  <c:v>4.3095647036576645</c:v>
                </c:pt>
                <c:pt idx="9">
                  <c:v>0.25047432903826383</c:v>
                </c:pt>
                <c:pt idx="10">
                  <c:v>-1.644655135370876</c:v>
                </c:pt>
                <c:pt idx="11">
                  <c:v>2.5239852540425156</c:v>
                </c:pt>
                <c:pt idx="12">
                  <c:v>-2.2711846089669252</c:v>
                </c:pt>
                <c:pt idx="13">
                  <c:v>0.93871633047424297</c:v>
                </c:pt>
                <c:pt idx="14">
                  <c:v>-2.0730781171233392</c:v>
                </c:pt>
                <c:pt idx="15">
                  <c:v>-1.5063977141933638</c:v>
                </c:pt>
                <c:pt idx="16">
                  <c:v>-0.3123972780772255</c:v>
                </c:pt>
                <c:pt idx="17">
                  <c:v>3.7655361618224026</c:v>
                </c:pt>
                <c:pt idx="18">
                  <c:v>1.6615908846482119</c:v>
                </c:pt>
                <c:pt idx="19">
                  <c:v>-1.9294899743785843</c:v>
                </c:pt>
                <c:pt idx="20">
                  <c:v>-5.4789967849900307</c:v>
                </c:pt>
                <c:pt idx="21">
                  <c:v>3.598912824595879</c:v>
                </c:pt>
                <c:pt idx="22">
                  <c:v>2.1283978698794392</c:v>
                </c:pt>
                <c:pt idx="23">
                  <c:v>0.54096425660650205</c:v>
                </c:pt>
                <c:pt idx="24">
                  <c:v>1.2388216426696408</c:v>
                </c:pt>
                <c:pt idx="25">
                  <c:v>-0.87044842783359222</c:v>
                </c:pt>
                <c:pt idx="26">
                  <c:v>-3.0617772412867339</c:v>
                </c:pt>
                <c:pt idx="27">
                  <c:v>1.7269252047273254</c:v>
                </c:pt>
                <c:pt idx="28">
                  <c:v>-1.9012185461898978</c:v>
                </c:pt>
                <c:pt idx="29">
                  <c:v>-1.850637856081172</c:v>
                </c:pt>
                <c:pt idx="30">
                  <c:v>0.95944747009448772</c:v>
                </c:pt>
                <c:pt idx="31">
                  <c:v>4.1286878347007949</c:v>
                </c:pt>
                <c:pt idx="32">
                  <c:v>-0.4497179740253876</c:v>
                </c:pt>
                <c:pt idx="33">
                  <c:v>-0.49347592248775163</c:v>
                </c:pt>
                <c:pt idx="34">
                  <c:v>-0.69646403814385138</c:v>
                </c:pt>
                <c:pt idx="35">
                  <c:v>2.6860278518159086</c:v>
                </c:pt>
                <c:pt idx="36">
                  <c:v>-2.905600396505359</c:v>
                </c:pt>
                <c:pt idx="37">
                  <c:v>1.8241043576816551E-2</c:v>
                </c:pt>
                <c:pt idx="38">
                  <c:v>-2.5399845323193726</c:v>
                </c:pt>
                <c:pt idx="39">
                  <c:v>1.6599995748581842</c:v>
                </c:pt>
                <c:pt idx="40">
                  <c:v>1.3376753822589071</c:v>
                </c:pt>
                <c:pt idx="41">
                  <c:v>-0.56827781606151317</c:v>
                </c:pt>
                <c:pt idx="42">
                  <c:v>-0.51802869206666324</c:v>
                </c:pt>
                <c:pt idx="43">
                  <c:v>-1.6544530124616541</c:v>
                </c:pt>
                <c:pt idx="44">
                  <c:v>-2.469130041606471</c:v>
                </c:pt>
                <c:pt idx="45">
                  <c:v>3.0132790467235937</c:v>
                </c:pt>
                <c:pt idx="46">
                  <c:v>4.0724639368841409</c:v>
                </c:pt>
                <c:pt idx="47">
                  <c:v>4.1366923172623471</c:v>
                </c:pt>
                <c:pt idx="48">
                  <c:v>5.0179867576195081</c:v>
                </c:pt>
                <c:pt idx="49">
                  <c:v>-3.4418920307809242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46906928"/>
        <c:axId val="1346907472"/>
      </c:lineChart>
      <c:catAx>
        <c:axId val="1346906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07472"/>
        <c:crosses val="autoZero"/>
        <c:auto val="1"/>
        <c:lblAlgn val="ctr"/>
        <c:lblOffset val="100"/>
        <c:noMultiLvlLbl val="0"/>
      </c:catAx>
      <c:valAx>
        <c:axId val="1346907472"/>
        <c:scaling>
          <c:orientation val="minMax"/>
          <c:max val="10"/>
          <c:min val="-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En porcentaje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906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PIB observado</a:t>
            </a:r>
            <a:r>
              <a:rPr lang="en-US" baseline="0"/>
              <a:t> y potencial en LN, 1933-1982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Gráficas!$D$5</c:f>
              <c:strCache>
                <c:ptCount val="1"/>
                <c:pt idx="0">
                  <c:v>Observado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Gráficas!$A$18:$A$67</c:f>
              <c:numCache>
                <c:formatCode>General</c:formatCode>
                <c:ptCount val="5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  <c:pt idx="20">
                  <c:v>1953</c:v>
                </c:pt>
                <c:pt idx="21">
                  <c:v>1954</c:v>
                </c:pt>
                <c:pt idx="22">
                  <c:v>1955</c:v>
                </c:pt>
                <c:pt idx="23">
                  <c:v>1956</c:v>
                </c:pt>
                <c:pt idx="24">
                  <c:v>1957</c:v>
                </c:pt>
                <c:pt idx="25">
                  <c:v>1958</c:v>
                </c:pt>
                <c:pt idx="26">
                  <c:v>1959</c:v>
                </c:pt>
                <c:pt idx="27">
                  <c:v>1960</c:v>
                </c:pt>
                <c:pt idx="28">
                  <c:v>1961</c:v>
                </c:pt>
                <c:pt idx="29">
                  <c:v>1962</c:v>
                </c:pt>
                <c:pt idx="30">
                  <c:v>1963</c:v>
                </c:pt>
                <c:pt idx="31">
                  <c:v>1964</c:v>
                </c:pt>
                <c:pt idx="32">
                  <c:v>1965</c:v>
                </c:pt>
                <c:pt idx="33">
                  <c:v>1966</c:v>
                </c:pt>
                <c:pt idx="34">
                  <c:v>1967</c:v>
                </c:pt>
                <c:pt idx="35">
                  <c:v>1968</c:v>
                </c:pt>
                <c:pt idx="36">
                  <c:v>1969</c:v>
                </c:pt>
                <c:pt idx="37">
                  <c:v>1970</c:v>
                </c:pt>
                <c:pt idx="38">
                  <c:v>1971</c:v>
                </c:pt>
                <c:pt idx="39">
                  <c:v>1972</c:v>
                </c:pt>
                <c:pt idx="40">
                  <c:v>1973</c:v>
                </c:pt>
                <c:pt idx="41">
                  <c:v>1974</c:v>
                </c:pt>
                <c:pt idx="42">
                  <c:v>1975</c:v>
                </c:pt>
                <c:pt idx="43">
                  <c:v>1976</c:v>
                </c:pt>
                <c:pt idx="44">
                  <c:v>1977</c:v>
                </c:pt>
                <c:pt idx="45">
                  <c:v>1978</c:v>
                </c:pt>
                <c:pt idx="46">
                  <c:v>1979</c:v>
                </c:pt>
                <c:pt idx="47">
                  <c:v>1980</c:v>
                </c:pt>
                <c:pt idx="48">
                  <c:v>1981</c:v>
                </c:pt>
                <c:pt idx="49">
                  <c:v>1982</c:v>
                </c:pt>
              </c:numCache>
            </c:numRef>
          </c:cat>
          <c:val>
            <c:numRef>
              <c:f>Gráficas!$D$18:$D$67</c:f>
              <c:numCache>
                <c:formatCode>#,##0.0</c:formatCode>
                <c:ptCount val="50"/>
                <c:pt idx="0">
                  <c:v>9.7419315175828274</c:v>
                </c:pt>
                <c:pt idx="1">
                  <c:v>9.8072280567196106</c:v>
                </c:pt>
                <c:pt idx="2">
                  <c:v>9.878912146470082</c:v>
                </c:pt>
                <c:pt idx="3">
                  <c:v>9.9556942456146871</c:v>
                </c:pt>
                <c:pt idx="4">
                  <c:v>9.9882559221716516</c:v>
                </c:pt>
                <c:pt idx="5">
                  <c:v>10.004330913798196</c:v>
                </c:pt>
                <c:pt idx="6">
                  <c:v>10.056701237231861</c:v>
                </c:pt>
                <c:pt idx="7">
                  <c:v>10.070406195135925</c:v>
                </c:pt>
                <c:pt idx="8">
                  <c:v>10.163346639284498</c:v>
                </c:pt>
                <c:pt idx="9">
                  <c:v>10.217931450216456</c:v>
                </c:pt>
                <c:pt idx="10">
                  <c:v>10.254296891404007</c:v>
                </c:pt>
                <c:pt idx="11">
                  <c:v>10.332767160113683</c:v>
                </c:pt>
                <c:pt idx="12">
                  <c:v>10.363695115983385</c:v>
                </c:pt>
                <c:pt idx="13">
                  <c:v>10.427344183356249</c:v>
                </c:pt>
                <c:pt idx="14">
                  <c:v>10.461204376856113</c:v>
                </c:pt>
                <c:pt idx="15">
                  <c:v>10.501583651708204</c:v>
                </c:pt>
                <c:pt idx="16">
                  <c:v>10.55494459263018</c:v>
                </c:pt>
                <c:pt idx="17">
                  <c:v>10.649298338178925</c:v>
                </c:pt>
                <c:pt idx="18">
                  <c:v>10.723790344255976</c:v>
                </c:pt>
                <c:pt idx="19">
                  <c:v>10.762788152545932</c:v>
                </c:pt>
                <c:pt idx="20">
                  <c:v>10.765524523313102</c:v>
                </c:pt>
                <c:pt idx="21">
                  <c:v>10.860797082528842</c:v>
                </c:pt>
                <c:pt idx="22">
                  <c:v>10.942363438957139</c:v>
                </c:pt>
                <c:pt idx="23">
                  <c:v>11.008496163060355</c:v>
                </c:pt>
                <c:pt idx="24">
                  <c:v>11.081514362432806</c:v>
                </c:pt>
                <c:pt idx="25">
                  <c:v>11.133331075936947</c:v>
                </c:pt>
                <c:pt idx="26">
                  <c:v>11.162803512538785</c:v>
                </c:pt>
                <c:pt idx="27">
                  <c:v>11.240843699314372</c:v>
                </c:pt>
                <c:pt idx="28">
                  <c:v>11.283129678186752</c:v>
                </c:pt>
                <c:pt idx="29">
                  <c:v>11.32675149087801</c:v>
                </c:pt>
                <c:pt idx="30">
                  <c:v>11.399531954686379</c:v>
                </c:pt>
                <c:pt idx="31">
                  <c:v>11.503926448685919</c:v>
                </c:pt>
                <c:pt idx="32">
                  <c:v>11.563598009158431</c:v>
                </c:pt>
                <c:pt idx="33">
                  <c:v>11.622773480764195</c:v>
                </c:pt>
                <c:pt idx="34">
                  <c:v>11.679672818226781</c:v>
                </c:pt>
                <c:pt idx="35">
                  <c:v>11.769726285867579</c:v>
                </c:pt>
                <c:pt idx="36">
                  <c:v>11.803341123362884</c:v>
                </c:pt>
                <c:pt idx="37">
                  <c:v>11.866339246507339</c:v>
                </c:pt>
                <c:pt idx="38">
                  <c:v>11.903273382883924</c:v>
                </c:pt>
                <c:pt idx="39">
                  <c:v>11.982350769186642</c:v>
                </c:pt>
                <c:pt idx="40">
                  <c:v>12.058025055593474</c:v>
                </c:pt>
                <c:pt idx="41">
                  <c:v>12.114186340761208</c:v>
                </c:pt>
                <c:pt idx="42">
                  <c:v>12.170041820502227</c:v>
                </c:pt>
                <c:pt idx="43">
                  <c:v>12.213268385421964</c:v>
                </c:pt>
                <c:pt idx="44">
                  <c:v>12.246612632335847</c:v>
                </c:pt>
                <c:pt idx="45">
                  <c:v>12.332395226010322</c:v>
                </c:pt>
                <c:pt idx="46">
                  <c:v>12.424957726566019</c:v>
                </c:pt>
                <c:pt idx="47">
                  <c:v>12.513273062884965</c:v>
                </c:pt>
                <c:pt idx="48">
                  <c:v>12.603920684406269</c:v>
                </c:pt>
                <c:pt idx="49">
                  <c:v>12.603844847836422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Gráficas!$E$5</c:f>
              <c:strCache>
                <c:ptCount val="1"/>
                <c:pt idx="0">
                  <c:v>Potencial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Gráficas!$A$18:$A$67</c:f>
              <c:numCache>
                <c:formatCode>General</c:formatCode>
                <c:ptCount val="5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  <c:pt idx="20">
                  <c:v>1953</c:v>
                </c:pt>
                <c:pt idx="21">
                  <c:v>1954</c:v>
                </c:pt>
                <c:pt idx="22">
                  <c:v>1955</c:v>
                </c:pt>
                <c:pt idx="23">
                  <c:v>1956</c:v>
                </c:pt>
                <c:pt idx="24">
                  <c:v>1957</c:v>
                </c:pt>
                <c:pt idx="25">
                  <c:v>1958</c:v>
                </c:pt>
                <c:pt idx="26">
                  <c:v>1959</c:v>
                </c:pt>
                <c:pt idx="27">
                  <c:v>1960</c:v>
                </c:pt>
                <c:pt idx="28">
                  <c:v>1961</c:v>
                </c:pt>
                <c:pt idx="29">
                  <c:v>1962</c:v>
                </c:pt>
                <c:pt idx="30">
                  <c:v>1963</c:v>
                </c:pt>
                <c:pt idx="31">
                  <c:v>1964</c:v>
                </c:pt>
                <c:pt idx="32">
                  <c:v>1965</c:v>
                </c:pt>
                <c:pt idx="33">
                  <c:v>1966</c:v>
                </c:pt>
                <c:pt idx="34">
                  <c:v>1967</c:v>
                </c:pt>
                <c:pt idx="35">
                  <c:v>1968</c:v>
                </c:pt>
                <c:pt idx="36">
                  <c:v>1969</c:v>
                </c:pt>
                <c:pt idx="37">
                  <c:v>1970</c:v>
                </c:pt>
                <c:pt idx="38">
                  <c:v>1971</c:v>
                </c:pt>
                <c:pt idx="39">
                  <c:v>1972</c:v>
                </c:pt>
                <c:pt idx="40">
                  <c:v>1973</c:v>
                </c:pt>
                <c:pt idx="41">
                  <c:v>1974</c:v>
                </c:pt>
                <c:pt idx="42">
                  <c:v>1975</c:v>
                </c:pt>
                <c:pt idx="43">
                  <c:v>1976</c:v>
                </c:pt>
                <c:pt idx="44">
                  <c:v>1977</c:v>
                </c:pt>
                <c:pt idx="45">
                  <c:v>1978</c:v>
                </c:pt>
                <c:pt idx="46">
                  <c:v>1979</c:v>
                </c:pt>
                <c:pt idx="47">
                  <c:v>1980</c:v>
                </c:pt>
                <c:pt idx="48">
                  <c:v>1981</c:v>
                </c:pt>
                <c:pt idx="49">
                  <c:v>1982</c:v>
                </c:pt>
              </c:numCache>
            </c:numRef>
          </c:cat>
          <c:val>
            <c:numRef>
              <c:f>Gráficas!$E$18:$E$67</c:f>
              <c:numCache>
                <c:formatCode>0.0</c:formatCode>
                <c:ptCount val="50"/>
                <c:pt idx="0">
                  <c:v>9.8268140238195549</c:v>
                </c:pt>
                <c:pt idx="1">
                  <c:v>9.8503104338958778</c:v>
                </c:pt>
                <c:pt idx="2">
                  <c:v>9.8805817448623561</c:v>
                </c:pt>
                <c:pt idx="3">
                  <c:v>9.9163902007693867</c:v>
                </c:pt>
                <c:pt idx="4">
                  <c:v>9.9564813496834415</c:v>
                </c:pt>
                <c:pt idx="5">
                  <c:v>9.9999937801194481</c:v>
                </c:pt>
                <c:pt idx="6">
                  <c:v>10.046383826317209</c:v>
                </c:pt>
                <c:pt idx="7">
                  <c:v>10.095151193853315</c:v>
                </c:pt>
                <c:pt idx="8">
                  <c:v>10.145898762413504</c:v>
                </c:pt>
                <c:pt idx="9">
                  <c:v>10.197981961696339</c:v>
                </c:pt>
                <c:pt idx="10">
                  <c:v>10.250930700169093</c:v>
                </c:pt>
                <c:pt idx="11">
                  <c:v>10.304474381184244</c:v>
                </c:pt>
                <c:pt idx="12">
                  <c:v>10.358376070006615</c:v>
                </c:pt>
                <c:pt idx="13">
                  <c:v>10.412681759690328</c:v>
                </c:pt>
                <c:pt idx="14">
                  <c:v>10.467490633749264</c:v>
                </c:pt>
                <c:pt idx="15">
                  <c:v>10.523048499933969</c:v>
                </c:pt>
                <c:pt idx="16">
                  <c:v>10.579538303426052</c:v>
                </c:pt>
                <c:pt idx="17">
                  <c:v>10.636928340924868</c:v>
                </c:pt>
                <c:pt idx="18">
                  <c:v>10.69494097202181</c:v>
                </c:pt>
                <c:pt idx="19">
                  <c:v>10.75342225628081</c:v>
                </c:pt>
                <c:pt idx="20">
                  <c:v>10.812506746988143</c:v>
                </c:pt>
                <c:pt idx="21">
                  <c:v>10.872422656392736</c:v>
                </c:pt>
                <c:pt idx="22">
                  <c:v>10.932928374506762</c:v>
                </c:pt>
                <c:pt idx="23">
                  <c:v>10.993666035603756</c:v>
                </c:pt>
                <c:pt idx="24">
                  <c:v>11.054372124601755</c:v>
                </c:pt>
                <c:pt idx="25">
                  <c:v>11.114931427693366</c:v>
                </c:pt>
                <c:pt idx="26">
                  <c:v>11.175500153449502</c:v>
                </c:pt>
                <c:pt idx="27">
                  <c:v>11.236418506923512</c:v>
                </c:pt>
                <c:pt idx="28">
                  <c:v>11.297899726759638</c:v>
                </c:pt>
                <c:pt idx="29">
                  <c:v>11.360201303526033</c:v>
                </c:pt>
                <c:pt idx="30">
                  <c:v>11.423433027305119</c:v>
                </c:pt>
                <c:pt idx="31">
                  <c:v>11.487370190052845</c:v>
                </c:pt>
                <c:pt idx="32">
                  <c:v>11.551549072998972</c:v>
                </c:pt>
                <c:pt idx="33">
                  <c:v>11.615671519959594</c:v>
                </c:pt>
                <c:pt idx="34">
                  <c:v>11.679559864112401</c:v>
                </c:pt>
                <c:pt idx="35">
                  <c:v>11.743107458243125</c:v>
                </c:pt>
                <c:pt idx="36">
                  <c:v>11.806208784678649</c:v>
                </c:pt>
                <c:pt idx="37">
                  <c:v>11.869024514022097</c:v>
                </c:pt>
                <c:pt idx="38">
                  <c:v>11.931686640263436</c:v>
                </c:pt>
                <c:pt idx="39">
                  <c:v>11.994300304717486</c:v>
                </c:pt>
                <c:pt idx="40">
                  <c:v>12.056686516125268</c:v>
                </c:pt>
                <c:pt idx="41">
                  <c:v>12.118546787872496</c:v>
                </c:pt>
                <c:pt idx="42">
                  <c:v>12.179596018739566</c:v>
                </c:pt>
                <c:pt idx="43">
                  <c:v>12.23950550303576</c:v>
                </c:pt>
                <c:pt idx="44">
                  <c:v>12.297850993087987</c:v>
                </c:pt>
                <c:pt idx="45">
                  <c:v>12.353945870047022</c:v>
                </c:pt>
                <c:pt idx="46">
                  <c:v>12.406591131456112</c:v>
                </c:pt>
                <c:pt idx="47">
                  <c:v>12.454372268418139</c:v>
                </c:pt>
                <c:pt idx="48">
                  <c:v>12.496058437987083</c:v>
                </c:pt>
                <c:pt idx="49">
                  <c:v>12.531007805161595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29592464"/>
        <c:axId val="829600624"/>
      </c:lineChart>
      <c:catAx>
        <c:axId val="829592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600624"/>
        <c:crosses val="autoZero"/>
        <c:auto val="1"/>
        <c:lblAlgn val="ctr"/>
        <c:lblOffset val="100"/>
        <c:noMultiLvlLbl val="0"/>
      </c:catAx>
      <c:valAx>
        <c:axId val="829600624"/>
        <c:scaling>
          <c:orientation val="minMax"/>
          <c:min val="9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Logaritmo Natural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592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Gráfica 1. PIB</a:t>
            </a:r>
            <a:r>
              <a:rPr lang="en-US" baseline="0"/>
              <a:t> potencial en LN, 1933-1982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Gráficas!$E$5</c:f>
              <c:strCache>
                <c:ptCount val="1"/>
                <c:pt idx="0">
                  <c:v>Potencial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Gráficas!$A$18:$A$67</c:f>
              <c:numCache>
                <c:formatCode>General</c:formatCode>
                <c:ptCount val="5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  <c:pt idx="20">
                  <c:v>1953</c:v>
                </c:pt>
                <c:pt idx="21">
                  <c:v>1954</c:v>
                </c:pt>
                <c:pt idx="22">
                  <c:v>1955</c:v>
                </c:pt>
                <c:pt idx="23">
                  <c:v>1956</c:v>
                </c:pt>
                <c:pt idx="24">
                  <c:v>1957</c:v>
                </c:pt>
                <c:pt idx="25">
                  <c:v>1958</c:v>
                </c:pt>
                <c:pt idx="26">
                  <c:v>1959</c:v>
                </c:pt>
                <c:pt idx="27">
                  <c:v>1960</c:v>
                </c:pt>
                <c:pt idx="28">
                  <c:v>1961</c:v>
                </c:pt>
                <c:pt idx="29">
                  <c:v>1962</c:v>
                </c:pt>
                <c:pt idx="30">
                  <c:v>1963</c:v>
                </c:pt>
                <c:pt idx="31">
                  <c:v>1964</c:v>
                </c:pt>
                <c:pt idx="32">
                  <c:v>1965</c:v>
                </c:pt>
                <c:pt idx="33">
                  <c:v>1966</c:v>
                </c:pt>
                <c:pt idx="34">
                  <c:v>1967</c:v>
                </c:pt>
                <c:pt idx="35">
                  <c:v>1968</c:v>
                </c:pt>
                <c:pt idx="36">
                  <c:v>1969</c:v>
                </c:pt>
                <c:pt idx="37">
                  <c:v>1970</c:v>
                </c:pt>
                <c:pt idx="38">
                  <c:v>1971</c:v>
                </c:pt>
                <c:pt idx="39">
                  <c:v>1972</c:v>
                </c:pt>
                <c:pt idx="40">
                  <c:v>1973</c:v>
                </c:pt>
                <c:pt idx="41">
                  <c:v>1974</c:v>
                </c:pt>
                <c:pt idx="42">
                  <c:v>1975</c:v>
                </c:pt>
                <c:pt idx="43">
                  <c:v>1976</c:v>
                </c:pt>
                <c:pt idx="44">
                  <c:v>1977</c:v>
                </c:pt>
                <c:pt idx="45">
                  <c:v>1978</c:v>
                </c:pt>
                <c:pt idx="46">
                  <c:v>1979</c:v>
                </c:pt>
                <c:pt idx="47">
                  <c:v>1980</c:v>
                </c:pt>
                <c:pt idx="48">
                  <c:v>1981</c:v>
                </c:pt>
                <c:pt idx="49">
                  <c:v>1982</c:v>
                </c:pt>
              </c:numCache>
            </c:numRef>
          </c:cat>
          <c:val>
            <c:numRef>
              <c:f>Gráficas!$E$18:$E$67</c:f>
              <c:numCache>
                <c:formatCode>0.0</c:formatCode>
                <c:ptCount val="50"/>
                <c:pt idx="0">
                  <c:v>9.8268140238195549</c:v>
                </c:pt>
                <c:pt idx="1">
                  <c:v>9.8503104338958778</c:v>
                </c:pt>
                <c:pt idx="2">
                  <c:v>9.8805817448623561</c:v>
                </c:pt>
                <c:pt idx="3">
                  <c:v>9.9163902007693867</c:v>
                </c:pt>
                <c:pt idx="4">
                  <c:v>9.9564813496834415</c:v>
                </c:pt>
                <c:pt idx="5">
                  <c:v>9.9999937801194481</c:v>
                </c:pt>
                <c:pt idx="6">
                  <c:v>10.046383826317209</c:v>
                </c:pt>
                <c:pt idx="7">
                  <c:v>10.095151193853315</c:v>
                </c:pt>
                <c:pt idx="8">
                  <c:v>10.145898762413504</c:v>
                </c:pt>
                <c:pt idx="9">
                  <c:v>10.197981961696339</c:v>
                </c:pt>
                <c:pt idx="10">
                  <c:v>10.250930700169093</c:v>
                </c:pt>
                <c:pt idx="11">
                  <c:v>10.304474381184244</c:v>
                </c:pt>
                <c:pt idx="12">
                  <c:v>10.358376070006615</c:v>
                </c:pt>
                <c:pt idx="13">
                  <c:v>10.412681759690328</c:v>
                </c:pt>
                <c:pt idx="14">
                  <c:v>10.467490633749264</c:v>
                </c:pt>
                <c:pt idx="15">
                  <c:v>10.523048499933969</c:v>
                </c:pt>
                <c:pt idx="16">
                  <c:v>10.579538303426052</c:v>
                </c:pt>
                <c:pt idx="17">
                  <c:v>10.636928340924868</c:v>
                </c:pt>
                <c:pt idx="18">
                  <c:v>10.69494097202181</c:v>
                </c:pt>
                <c:pt idx="19">
                  <c:v>10.75342225628081</c:v>
                </c:pt>
                <c:pt idx="20">
                  <c:v>10.812506746988143</c:v>
                </c:pt>
                <c:pt idx="21">
                  <c:v>10.872422656392736</c:v>
                </c:pt>
                <c:pt idx="22">
                  <c:v>10.932928374506762</c:v>
                </c:pt>
                <c:pt idx="23">
                  <c:v>10.993666035603756</c:v>
                </c:pt>
                <c:pt idx="24">
                  <c:v>11.054372124601755</c:v>
                </c:pt>
                <c:pt idx="25">
                  <c:v>11.114931427693366</c:v>
                </c:pt>
                <c:pt idx="26">
                  <c:v>11.175500153449502</c:v>
                </c:pt>
                <c:pt idx="27">
                  <c:v>11.236418506923512</c:v>
                </c:pt>
                <c:pt idx="28">
                  <c:v>11.297899726759638</c:v>
                </c:pt>
                <c:pt idx="29">
                  <c:v>11.360201303526033</c:v>
                </c:pt>
                <c:pt idx="30">
                  <c:v>11.423433027305119</c:v>
                </c:pt>
                <c:pt idx="31">
                  <c:v>11.487370190052845</c:v>
                </c:pt>
                <c:pt idx="32">
                  <c:v>11.551549072998972</c:v>
                </c:pt>
                <c:pt idx="33">
                  <c:v>11.615671519959594</c:v>
                </c:pt>
                <c:pt idx="34">
                  <c:v>11.679559864112401</c:v>
                </c:pt>
                <c:pt idx="35">
                  <c:v>11.743107458243125</c:v>
                </c:pt>
                <c:pt idx="36">
                  <c:v>11.806208784678649</c:v>
                </c:pt>
                <c:pt idx="37">
                  <c:v>11.869024514022097</c:v>
                </c:pt>
                <c:pt idx="38">
                  <c:v>11.931686640263436</c:v>
                </c:pt>
                <c:pt idx="39">
                  <c:v>11.994300304717486</c:v>
                </c:pt>
                <c:pt idx="40">
                  <c:v>12.056686516125268</c:v>
                </c:pt>
                <c:pt idx="41">
                  <c:v>12.118546787872496</c:v>
                </c:pt>
                <c:pt idx="42">
                  <c:v>12.179596018739566</c:v>
                </c:pt>
                <c:pt idx="43">
                  <c:v>12.23950550303576</c:v>
                </c:pt>
                <c:pt idx="44">
                  <c:v>12.297850993087987</c:v>
                </c:pt>
                <c:pt idx="45">
                  <c:v>12.353945870047022</c:v>
                </c:pt>
                <c:pt idx="46">
                  <c:v>12.406591131456112</c:v>
                </c:pt>
                <c:pt idx="47">
                  <c:v>12.454372268418139</c:v>
                </c:pt>
                <c:pt idx="48">
                  <c:v>12.496058437987083</c:v>
                </c:pt>
                <c:pt idx="49">
                  <c:v>12.531007805161595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56676688"/>
        <c:axId val="1356668528"/>
      </c:lineChart>
      <c:catAx>
        <c:axId val="1356676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6668528"/>
        <c:crosses val="autoZero"/>
        <c:auto val="1"/>
        <c:lblAlgn val="ctr"/>
        <c:lblOffset val="100"/>
        <c:noMultiLvlLbl val="0"/>
      </c:catAx>
      <c:valAx>
        <c:axId val="1356668528"/>
        <c:scaling>
          <c:orientation val="minMax"/>
          <c:min val="9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Logaritmo</a:t>
                </a:r>
                <a:r>
                  <a:rPr lang="en-US" baseline="0"/>
                  <a:t> Natural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6676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PIB</a:t>
            </a:r>
            <a:r>
              <a:rPr lang="en-US" baseline="0"/>
              <a:t> potencial en mp, 1933-1982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Gráficas!$F$5</c:f>
              <c:strCache>
                <c:ptCount val="1"/>
                <c:pt idx="0">
                  <c:v>PIB potencial en mp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Gráficas!$A$18:$A$67</c:f>
              <c:numCache>
                <c:formatCode>General</c:formatCode>
                <c:ptCount val="5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  <c:pt idx="20">
                  <c:v>1953</c:v>
                </c:pt>
                <c:pt idx="21">
                  <c:v>1954</c:v>
                </c:pt>
                <c:pt idx="22">
                  <c:v>1955</c:v>
                </c:pt>
                <c:pt idx="23">
                  <c:v>1956</c:v>
                </c:pt>
                <c:pt idx="24">
                  <c:v>1957</c:v>
                </c:pt>
                <c:pt idx="25">
                  <c:v>1958</c:v>
                </c:pt>
                <c:pt idx="26">
                  <c:v>1959</c:v>
                </c:pt>
                <c:pt idx="27">
                  <c:v>1960</c:v>
                </c:pt>
                <c:pt idx="28">
                  <c:v>1961</c:v>
                </c:pt>
                <c:pt idx="29">
                  <c:v>1962</c:v>
                </c:pt>
                <c:pt idx="30">
                  <c:v>1963</c:v>
                </c:pt>
                <c:pt idx="31">
                  <c:v>1964</c:v>
                </c:pt>
                <c:pt idx="32">
                  <c:v>1965</c:v>
                </c:pt>
                <c:pt idx="33">
                  <c:v>1966</c:v>
                </c:pt>
                <c:pt idx="34">
                  <c:v>1967</c:v>
                </c:pt>
                <c:pt idx="35">
                  <c:v>1968</c:v>
                </c:pt>
                <c:pt idx="36">
                  <c:v>1969</c:v>
                </c:pt>
                <c:pt idx="37">
                  <c:v>1970</c:v>
                </c:pt>
                <c:pt idx="38">
                  <c:v>1971</c:v>
                </c:pt>
                <c:pt idx="39">
                  <c:v>1972</c:v>
                </c:pt>
                <c:pt idx="40">
                  <c:v>1973</c:v>
                </c:pt>
                <c:pt idx="41">
                  <c:v>1974</c:v>
                </c:pt>
                <c:pt idx="42">
                  <c:v>1975</c:v>
                </c:pt>
                <c:pt idx="43">
                  <c:v>1976</c:v>
                </c:pt>
                <c:pt idx="44">
                  <c:v>1977</c:v>
                </c:pt>
                <c:pt idx="45">
                  <c:v>1978</c:v>
                </c:pt>
                <c:pt idx="46">
                  <c:v>1979</c:v>
                </c:pt>
                <c:pt idx="47">
                  <c:v>1980</c:v>
                </c:pt>
                <c:pt idx="48">
                  <c:v>1981</c:v>
                </c:pt>
                <c:pt idx="49">
                  <c:v>1982</c:v>
                </c:pt>
              </c:numCache>
            </c:numRef>
          </c:cat>
          <c:val>
            <c:numRef>
              <c:f>Gráficas!$F$18:$F$67</c:f>
              <c:numCache>
                <c:formatCode>#,##0</c:formatCode>
                <c:ptCount val="50"/>
                <c:pt idx="0">
                  <c:v>18523.843588059488</c:v>
                </c:pt>
                <c:pt idx="1">
                  <c:v>18964.241031579786</c:v>
                </c:pt>
                <c:pt idx="2">
                  <c:v>19547.090774706528</c:v>
                </c:pt>
                <c:pt idx="3">
                  <c:v>20259.724931172907</c:v>
                </c:pt>
                <c:pt idx="4">
                  <c:v>21088.462093357673</c:v>
                </c:pt>
                <c:pt idx="5">
                  <c:v>22026.328793246557</c:v>
                </c:pt>
                <c:pt idx="6">
                  <c:v>23072.202716847565</c:v>
                </c:pt>
                <c:pt idx="7">
                  <c:v>24225.26059201219</c:v>
                </c:pt>
                <c:pt idx="8">
                  <c:v>25486.361945599747</c:v>
                </c:pt>
                <c:pt idx="9">
                  <c:v>26848.949158802134</c:v>
                </c:pt>
                <c:pt idx="10">
                  <c:v>28308.876739892174</c:v>
                </c:pt>
                <c:pt idx="11">
                  <c:v>29865.951992445505</c:v>
                </c:pt>
                <c:pt idx="12">
                  <c:v>31519.953540651135</c:v>
                </c:pt>
                <c:pt idx="13">
                  <c:v>33278.997114163663</c:v>
                </c:pt>
                <c:pt idx="14">
                  <c:v>35153.892603865141</c:v>
                </c:pt>
                <c:pt idx="15">
                  <c:v>37162.241075925791</c:v>
                </c:pt>
                <c:pt idx="16">
                  <c:v>39321.955399385573</c:v>
                </c:pt>
                <c:pt idx="17">
                  <c:v>41644.656370008488</c:v>
                </c:pt>
                <c:pt idx="18">
                  <c:v>44132.024278856341</c:v>
                </c:pt>
                <c:pt idx="19">
                  <c:v>46789.88173470692</c:v>
                </c:pt>
                <c:pt idx="20">
                  <c:v>49637.741812084438</c:v>
                </c:pt>
                <c:pt idx="21">
                  <c:v>52702.736353232642</c:v>
                </c:pt>
                <c:pt idx="22">
                  <c:v>55989.999561252458</c:v>
                </c:pt>
                <c:pt idx="23">
                  <c:v>59496.099550017265</c:v>
                </c:pt>
                <c:pt idx="24">
                  <c:v>63219.75589743958</c:v>
                </c:pt>
                <c:pt idx="25">
                  <c:v>67166.603260866264</c:v>
                </c:pt>
                <c:pt idx="26">
                  <c:v>71360.527080865329</c:v>
                </c:pt>
                <c:pt idx="27">
                  <c:v>75842.834193347648</c:v>
                </c:pt>
                <c:pt idx="28">
                  <c:v>80652.068151103667</c:v>
                </c:pt>
                <c:pt idx="29">
                  <c:v>85836.645972377184</c:v>
                </c:pt>
                <c:pt idx="30">
                  <c:v>91439.518006073224</c:v>
                </c:pt>
                <c:pt idx="31">
                  <c:v>97476.84972284481</c:v>
                </c:pt>
                <c:pt idx="32">
                  <c:v>103937.91960315409</c:v>
                </c:pt>
                <c:pt idx="33">
                  <c:v>110820.99489525512</c:v>
                </c:pt>
                <c:pt idx="34">
                  <c:v>118132.22939045925</c:v>
                </c:pt>
                <c:pt idx="35">
                  <c:v>125882.90875092101</c:v>
                </c:pt>
                <c:pt idx="36">
                  <c:v>134082.26180960119</c:v>
                </c:pt>
                <c:pt idx="37">
                  <c:v>142774.89584410976</c:v>
                </c:pt>
                <c:pt idx="38">
                  <c:v>152007.72794256776</c:v>
                </c:pt>
                <c:pt idx="39">
                  <c:v>161829.77735549991</c:v>
                </c:pt>
                <c:pt idx="40">
                  <c:v>172247.30038985796</c:v>
                </c:pt>
                <c:pt idx="41">
                  <c:v>183239.03613664696</c:v>
                </c:pt>
                <c:pt idx="42">
                  <c:v>194774.16121115847</c:v>
                </c:pt>
                <c:pt idx="43">
                  <c:v>206799.60323790196</c:v>
                </c:pt>
                <c:pt idx="44">
                  <c:v>219224.36741411616</c:v>
                </c:pt>
                <c:pt idx="45">
                  <c:v>231873.18157455651</c:v>
                </c:pt>
                <c:pt idx="46">
                  <c:v>244407.24050039519</c:v>
                </c:pt>
                <c:pt idx="47">
                  <c:v>256368.78888925471</c:v>
                </c:pt>
                <c:pt idx="48">
                  <c:v>267281.70016184583</c:v>
                </c:pt>
                <c:pt idx="49">
                  <c:v>276788.18156658008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56681584"/>
        <c:axId val="1356674512"/>
      </c:lineChart>
      <c:catAx>
        <c:axId val="135668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6674512"/>
        <c:crosses val="autoZero"/>
        <c:auto val="1"/>
        <c:lblAlgn val="ctr"/>
        <c:lblOffset val="100"/>
        <c:noMultiLvlLbl val="0"/>
      </c:catAx>
      <c:valAx>
        <c:axId val="1356674512"/>
        <c:scaling>
          <c:orientation val="minMax"/>
          <c:min val="1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6681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PIB observado</a:t>
            </a:r>
            <a:r>
              <a:rPr lang="en-US" baseline="0"/>
              <a:t> y potencial en mp, 1933-1982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Gráficas!$B$5</c:f>
              <c:strCache>
                <c:ptCount val="1"/>
                <c:pt idx="0">
                  <c:v>PIB observado en mp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Gráficas!$A$18:$A$67</c:f>
              <c:numCache>
                <c:formatCode>General</c:formatCode>
                <c:ptCount val="5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  <c:pt idx="20">
                  <c:v>1953</c:v>
                </c:pt>
                <c:pt idx="21">
                  <c:v>1954</c:v>
                </c:pt>
                <c:pt idx="22">
                  <c:v>1955</c:v>
                </c:pt>
                <c:pt idx="23">
                  <c:v>1956</c:v>
                </c:pt>
                <c:pt idx="24">
                  <c:v>1957</c:v>
                </c:pt>
                <c:pt idx="25">
                  <c:v>1958</c:v>
                </c:pt>
                <c:pt idx="26">
                  <c:v>1959</c:v>
                </c:pt>
                <c:pt idx="27">
                  <c:v>1960</c:v>
                </c:pt>
                <c:pt idx="28">
                  <c:v>1961</c:v>
                </c:pt>
                <c:pt idx="29">
                  <c:v>1962</c:v>
                </c:pt>
                <c:pt idx="30">
                  <c:v>1963</c:v>
                </c:pt>
                <c:pt idx="31">
                  <c:v>1964</c:v>
                </c:pt>
                <c:pt idx="32">
                  <c:v>1965</c:v>
                </c:pt>
                <c:pt idx="33">
                  <c:v>1966</c:v>
                </c:pt>
                <c:pt idx="34">
                  <c:v>1967</c:v>
                </c:pt>
                <c:pt idx="35">
                  <c:v>1968</c:v>
                </c:pt>
                <c:pt idx="36">
                  <c:v>1969</c:v>
                </c:pt>
                <c:pt idx="37">
                  <c:v>1970</c:v>
                </c:pt>
                <c:pt idx="38">
                  <c:v>1971</c:v>
                </c:pt>
                <c:pt idx="39">
                  <c:v>1972</c:v>
                </c:pt>
                <c:pt idx="40">
                  <c:v>1973</c:v>
                </c:pt>
                <c:pt idx="41">
                  <c:v>1974</c:v>
                </c:pt>
                <c:pt idx="42">
                  <c:v>1975</c:v>
                </c:pt>
                <c:pt idx="43">
                  <c:v>1976</c:v>
                </c:pt>
                <c:pt idx="44">
                  <c:v>1977</c:v>
                </c:pt>
                <c:pt idx="45">
                  <c:v>1978</c:v>
                </c:pt>
                <c:pt idx="46">
                  <c:v>1979</c:v>
                </c:pt>
                <c:pt idx="47">
                  <c:v>1980</c:v>
                </c:pt>
                <c:pt idx="48">
                  <c:v>1981</c:v>
                </c:pt>
                <c:pt idx="49">
                  <c:v>1982</c:v>
                </c:pt>
              </c:numCache>
            </c:numRef>
          </c:cat>
          <c:val>
            <c:numRef>
              <c:f>Gráficas!$B$18:$B$67</c:f>
              <c:numCache>
                <c:formatCode>#,##0</c:formatCode>
                <c:ptCount val="50"/>
                <c:pt idx="0">
                  <c:v>17016.377090696347</c:v>
                </c:pt>
                <c:pt idx="1">
                  <c:v>18164.566080830904</c:v>
                </c:pt>
                <c:pt idx="2">
                  <c:v>19514.482212551786</c:v>
                </c:pt>
                <c:pt idx="3">
                  <c:v>21071.869809823762</c:v>
                </c:pt>
                <c:pt idx="4">
                  <c:v>21769.298319428741</c:v>
                </c:pt>
                <c:pt idx="5">
                  <c:v>22122.067391147539</c:v>
                </c:pt>
                <c:pt idx="6">
                  <c:v>23311.480353264564</c:v>
                </c:pt>
                <c:pt idx="7">
                  <c:v>23633.162495291668</c:v>
                </c:pt>
                <c:pt idx="8">
                  <c:v>25934.946898115861</c:v>
                </c:pt>
                <c:pt idx="9">
                  <c:v>27389.950368251059</c:v>
                </c:pt>
                <c:pt idx="10">
                  <c:v>28404.330400147453</c:v>
                </c:pt>
                <c:pt idx="11">
                  <c:v>30723.009873456267</c:v>
                </c:pt>
                <c:pt idx="12">
                  <c:v>31688.05629953758</c:v>
                </c:pt>
                <c:pt idx="13">
                  <c:v>33770.542687471447</c:v>
                </c:pt>
                <c:pt idx="14">
                  <c:v>34933.59933963247</c:v>
                </c:pt>
                <c:pt idx="15">
                  <c:v>36373.059344921821</c:v>
                </c:pt>
                <c:pt idx="16">
                  <c:v>38366.677662106602</c:v>
                </c:pt>
                <c:pt idx="17">
                  <c:v>42163</c:v>
                </c:pt>
                <c:pt idx="18">
                  <c:v>45423.748603531043</c:v>
                </c:pt>
                <c:pt idx="19">
                  <c:v>47230.169539746268</c:v>
                </c:pt>
                <c:pt idx="20">
                  <c:v>47359.585779658424</c:v>
                </c:pt>
                <c:pt idx="21">
                  <c:v>52093.584529448046</c:v>
                </c:pt>
                <c:pt idx="22">
                  <c:v>56520.768799237027</c:v>
                </c:pt>
                <c:pt idx="23">
                  <c:v>60385.009320478581</c:v>
                </c:pt>
                <c:pt idx="24">
                  <c:v>64959.18070348374</c:v>
                </c:pt>
                <c:pt idx="25">
                  <c:v>68413.884716178189</c:v>
                </c:pt>
                <c:pt idx="26">
                  <c:v>70460.21565327498</c:v>
                </c:pt>
                <c:pt idx="27">
                  <c:v>76179.19701231776</c:v>
                </c:pt>
                <c:pt idx="28">
                  <c:v>79469.587333429721</c:v>
                </c:pt>
                <c:pt idx="29">
                  <c:v>83012.916145116353</c:v>
                </c:pt>
                <c:pt idx="30">
                  <c:v>89279.926528950658</c:v>
                </c:pt>
                <c:pt idx="31">
                  <c:v>99104.135367533396</c:v>
                </c:pt>
                <c:pt idx="32">
                  <c:v>105197.83604486284</c:v>
                </c:pt>
                <c:pt idx="33">
                  <c:v>111610.84267145308</c:v>
                </c:pt>
                <c:pt idx="34">
                  <c:v>118145.57366544109</c:v>
                </c:pt>
                <c:pt idx="35">
                  <c:v>129278.76048386646</c:v>
                </c:pt>
                <c:pt idx="36">
                  <c:v>133698.31007915997</c:v>
                </c:pt>
                <c:pt idx="37">
                  <c:v>142392.02134466922</c:v>
                </c:pt>
                <c:pt idx="38">
                  <c:v>147749.47513613402</c:v>
                </c:pt>
                <c:pt idx="39">
                  <c:v>159907.49474693826</c:v>
                </c:pt>
                <c:pt idx="40">
                  <c:v>172478.01457529585</c:v>
                </c:pt>
                <c:pt idx="41">
                  <c:v>182441.77148924614</c:v>
                </c:pt>
                <c:pt idx="42">
                  <c:v>192922.1117754812</c:v>
                </c:pt>
                <c:pt idx="43">
                  <c:v>201444.33828752002</c:v>
                </c:pt>
                <c:pt idx="44">
                  <c:v>208274.59000955315</c:v>
                </c:pt>
                <c:pt idx="45">
                  <c:v>226929.62491830011</c:v>
                </c:pt>
                <c:pt idx="46">
                  <c:v>248937.64603724063</c:v>
                </c:pt>
                <c:pt idx="47">
                  <c:v>271922.68617905746</c:v>
                </c:pt>
                <c:pt idx="48">
                  <c:v>297723.56013692677</c:v>
                </c:pt>
                <c:pt idx="49">
                  <c:v>297700.98265947337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Gráficas!$F$5</c:f>
              <c:strCache>
                <c:ptCount val="1"/>
                <c:pt idx="0">
                  <c:v>PIB potencial en mp</c:v>
                </c:pt>
              </c:strCache>
            </c:strRef>
          </c:tx>
          <c:spPr>
            <a:ln w="28575" cap="rnd">
              <a:solidFill>
                <a:schemeClr val="dk1">
                  <a:tint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Gráficas!$A$18:$A$67</c:f>
              <c:numCache>
                <c:formatCode>General</c:formatCode>
                <c:ptCount val="5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  <c:pt idx="20">
                  <c:v>1953</c:v>
                </c:pt>
                <c:pt idx="21">
                  <c:v>1954</c:v>
                </c:pt>
                <c:pt idx="22">
                  <c:v>1955</c:v>
                </c:pt>
                <c:pt idx="23">
                  <c:v>1956</c:v>
                </c:pt>
                <c:pt idx="24">
                  <c:v>1957</c:v>
                </c:pt>
                <c:pt idx="25">
                  <c:v>1958</c:v>
                </c:pt>
                <c:pt idx="26">
                  <c:v>1959</c:v>
                </c:pt>
                <c:pt idx="27">
                  <c:v>1960</c:v>
                </c:pt>
                <c:pt idx="28">
                  <c:v>1961</c:v>
                </c:pt>
                <c:pt idx="29">
                  <c:v>1962</c:v>
                </c:pt>
                <c:pt idx="30">
                  <c:v>1963</c:v>
                </c:pt>
                <c:pt idx="31">
                  <c:v>1964</c:v>
                </c:pt>
                <c:pt idx="32">
                  <c:v>1965</c:v>
                </c:pt>
                <c:pt idx="33">
                  <c:v>1966</c:v>
                </c:pt>
                <c:pt idx="34">
                  <c:v>1967</c:v>
                </c:pt>
                <c:pt idx="35">
                  <c:v>1968</c:v>
                </c:pt>
                <c:pt idx="36">
                  <c:v>1969</c:v>
                </c:pt>
                <c:pt idx="37">
                  <c:v>1970</c:v>
                </c:pt>
                <c:pt idx="38">
                  <c:v>1971</c:v>
                </c:pt>
                <c:pt idx="39">
                  <c:v>1972</c:v>
                </c:pt>
                <c:pt idx="40">
                  <c:v>1973</c:v>
                </c:pt>
                <c:pt idx="41">
                  <c:v>1974</c:v>
                </c:pt>
                <c:pt idx="42">
                  <c:v>1975</c:v>
                </c:pt>
                <c:pt idx="43">
                  <c:v>1976</c:v>
                </c:pt>
                <c:pt idx="44">
                  <c:v>1977</c:v>
                </c:pt>
                <c:pt idx="45">
                  <c:v>1978</c:v>
                </c:pt>
                <c:pt idx="46">
                  <c:v>1979</c:v>
                </c:pt>
                <c:pt idx="47">
                  <c:v>1980</c:v>
                </c:pt>
                <c:pt idx="48">
                  <c:v>1981</c:v>
                </c:pt>
                <c:pt idx="49">
                  <c:v>1982</c:v>
                </c:pt>
              </c:numCache>
            </c:numRef>
          </c:cat>
          <c:val>
            <c:numRef>
              <c:f>Gráficas!$F$18:$F$67</c:f>
              <c:numCache>
                <c:formatCode>#,##0</c:formatCode>
                <c:ptCount val="50"/>
                <c:pt idx="0">
                  <c:v>18523.843588059488</c:v>
                </c:pt>
                <c:pt idx="1">
                  <c:v>18964.241031579786</c:v>
                </c:pt>
                <c:pt idx="2">
                  <c:v>19547.090774706528</c:v>
                </c:pt>
                <c:pt idx="3">
                  <c:v>20259.724931172907</c:v>
                </c:pt>
                <c:pt idx="4">
                  <c:v>21088.462093357673</c:v>
                </c:pt>
                <c:pt idx="5">
                  <c:v>22026.328793246557</c:v>
                </c:pt>
                <c:pt idx="6">
                  <c:v>23072.202716847565</c:v>
                </c:pt>
                <c:pt idx="7">
                  <c:v>24225.26059201219</c:v>
                </c:pt>
                <c:pt idx="8">
                  <c:v>25486.361945599747</c:v>
                </c:pt>
                <c:pt idx="9">
                  <c:v>26848.949158802134</c:v>
                </c:pt>
                <c:pt idx="10">
                  <c:v>28308.876739892174</c:v>
                </c:pt>
                <c:pt idx="11">
                  <c:v>29865.951992445505</c:v>
                </c:pt>
                <c:pt idx="12">
                  <c:v>31519.953540651135</c:v>
                </c:pt>
                <c:pt idx="13">
                  <c:v>33278.997114163663</c:v>
                </c:pt>
                <c:pt idx="14">
                  <c:v>35153.892603865141</c:v>
                </c:pt>
                <c:pt idx="15">
                  <c:v>37162.241075925791</c:v>
                </c:pt>
                <c:pt idx="16">
                  <c:v>39321.955399385573</c:v>
                </c:pt>
                <c:pt idx="17">
                  <c:v>41644.656370008488</c:v>
                </c:pt>
                <c:pt idx="18">
                  <c:v>44132.024278856341</c:v>
                </c:pt>
                <c:pt idx="19">
                  <c:v>46789.88173470692</c:v>
                </c:pt>
                <c:pt idx="20">
                  <c:v>49637.741812084438</c:v>
                </c:pt>
                <c:pt idx="21">
                  <c:v>52702.736353232642</c:v>
                </c:pt>
                <c:pt idx="22">
                  <c:v>55989.999561252458</c:v>
                </c:pt>
                <c:pt idx="23">
                  <c:v>59496.099550017265</c:v>
                </c:pt>
                <c:pt idx="24">
                  <c:v>63219.75589743958</c:v>
                </c:pt>
                <c:pt idx="25">
                  <c:v>67166.603260866264</c:v>
                </c:pt>
                <c:pt idx="26">
                  <c:v>71360.527080865329</c:v>
                </c:pt>
                <c:pt idx="27">
                  <c:v>75842.834193347648</c:v>
                </c:pt>
                <c:pt idx="28">
                  <c:v>80652.068151103667</c:v>
                </c:pt>
                <c:pt idx="29">
                  <c:v>85836.645972377184</c:v>
                </c:pt>
                <c:pt idx="30">
                  <c:v>91439.518006073224</c:v>
                </c:pt>
                <c:pt idx="31">
                  <c:v>97476.84972284481</c:v>
                </c:pt>
                <c:pt idx="32">
                  <c:v>103937.91960315409</c:v>
                </c:pt>
                <c:pt idx="33">
                  <c:v>110820.99489525512</c:v>
                </c:pt>
                <c:pt idx="34">
                  <c:v>118132.22939045925</c:v>
                </c:pt>
                <c:pt idx="35">
                  <c:v>125882.90875092101</c:v>
                </c:pt>
                <c:pt idx="36">
                  <c:v>134082.26180960119</c:v>
                </c:pt>
                <c:pt idx="37">
                  <c:v>142774.89584410976</c:v>
                </c:pt>
                <c:pt idx="38">
                  <c:v>152007.72794256776</c:v>
                </c:pt>
                <c:pt idx="39">
                  <c:v>161829.77735549991</c:v>
                </c:pt>
                <c:pt idx="40">
                  <c:v>172247.30038985796</c:v>
                </c:pt>
                <c:pt idx="41">
                  <c:v>183239.03613664696</c:v>
                </c:pt>
                <c:pt idx="42">
                  <c:v>194774.16121115847</c:v>
                </c:pt>
                <c:pt idx="43">
                  <c:v>206799.60323790196</c:v>
                </c:pt>
                <c:pt idx="44">
                  <c:v>219224.36741411616</c:v>
                </c:pt>
                <c:pt idx="45">
                  <c:v>231873.18157455651</c:v>
                </c:pt>
                <c:pt idx="46">
                  <c:v>244407.24050039519</c:v>
                </c:pt>
                <c:pt idx="47">
                  <c:v>256368.78888925471</c:v>
                </c:pt>
                <c:pt idx="48">
                  <c:v>267281.70016184583</c:v>
                </c:pt>
                <c:pt idx="49">
                  <c:v>276788.18156658008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56675600"/>
        <c:axId val="1356667984"/>
      </c:lineChart>
      <c:catAx>
        <c:axId val="1356675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6667984"/>
        <c:crosses val="autoZero"/>
        <c:auto val="1"/>
        <c:lblAlgn val="ctr"/>
        <c:lblOffset val="100"/>
        <c:noMultiLvlLbl val="0"/>
      </c:catAx>
      <c:valAx>
        <c:axId val="1356667984"/>
        <c:scaling>
          <c:orientation val="minMax"/>
          <c:min val="17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66756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4</xdr:row>
      <xdr:rowOff>9525</xdr:rowOff>
    </xdr:from>
    <xdr:to>
      <xdr:col>16</xdr:col>
      <xdr:colOff>400050</xdr:colOff>
      <xdr:row>17</xdr:row>
      <xdr:rowOff>142875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0</xdr:colOff>
      <xdr:row>19</xdr:row>
      <xdr:rowOff>0</xdr:rowOff>
    </xdr:from>
    <xdr:to>
      <xdr:col>16</xdr:col>
      <xdr:colOff>400050</xdr:colOff>
      <xdr:row>32</xdr:row>
      <xdr:rowOff>142875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0</xdr:colOff>
      <xdr:row>34</xdr:row>
      <xdr:rowOff>0</xdr:rowOff>
    </xdr:from>
    <xdr:to>
      <xdr:col>16</xdr:col>
      <xdr:colOff>371474</xdr:colOff>
      <xdr:row>47</xdr:row>
      <xdr:rowOff>142875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9525</xdr:colOff>
      <xdr:row>48</xdr:row>
      <xdr:rowOff>180975</xdr:rowOff>
    </xdr:from>
    <xdr:to>
      <xdr:col>16</xdr:col>
      <xdr:colOff>381000</xdr:colOff>
      <xdr:row>62</xdr:row>
      <xdr:rowOff>123825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9525</xdr:colOff>
      <xdr:row>64</xdr:row>
      <xdr:rowOff>0</xdr:rowOff>
    </xdr:from>
    <xdr:to>
      <xdr:col>16</xdr:col>
      <xdr:colOff>352424</xdr:colOff>
      <xdr:row>77</xdr:row>
      <xdr:rowOff>142875</xdr:rowOff>
    </xdr:to>
    <xdr:graphicFrame macro="">
      <xdr:nvGraphicFramePr>
        <xdr:cNvPr id="10" name="Gráfico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17</xdr:col>
      <xdr:colOff>0</xdr:colOff>
      <xdr:row>64</xdr:row>
      <xdr:rowOff>9525</xdr:rowOff>
    </xdr:from>
    <xdr:to>
      <xdr:col>22</xdr:col>
      <xdr:colOff>381000</xdr:colOff>
      <xdr:row>77</xdr:row>
      <xdr:rowOff>152400</xdr:rowOff>
    </xdr:to>
    <xdr:graphicFrame macro="">
      <xdr:nvGraphicFramePr>
        <xdr:cNvPr id="12" name="Gráfico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17</xdr:col>
      <xdr:colOff>0</xdr:colOff>
      <xdr:row>4</xdr:row>
      <xdr:rowOff>0</xdr:rowOff>
    </xdr:from>
    <xdr:to>
      <xdr:col>22</xdr:col>
      <xdr:colOff>381000</xdr:colOff>
      <xdr:row>17</xdr:row>
      <xdr:rowOff>133350</xdr:rowOff>
    </xdr:to>
    <xdr:graphicFrame macro="">
      <xdr:nvGraphicFramePr>
        <xdr:cNvPr id="14" name="Gráfico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17</xdr:col>
      <xdr:colOff>0</xdr:colOff>
      <xdr:row>19</xdr:row>
      <xdr:rowOff>0</xdr:rowOff>
    </xdr:from>
    <xdr:to>
      <xdr:col>22</xdr:col>
      <xdr:colOff>381000</xdr:colOff>
      <xdr:row>32</xdr:row>
      <xdr:rowOff>142875</xdr:rowOff>
    </xdr:to>
    <xdr:graphicFrame macro="">
      <xdr:nvGraphicFramePr>
        <xdr:cNvPr id="16" name="Gráfico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17</xdr:col>
      <xdr:colOff>0</xdr:colOff>
      <xdr:row>34</xdr:row>
      <xdr:rowOff>0</xdr:rowOff>
    </xdr:from>
    <xdr:to>
      <xdr:col>22</xdr:col>
      <xdr:colOff>381000</xdr:colOff>
      <xdr:row>47</xdr:row>
      <xdr:rowOff>142875</xdr:rowOff>
    </xdr:to>
    <xdr:graphicFrame macro="">
      <xdr:nvGraphicFramePr>
        <xdr:cNvPr id="18" name="Gráfico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17</xdr:col>
      <xdr:colOff>0</xdr:colOff>
      <xdr:row>49</xdr:row>
      <xdr:rowOff>0</xdr:rowOff>
    </xdr:from>
    <xdr:to>
      <xdr:col>22</xdr:col>
      <xdr:colOff>381000</xdr:colOff>
      <xdr:row>62</xdr:row>
      <xdr:rowOff>142875</xdr:rowOff>
    </xdr:to>
    <xdr:graphicFrame macro="">
      <xdr:nvGraphicFramePr>
        <xdr:cNvPr id="20" name="Gráfico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5"/>
  <sheetViews>
    <sheetView topLeftCell="F1" workbookViewId="0">
      <selection activeCell="F6" sqref="F6"/>
    </sheetView>
  </sheetViews>
  <sheetFormatPr baseColWidth="10" defaultRowHeight="15.75" x14ac:dyDescent="0.25"/>
  <cols>
    <col min="2" max="2" width="12.75" customWidth="1"/>
    <col min="4" max="4" width="11.125" customWidth="1"/>
    <col min="5" max="5" width="12.625" customWidth="1"/>
    <col min="6" max="7" width="13.75" customWidth="1"/>
    <col min="16" max="16" width="13.25" customWidth="1"/>
    <col min="17" max="17" width="13.375" customWidth="1"/>
    <col min="18" max="18" width="12.75" customWidth="1"/>
  </cols>
  <sheetData>
    <row r="1" spans="1:18" x14ac:dyDescent="0.25">
      <c r="A1" s="37" t="s">
        <v>67</v>
      </c>
      <c r="B1" s="6"/>
      <c r="C1" s="6"/>
      <c r="D1" s="6"/>
      <c r="E1" s="6"/>
      <c r="F1" s="6"/>
      <c r="G1" s="6"/>
    </row>
    <row r="2" spans="1:18" x14ac:dyDescent="0.25">
      <c r="A2" s="55" t="s">
        <v>13</v>
      </c>
      <c r="B2" s="55" t="s">
        <v>4</v>
      </c>
      <c r="C2" s="55" t="s">
        <v>5</v>
      </c>
      <c r="D2" s="55" t="s">
        <v>44</v>
      </c>
      <c r="E2" s="55" t="s">
        <v>45</v>
      </c>
      <c r="F2" s="55" t="s">
        <v>12</v>
      </c>
      <c r="G2" s="55" t="s">
        <v>0</v>
      </c>
      <c r="H2" s="55" t="s">
        <v>7</v>
      </c>
      <c r="I2" s="55" t="s">
        <v>46</v>
      </c>
      <c r="J2" s="55" t="s">
        <v>47</v>
      </c>
      <c r="K2" s="55" t="s">
        <v>48</v>
      </c>
      <c r="L2" s="55" t="s">
        <v>49</v>
      </c>
      <c r="M2" s="55" t="s">
        <v>50</v>
      </c>
      <c r="N2" s="55" t="s">
        <v>51</v>
      </c>
      <c r="O2" s="55" t="s">
        <v>52</v>
      </c>
      <c r="P2" s="55" t="s">
        <v>53</v>
      </c>
      <c r="Q2" s="55" t="s">
        <v>54</v>
      </c>
      <c r="R2" s="55" t="s">
        <v>55</v>
      </c>
    </row>
    <row r="3" spans="1:18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</row>
    <row r="4" spans="1:18" ht="16.5" thickBot="1" x14ac:dyDescent="0.3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</row>
    <row r="5" spans="1:18" ht="16.5" thickTop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8">
        <v>34.930199632407387</v>
      </c>
      <c r="L5" s="9">
        <f t="shared" ref="L5:L36" si="0">LN(K5)</f>
        <v>3.553351774015904</v>
      </c>
      <c r="M5" s="6"/>
      <c r="N5" s="6"/>
      <c r="O5" s="6"/>
      <c r="P5" s="7">
        <v>197.5</v>
      </c>
      <c r="Q5" s="8">
        <f t="shared" ref="Q5:Q36" si="1">((P5/P$35)*100)</f>
        <v>35.496046010064696</v>
      </c>
      <c r="R5" s="9">
        <f t="shared" ref="R5:R36" si="2">LN(Q5)</f>
        <v>3.5694213102799801</v>
      </c>
    </row>
    <row r="6" spans="1:18" x14ac:dyDescent="0.25">
      <c r="A6" s="1">
        <v>1921</v>
      </c>
      <c r="B6" s="7">
        <v>17117.409612194355</v>
      </c>
      <c r="C6" s="7"/>
      <c r="D6" s="8">
        <f t="shared" ref="D6:D37" si="3">((B6/B$35)*100)</f>
        <v>40.59817757795782</v>
      </c>
      <c r="E6" s="8">
        <f t="shared" ref="E6:E37" si="4">LN(D6)</f>
        <v>3.7037231783578064</v>
      </c>
      <c r="F6" s="9">
        <v>9.7854222554214818</v>
      </c>
      <c r="G6" s="7">
        <f t="shared" ref="G6:G37" si="5">EXP(F6)</f>
        <v>17772.760504422309</v>
      </c>
      <c r="H6" s="6"/>
      <c r="I6" s="9">
        <f t="shared" ref="I6:I37" si="6">((G6/G$35)*100)</f>
        <v>42.67716930237858</v>
      </c>
      <c r="J6" s="8">
        <f t="shared" ref="J6:J37" si="7">LN(I6)</f>
        <v>3.7536641004847051</v>
      </c>
      <c r="K6" s="8">
        <v>31.889144224107817</v>
      </c>
      <c r="L6" s="9">
        <f t="shared" si="0"/>
        <v>3.4622656454191167</v>
      </c>
      <c r="M6" s="6"/>
      <c r="N6" s="6"/>
      <c r="O6" s="6"/>
      <c r="P6" s="7">
        <v>241.7</v>
      </c>
      <c r="Q6" s="8">
        <f t="shared" si="1"/>
        <v>43.43997124370955</v>
      </c>
      <c r="R6" s="9">
        <f t="shared" si="2"/>
        <v>3.7713800136482405</v>
      </c>
    </row>
    <row r="7" spans="1:18" x14ac:dyDescent="0.25">
      <c r="A7" s="1">
        <v>1922</v>
      </c>
      <c r="B7" s="7">
        <v>17516.471177041003</v>
      </c>
      <c r="C7" s="8">
        <f t="shared" ref="C7:C38" si="8">((B7/B6)-1)*100</f>
        <v>2.331319831023726</v>
      </c>
      <c r="D7" s="8">
        <f t="shared" si="3"/>
        <v>41.54465094286698</v>
      </c>
      <c r="E7" s="8">
        <f t="shared" si="4"/>
        <v>3.7267687751768941</v>
      </c>
      <c r="F7" s="9">
        <v>9.7917482052508333</v>
      </c>
      <c r="G7" s="7">
        <f t="shared" si="5"/>
        <v>17885.546458727822</v>
      </c>
      <c r="H7" s="8">
        <f t="shared" ref="H7:H38" si="9">((G7/G6)-1)*100</f>
        <v>0.6346000908381555</v>
      </c>
      <c r="I7" s="9">
        <f t="shared" si="6"/>
        <v>42.947998657538633</v>
      </c>
      <c r="J7" s="8">
        <f t="shared" si="7"/>
        <v>3.7599900503140566</v>
      </c>
      <c r="K7" s="8">
        <v>26.759381388720659</v>
      </c>
      <c r="L7" s="9">
        <f t="shared" si="0"/>
        <v>3.2868851179793972</v>
      </c>
      <c r="M7" s="6"/>
      <c r="N7" s="6"/>
      <c r="O7" s="6"/>
      <c r="P7" s="7">
        <v>150.69999999999999</v>
      </c>
      <c r="Q7" s="8">
        <f t="shared" si="1"/>
        <v>27.084831056793668</v>
      </c>
      <c r="R7" s="9">
        <f t="shared" si="2"/>
        <v>3.2989738315712529</v>
      </c>
    </row>
    <row r="8" spans="1:18" x14ac:dyDescent="0.25">
      <c r="A8" s="1">
        <v>1923</v>
      </c>
      <c r="B8" s="7">
        <v>18118.273587703054</v>
      </c>
      <c r="C8" s="8">
        <f t="shared" si="8"/>
        <v>3.4356372615212516</v>
      </c>
      <c r="D8" s="8">
        <f t="shared" si="3"/>
        <v>42.971974450829052</v>
      </c>
      <c r="E8" s="8">
        <f t="shared" si="4"/>
        <v>3.7605481462502017</v>
      </c>
      <c r="F8" s="9">
        <v>9.7976984458314558</v>
      </c>
      <c r="G8" s="7">
        <f t="shared" si="5"/>
        <v>17992.287014133184</v>
      </c>
      <c r="H8" s="8">
        <f t="shared" si="9"/>
        <v>0.5967978426137277</v>
      </c>
      <c r="I8" s="9">
        <f t="shared" si="6"/>
        <v>43.204311386972591</v>
      </c>
      <c r="J8" s="8">
        <f t="shared" si="7"/>
        <v>3.7659402908946791</v>
      </c>
      <c r="K8" s="8">
        <v>28.663210894637544</v>
      </c>
      <c r="L8" s="9">
        <f t="shared" si="0"/>
        <v>3.3556144501315779</v>
      </c>
      <c r="M8" s="6"/>
      <c r="N8" s="6"/>
      <c r="O8" s="6"/>
      <c r="P8" s="7">
        <v>152.9</v>
      </c>
      <c r="Q8" s="8">
        <f t="shared" si="1"/>
        <v>27.480230050323506</v>
      </c>
      <c r="R8" s="9">
        <f t="shared" si="2"/>
        <v>3.3134668388738202</v>
      </c>
    </row>
    <row r="9" spans="1:18" x14ac:dyDescent="0.25">
      <c r="A9" s="1">
        <v>1924</v>
      </c>
      <c r="B9" s="7">
        <v>17825.313065499799</v>
      </c>
      <c r="C9" s="8">
        <f t="shared" si="8"/>
        <v>-1.6169339798582594</v>
      </c>
      <c r="D9" s="8">
        <f t="shared" si="3"/>
        <v>42.277145994117589</v>
      </c>
      <c r="E9" s="8">
        <f t="shared" si="4"/>
        <v>3.744246656219326</v>
      </c>
      <c r="F9" s="9">
        <v>9.8026887551357902</v>
      </c>
      <c r="G9" s="7">
        <f t="shared" si="5"/>
        <v>18082.298497199132</v>
      </c>
      <c r="H9" s="8">
        <f t="shared" si="9"/>
        <v>0.50027816361111199</v>
      </c>
      <c r="I9" s="9">
        <f t="shared" si="6"/>
        <v>43.42045312258017</v>
      </c>
      <c r="J9" s="8">
        <f t="shared" si="7"/>
        <v>3.7709306001990135</v>
      </c>
      <c r="K9" s="8">
        <v>27.473317453439488</v>
      </c>
      <c r="L9" s="9">
        <f t="shared" si="0"/>
        <v>3.3132152592312134</v>
      </c>
      <c r="M9" s="6"/>
      <c r="N9" s="6"/>
      <c r="O9" s="6"/>
      <c r="P9" s="7">
        <v>155.1</v>
      </c>
      <c r="Q9" s="8">
        <f t="shared" si="1"/>
        <v>27.875629043853341</v>
      </c>
      <c r="R9" s="9">
        <f t="shared" si="2"/>
        <v>3.3277527961212967</v>
      </c>
    </row>
    <row r="10" spans="1:18" x14ac:dyDescent="0.25">
      <c r="A10" s="1">
        <v>1925</v>
      </c>
      <c r="B10" s="7">
        <v>18930.58857660343</v>
      </c>
      <c r="C10" s="8">
        <f t="shared" si="8"/>
        <v>6.2005952268117559</v>
      </c>
      <c r="D10" s="8">
        <f t="shared" si="3"/>
        <v>44.898580690661078</v>
      </c>
      <c r="E10" s="8">
        <f t="shared" si="4"/>
        <v>3.8044061837956051</v>
      </c>
      <c r="F10" s="9">
        <v>9.8062046896623709</v>
      </c>
      <c r="G10" s="7">
        <f t="shared" si="5"/>
        <v>18145.986570745499</v>
      </c>
      <c r="H10" s="8">
        <f t="shared" si="9"/>
        <v>0.35221226746273704</v>
      </c>
      <c r="I10" s="9">
        <f t="shared" si="6"/>
        <v>43.573385285065811</v>
      </c>
      <c r="J10" s="8">
        <f t="shared" si="7"/>
        <v>3.7744465347255942</v>
      </c>
      <c r="K10" s="8">
        <v>28.821863353463947</v>
      </c>
      <c r="L10" s="9">
        <f t="shared" si="0"/>
        <v>3.3611342433551754</v>
      </c>
      <c r="M10" s="6"/>
      <c r="N10" s="6"/>
      <c r="O10" s="6"/>
      <c r="P10" s="7">
        <v>192.6</v>
      </c>
      <c r="Q10" s="8">
        <f t="shared" si="1"/>
        <v>34.615384615384606</v>
      </c>
      <c r="R10" s="9">
        <f t="shared" si="2"/>
        <v>3.5442982253028283</v>
      </c>
    </row>
    <row r="11" spans="1:18" x14ac:dyDescent="0.25">
      <c r="A11" s="1">
        <v>1926</v>
      </c>
      <c r="B11" s="7">
        <v>20066.275214579371</v>
      </c>
      <c r="C11" s="8">
        <f t="shared" si="8"/>
        <v>5.9992146223047271</v>
      </c>
      <c r="D11" s="8">
        <f t="shared" si="3"/>
        <v>47.592142908662503</v>
      </c>
      <c r="E11" s="8">
        <f t="shared" si="4"/>
        <v>3.862667682668592</v>
      </c>
      <c r="F11" s="9">
        <v>9.8075886664424736</v>
      </c>
      <c r="G11" s="7">
        <f t="shared" si="5"/>
        <v>18171.117581167597</v>
      </c>
      <c r="H11" s="8">
        <f t="shared" si="9"/>
        <v>0.13849349179291259</v>
      </c>
      <c r="I11" s="9">
        <f t="shared" si="6"/>
        <v>43.633731587839478</v>
      </c>
      <c r="J11" s="8">
        <f t="shared" si="7"/>
        <v>3.7758305115056969</v>
      </c>
      <c r="K11" s="8">
        <v>28.29302182404259</v>
      </c>
      <c r="L11" s="9">
        <f t="shared" si="0"/>
        <v>3.3426151955879382</v>
      </c>
      <c r="M11" s="6"/>
      <c r="N11" s="6"/>
      <c r="O11" s="6"/>
      <c r="P11" s="7">
        <v>184.1</v>
      </c>
      <c r="Q11" s="8">
        <f t="shared" si="1"/>
        <v>33.087706685837517</v>
      </c>
      <c r="R11" s="9">
        <f t="shared" si="2"/>
        <v>3.4991618141778353</v>
      </c>
    </row>
    <row r="12" spans="1:18" x14ac:dyDescent="0.25">
      <c r="A12" s="1">
        <v>1927</v>
      </c>
      <c r="B12" s="7">
        <v>19183.676732462991</v>
      </c>
      <c r="C12" s="8">
        <f t="shared" si="8"/>
        <v>-4.3984171086974726</v>
      </c>
      <c r="D12" s="8">
        <f t="shared" si="3"/>
        <v>45.498841952572135</v>
      </c>
      <c r="E12" s="8">
        <f t="shared" si="4"/>
        <v>3.8176868740411862</v>
      </c>
      <c r="F12" s="9">
        <v>9.8066063989706134</v>
      </c>
      <c r="G12" s="7">
        <f t="shared" si="5"/>
        <v>18153.277446766548</v>
      </c>
      <c r="H12" s="8">
        <f t="shared" si="9"/>
        <v>-9.8178520508496181E-2</v>
      </c>
      <c r="I12" s="9">
        <f t="shared" si="6"/>
        <v>43.590892635723883</v>
      </c>
      <c r="J12" s="8">
        <f t="shared" si="7"/>
        <v>3.7748482440338367</v>
      </c>
      <c r="K12" s="8">
        <v>27.631969912265895</v>
      </c>
      <c r="L12" s="9">
        <f t="shared" si="0"/>
        <v>3.3189734325308975</v>
      </c>
      <c r="M12" s="6"/>
      <c r="N12" s="6"/>
      <c r="O12" s="6"/>
      <c r="P12" s="7">
        <v>163.19999999999999</v>
      </c>
      <c r="Q12" s="8">
        <f t="shared" si="1"/>
        <v>29.331416247304094</v>
      </c>
      <c r="R12" s="9">
        <f t="shared" si="2"/>
        <v>3.3786591684688099</v>
      </c>
    </row>
    <row r="13" spans="1:18" x14ac:dyDescent="0.25">
      <c r="A13" s="1">
        <v>1928</v>
      </c>
      <c r="B13" s="7">
        <v>19302.618028674693</v>
      </c>
      <c r="C13" s="8">
        <f t="shared" si="8"/>
        <v>0.62001303436491906</v>
      </c>
      <c r="D13" s="8">
        <f t="shared" si="3"/>
        <v>45.780940703163182</v>
      </c>
      <c r="E13" s="8">
        <f t="shared" si="4"/>
        <v>3.823867862656757</v>
      </c>
      <c r="F13" s="9">
        <v>9.8040156724254732</v>
      </c>
      <c r="G13" s="7">
        <f t="shared" si="5"/>
        <v>18106.308137592921</v>
      </c>
      <c r="H13" s="8">
        <f t="shared" si="9"/>
        <v>-0.25873735093490113</v>
      </c>
      <c r="I13" s="9">
        <f t="shared" si="6"/>
        <v>43.478106714869334</v>
      </c>
      <c r="J13" s="8">
        <f t="shared" si="7"/>
        <v>3.7722575174886965</v>
      </c>
      <c r="K13" s="8">
        <v>26.521402700481044</v>
      </c>
      <c r="L13" s="9">
        <f t="shared" si="0"/>
        <v>3.2779520560939215</v>
      </c>
      <c r="M13" s="6"/>
      <c r="N13" s="6"/>
      <c r="O13" s="6"/>
      <c r="P13" s="7">
        <v>172.1</v>
      </c>
      <c r="Q13" s="8">
        <f t="shared" si="1"/>
        <v>30.930984902947511</v>
      </c>
      <c r="R13" s="9">
        <f t="shared" si="2"/>
        <v>3.431758429156297</v>
      </c>
    </row>
    <row r="14" spans="1:18" x14ac:dyDescent="0.25">
      <c r="A14" s="1">
        <v>1929</v>
      </c>
      <c r="B14" s="7">
        <v>18555.855913254629</v>
      </c>
      <c r="C14" s="8">
        <f t="shared" si="8"/>
        <v>-3.8687089715536138</v>
      </c>
      <c r="D14" s="8">
        <f t="shared" si="3"/>
        <v>44.009809342918267</v>
      </c>
      <c r="E14" s="8">
        <f t="shared" si="4"/>
        <v>3.7844125486826976</v>
      </c>
      <c r="F14" s="9">
        <v>9.801126358258351</v>
      </c>
      <c r="G14" s="7">
        <f t="shared" si="5"/>
        <v>18054.068829205331</v>
      </c>
      <c r="H14" s="8">
        <f t="shared" si="9"/>
        <v>-0.28851441161066305</v>
      </c>
      <c r="I14" s="9">
        <f t="shared" si="6"/>
        <v>43.35266611110147</v>
      </c>
      <c r="J14" s="8">
        <f t="shared" si="7"/>
        <v>3.7693682033215743</v>
      </c>
      <c r="K14" s="8">
        <v>26.442076471067843</v>
      </c>
      <c r="L14" s="9">
        <f t="shared" si="0"/>
        <v>3.2749565471141233</v>
      </c>
      <c r="M14" s="6"/>
      <c r="N14" s="6"/>
      <c r="O14" s="6"/>
      <c r="P14" s="7">
        <v>177.7</v>
      </c>
      <c r="Q14" s="8">
        <f t="shared" si="1"/>
        <v>31.937455068296185</v>
      </c>
      <c r="R14" s="9">
        <f t="shared" si="2"/>
        <v>3.463779461099409</v>
      </c>
    </row>
    <row r="15" spans="1:18" x14ac:dyDescent="0.25">
      <c r="A15" s="1">
        <v>1930</v>
      </c>
      <c r="B15" s="7">
        <v>17392.799261093609</v>
      </c>
      <c r="C15" s="8">
        <f t="shared" si="8"/>
        <v>-6.2678685240826759</v>
      </c>
      <c r="D15" s="8">
        <f t="shared" si="3"/>
        <v>41.251332355604696</v>
      </c>
      <c r="E15" s="8">
        <f t="shared" si="4"/>
        <v>3.7196834117888824</v>
      </c>
      <c r="F15" s="9">
        <v>9.7998881313447654</v>
      </c>
      <c r="G15" s="7">
        <f t="shared" si="5"/>
        <v>18031.727629872901</v>
      </c>
      <c r="H15" s="8">
        <f t="shared" si="9"/>
        <v>-0.12374606269524024</v>
      </c>
      <c r="I15" s="9">
        <f t="shared" si="6"/>
        <v>43.299018893715576</v>
      </c>
      <c r="J15" s="8">
        <f t="shared" si="7"/>
        <v>3.7681299764079887</v>
      </c>
      <c r="K15" s="8">
        <v>26.494960624009977</v>
      </c>
      <c r="L15" s="9">
        <f t="shared" si="0"/>
        <v>3.2769545497767965</v>
      </c>
      <c r="M15" s="6"/>
      <c r="N15" s="6"/>
      <c r="O15" s="6"/>
      <c r="P15" s="7">
        <v>154.9</v>
      </c>
      <c r="Q15" s="8">
        <f t="shared" si="1"/>
        <v>27.839683680805173</v>
      </c>
      <c r="R15" s="9">
        <f t="shared" si="2"/>
        <v>3.3264624733616261</v>
      </c>
    </row>
    <row r="16" spans="1:18" x14ac:dyDescent="0.25">
      <c r="A16" s="1">
        <v>1931</v>
      </c>
      <c r="B16" s="7">
        <v>17969.259066028735</v>
      </c>
      <c r="C16" s="8">
        <f t="shared" si="8"/>
        <v>3.3143589843218857</v>
      </c>
      <c r="D16" s="8">
        <f t="shared" si="3"/>
        <v>42.61854959568516</v>
      </c>
      <c r="E16" s="8">
        <f t="shared" si="4"/>
        <v>3.7522895950187864</v>
      </c>
      <c r="F16" s="9">
        <v>9.8025248099863855</v>
      </c>
      <c r="G16" s="7">
        <f t="shared" si="5"/>
        <v>18079.334235065267</v>
      </c>
      <c r="H16" s="8">
        <f t="shared" si="9"/>
        <v>0.26401577358288186</v>
      </c>
      <c r="I16" s="9">
        <f t="shared" si="6"/>
        <v>43.413335133401617</v>
      </c>
      <c r="J16" s="8">
        <f t="shared" si="7"/>
        <v>3.7707666550496088</v>
      </c>
      <c r="K16" s="8">
        <v>23.077110703512687</v>
      </c>
      <c r="L16" s="9">
        <f t="shared" si="0"/>
        <v>3.1388412476471621</v>
      </c>
      <c r="M16" s="6"/>
      <c r="N16" s="6"/>
      <c r="O16" s="6"/>
      <c r="P16" s="7">
        <v>81.900000000000006</v>
      </c>
      <c r="Q16" s="8">
        <f t="shared" si="1"/>
        <v>14.719626168224298</v>
      </c>
      <c r="R16" s="9">
        <f t="shared" si="2"/>
        <v>2.6891817167978274</v>
      </c>
    </row>
    <row r="17" spans="1:18" x14ac:dyDescent="0.25">
      <c r="A17" s="1">
        <v>1932</v>
      </c>
      <c r="B17" s="7">
        <v>15289.025084349125</v>
      </c>
      <c r="C17" s="8">
        <f t="shared" si="8"/>
        <v>-14.91566219748398</v>
      </c>
      <c r="D17" s="8">
        <f t="shared" si="3"/>
        <v>36.261710704525591</v>
      </c>
      <c r="E17" s="8">
        <f t="shared" si="4"/>
        <v>3.59076238304795</v>
      </c>
      <c r="F17" s="9">
        <v>9.8108994468112325</v>
      </c>
      <c r="G17" s="7">
        <f t="shared" si="5"/>
        <v>18231.377859763361</v>
      </c>
      <c r="H17" s="8">
        <f t="shared" si="9"/>
        <v>0.84098021930034683</v>
      </c>
      <c r="I17" s="9">
        <f t="shared" si="6"/>
        <v>43.778432694412082</v>
      </c>
      <c r="J17" s="8">
        <f t="shared" si="7"/>
        <v>3.7791412918744558</v>
      </c>
      <c r="K17" s="8">
        <v>21.529275103858026</v>
      </c>
      <c r="L17" s="9">
        <f t="shared" si="0"/>
        <v>3.069413641689994</v>
      </c>
      <c r="M17" s="6"/>
      <c r="N17" s="6"/>
      <c r="O17" s="6"/>
      <c r="P17" s="7">
        <v>57.3</v>
      </c>
      <c r="Q17" s="8">
        <f t="shared" si="1"/>
        <v>10.298346513299782</v>
      </c>
      <c r="R17" s="9">
        <f t="shared" si="2"/>
        <v>2.3319833496594971</v>
      </c>
    </row>
    <row r="18" spans="1:18" x14ac:dyDescent="0.25">
      <c r="A18" s="1">
        <v>1933</v>
      </c>
      <c r="B18" s="7">
        <v>17016.377090696347</v>
      </c>
      <c r="C18" s="8">
        <f t="shared" si="8"/>
        <v>11.297986606846866</v>
      </c>
      <c r="D18" s="8">
        <f t="shared" si="3"/>
        <v>40.358553923336451</v>
      </c>
      <c r="E18" s="8">
        <f t="shared" si="4"/>
        <v>3.6978033653919931</v>
      </c>
      <c r="F18" s="9">
        <v>9.8268140238195549</v>
      </c>
      <c r="G18" s="7">
        <f t="shared" si="5"/>
        <v>18523.843588059488</v>
      </c>
      <c r="H18" s="8">
        <f t="shared" si="9"/>
        <v>1.6041888361142398</v>
      </c>
      <c r="I18" s="9">
        <f t="shared" si="6"/>
        <v>44.480721424321629</v>
      </c>
      <c r="J18" s="8">
        <f t="shared" si="7"/>
        <v>3.7950558688827782</v>
      </c>
      <c r="K18" s="8">
        <v>22.843716321424939</v>
      </c>
      <c r="L18" s="9">
        <f t="shared" si="0"/>
        <v>3.1286760826474578</v>
      </c>
      <c r="M18" s="7">
        <v>411</v>
      </c>
      <c r="N18" s="8">
        <f t="shared" ref="N18:N49" si="10">((M18/M$35)*100)</f>
        <v>6.8648738934357771</v>
      </c>
      <c r="O18" s="9">
        <f t="shared" ref="O18:O49" si="11">LN(N18)</f>
        <v>1.9264176695589739</v>
      </c>
      <c r="P18" s="7">
        <v>69.7</v>
      </c>
      <c r="Q18" s="8">
        <f t="shared" si="1"/>
        <v>12.526959022286125</v>
      </c>
      <c r="R18" s="9">
        <f t="shared" si="2"/>
        <v>2.5278830437052817</v>
      </c>
    </row>
    <row r="19" spans="1:18" x14ac:dyDescent="0.25">
      <c r="A19" s="1">
        <v>1934</v>
      </c>
      <c r="B19" s="7">
        <v>18164.566080830904</v>
      </c>
      <c r="C19" s="8">
        <f t="shared" si="8"/>
        <v>6.7475525725292362</v>
      </c>
      <c r="D19" s="8">
        <f t="shared" si="3"/>
        <v>43.081768566826135</v>
      </c>
      <c r="E19" s="8">
        <f t="shared" si="4"/>
        <v>3.7630999045287767</v>
      </c>
      <c r="F19" s="9">
        <v>9.8503104338958778</v>
      </c>
      <c r="G19" s="7">
        <f t="shared" si="5"/>
        <v>18964.241031579786</v>
      </c>
      <c r="H19" s="8">
        <f t="shared" si="9"/>
        <v>2.3774625467264165</v>
      </c>
      <c r="I19" s="9">
        <f t="shared" si="6"/>
        <v>45.538233916698587</v>
      </c>
      <c r="J19" s="8">
        <f t="shared" si="7"/>
        <v>3.8185522789591011</v>
      </c>
      <c r="K19" s="8">
        <v>24.103035810513234</v>
      </c>
      <c r="L19" s="9">
        <f t="shared" si="0"/>
        <v>3.1823377998046154</v>
      </c>
      <c r="M19" s="7">
        <v>468</v>
      </c>
      <c r="N19" s="8">
        <f t="shared" si="10"/>
        <v>7.8169366961750457</v>
      </c>
      <c r="O19" s="9">
        <f t="shared" si="11"/>
        <v>2.0562927509803859</v>
      </c>
      <c r="P19" s="7">
        <v>92.8</v>
      </c>
      <c r="Q19" s="8">
        <f t="shared" si="1"/>
        <v>16.678648454349386</v>
      </c>
      <c r="R19" s="9">
        <f t="shared" si="2"/>
        <v>2.8141293657309583</v>
      </c>
    </row>
    <row r="20" spans="1:18" x14ac:dyDescent="0.25">
      <c r="A20" s="1">
        <v>1935</v>
      </c>
      <c r="B20" s="7">
        <v>19514.482212551786</v>
      </c>
      <c r="C20" s="8">
        <f t="shared" si="8"/>
        <v>7.4315903045184761</v>
      </c>
      <c r="D20" s="8">
        <f t="shared" si="3"/>
        <v>46.283429102653479</v>
      </c>
      <c r="E20" s="8">
        <f t="shared" si="4"/>
        <v>3.8347839942792481</v>
      </c>
      <c r="F20" s="9">
        <v>9.8805817448623561</v>
      </c>
      <c r="G20" s="7">
        <f t="shared" si="5"/>
        <v>19547.090774706528</v>
      </c>
      <c r="H20" s="8">
        <f t="shared" si="9"/>
        <v>3.073414549815956</v>
      </c>
      <c r="I20" s="9">
        <f t="shared" si="6"/>
        <v>46.937812623623635</v>
      </c>
      <c r="J20" s="8">
        <f t="shared" si="7"/>
        <v>3.8488235899255794</v>
      </c>
      <c r="K20" s="8">
        <v>24.028833483715101</v>
      </c>
      <c r="L20" s="9">
        <f t="shared" si="0"/>
        <v>3.1792545044050735</v>
      </c>
      <c r="M20" s="7">
        <v>515</v>
      </c>
      <c r="N20" s="8">
        <f t="shared" si="10"/>
        <v>8.6019709370302309</v>
      </c>
      <c r="O20" s="9">
        <f t="shared" si="11"/>
        <v>2.1519913557264752</v>
      </c>
      <c r="P20" s="7">
        <v>112.8</v>
      </c>
      <c r="Q20" s="8">
        <f t="shared" si="1"/>
        <v>20.273184759166064</v>
      </c>
      <c r="R20" s="9">
        <f t="shared" si="2"/>
        <v>3.0092990650027618</v>
      </c>
    </row>
    <row r="21" spans="1:18" x14ac:dyDescent="0.25">
      <c r="A21" s="1">
        <v>1936</v>
      </c>
      <c r="B21" s="7">
        <v>21071.869809823762</v>
      </c>
      <c r="C21" s="8">
        <f t="shared" si="8"/>
        <v>7.9806759939049732</v>
      </c>
      <c r="D21" s="8">
        <f t="shared" si="3"/>
        <v>49.977159618204972</v>
      </c>
      <c r="E21" s="8">
        <f t="shared" si="4"/>
        <v>3.9115660934238519</v>
      </c>
      <c r="F21" s="9">
        <v>9.9163902007693867</v>
      </c>
      <c r="G21" s="7">
        <f t="shared" si="5"/>
        <v>20259.724931172907</v>
      </c>
      <c r="H21" s="8">
        <f t="shared" si="9"/>
        <v>3.6457300202877851</v>
      </c>
      <c r="I21" s="9">
        <f t="shared" si="6"/>
        <v>48.649038549309509</v>
      </c>
      <c r="J21" s="8">
        <f t="shared" si="7"/>
        <v>3.88463204583261</v>
      </c>
      <c r="K21" s="8">
        <v>25.540440883917054</v>
      </c>
      <c r="L21" s="9">
        <f t="shared" si="0"/>
        <v>3.2402631129423618</v>
      </c>
      <c r="M21" s="7">
        <v>626</v>
      </c>
      <c r="N21" s="8">
        <f t="shared" si="10"/>
        <v>10.455987973943543</v>
      </c>
      <c r="O21" s="9">
        <f t="shared" si="11"/>
        <v>2.3471748261628376</v>
      </c>
      <c r="P21" s="7">
        <v>128.9</v>
      </c>
      <c r="Q21" s="8">
        <f t="shared" si="1"/>
        <v>23.166786484543493</v>
      </c>
      <c r="R21" s="9">
        <f t="shared" si="2"/>
        <v>3.1427196358839451</v>
      </c>
    </row>
    <row r="22" spans="1:18" x14ac:dyDescent="0.25">
      <c r="A22" s="1">
        <v>1937</v>
      </c>
      <c r="B22" s="7">
        <v>21769.298319428741</v>
      </c>
      <c r="C22" s="8">
        <f t="shared" si="8"/>
        <v>3.3097609082599622</v>
      </c>
      <c r="D22" s="8">
        <f t="shared" si="3"/>
        <v>51.631284110306993</v>
      </c>
      <c r="E22" s="8">
        <f t="shared" si="4"/>
        <v>3.9441277699808168</v>
      </c>
      <c r="F22" s="9">
        <v>9.9564813496834415</v>
      </c>
      <c r="G22" s="7">
        <f t="shared" si="5"/>
        <v>21088.462093357673</v>
      </c>
      <c r="H22" s="8">
        <f t="shared" si="9"/>
        <v>4.0905647287916569</v>
      </c>
      <c r="I22" s="9">
        <f t="shared" si="6"/>
        <v>50.639058961103814</v>
      </c>
      <c r="J22" s="8">
        <f t="shared" si="7"/>
        <v>3.9247231947466648</v>
      </c>
      <c r="K22" s="8">
        <v>30.244868402918641</v>
      </c>
      <c r="L22" s="9">
        <f t="shared" si="0"/>
        <v>3.4093265305134932</v>
      </c>
      <c r="M22" s="7">
        <v>663</v>
      </c>
      <c r="N22" s="8">
        <f t="shared" si="10"/>
        <v>11.073993652914648</v>
      </c>
      <c r="O22" s="9">
        <f t="shared" si="11"/>
        <v>2.4045994452486017</v>
      </c>
      <c r="P22" s="7">
        <v>170.6</v>
      </c>
      <c r="Q22" s="8">
        <f t="shared" si="1"/>
        <v>30.661394680086261</v>
      </c>
      <c r="R22" s="9">
        <f t="shared" si="2"/>
        <v>3.4230043609963818</v>
      </c>
    </row>
    <row r="23" spans="1:18" x14ac:dyDescent="0.25">
      <c r="A23" s="1">
        <v>1938</v>
      </c>
      <c r="B23" s="7">
        <v>22122.067391147539</v>
      </c>
      <c r="C23" s="8">
        <f t="shared" si="8"/>
        <v>1.6204889406286282</v>
      </c>
      <c r="D23" s="8">
        <f t="shared" si="3"/>
        <v>52.46796335921907</v>
      </c>
      <c r="E23" s="8">
        <f t="shared" si="4"/>
        <v>3.9602027616073605</v>
      </c>
      <c r="F23" s="9">
        <v>9.9999937801194481</v>
      </c>
      <c r="G23" s="7">
        <f t="shared" si="5"/>
        <v>22026.328793246557</v>
      </c>
      <c r="H23" s="8">
        <f t="shared" si="9"/>
        <v>4.4472977485839893</v>
      </c>
      <c r="I23" s="9">
        <f t="shared" si="6"/>
        <v>52.891128690185106</v>
      </c>
      <c r="J23" s="8">
        <f t="shared" si="7"/>
        <v>3.9682356251826714</v>
      </c>
      <c r="K23" s="8">
        <v>32.142327902470875</v>
      </c>
      <c r="L23" s="9">
        <f t="shared" si="0"/>
        <v>3.4701737877570915</v>
      </c>
      <c r="M23" s="7">
        <v>737</v>
      </c>
      <c r="N23" s="8">
        <f t="shared" si="10"/>
        <v>12.310005010856855</v>
      </c>
      <c r="O23" s="9">
        <f t="shared" si="11"/>
        <v>2.5104123472520756</v>
      </c>
      <c r="P23" s="7">
        <v>109.3</v>
      </c>
      <c r="Q23" s="8">
        <f t="shared" si="1"/>
        <v>19.644140905823146</v>
      </c>
      <c r="R23" s="9">
        <f t="shared" si="2"/>
        <v>2.9777791211212961</v>
      </c>
    </row>
    <row r="24" spans="1:18" x14ac:dyDescent="0.25">
      <c r="A24" s="1">
        <v>1939</v>
      </c>
      <c r="B24" s="7">
        <v>23311.480353264564</v>
      </c>
      <c r="C24" s="8">
        <f t="shared" si="8"/>
        <v>5.3765904473873194</v>
      </c>
      <c r="D24" s="8">
        <f t="shared" si="3"/>
        <v>55.288950865129529</v>
      </c>
      <c r="E24" s="8">
        <f t="shared" si="4"/>
        <v>4.0125730850410273</v>
      </c>
      <c r="F24" s="9">
        <v>10.046383826317209</v>
      </c>
      <c r="G24" s="7">
        <f t="shared" si="5"/>
        <v>23072.202716847565</v>
      </c>
      <c r="H24" s="8">
        <f t="shared" si="9"/>
        <v>4.7482898008935681</v>
      </c>
      <c r="I24" s="9">
        <f t="shared" si="6"/>
        <v>55.402552759358649</v>
      </c>
      <c r="J24" s="8">
        <f t="shared" si="7"/>
        <v>4.0146256713804318</v>
      </c>
      <c r="K24" s="8">
        <v>32.318293420306446</v>
      </c>
      <c r="L24" s="9">
        <f t="shared" si="0"/>
        <v>3.4756334296692604</v>
      </c>
      <c r="M24" s="7">
        <v>883</v>
      </c>
      <c r="N24" s="8">
        <f t="shared" si="10"/>
        <v>14.748622014364457</v>
      </c>
      <c r="O24" s="9">
        <f t="shared" si="11"/>
        <v>2.6911496556666994</v>
      </c>
      <c r="P24" s="7">
        <v>128.19999999999999</v>
      </c>
      <c r="Q24" s="8">
        <f t="shared" si="1"/>
        <v>23.040977713874906</v>
      </c>
      <c r="R24" s="9">
        <f t="shared" si="2"/>
        <v>3.1372742704253729</v>
      </c>
    </row>
    <row r="25" spans="1:18" x14ac:dyDescent="0.25">
      <c r="A25" s="1">
        <v>1940</v>
      </c>
      <c r="B25" s="7">
        <v>23633.162495291668</v>
      </c>
      <c r="C25" s="8">
        <f t="shared" si="8"/>
        <v>1.3799301337894532</v>
      </c>
      <c r="D25" s="8">
        <f t="shared" si="3"/>
        <v>56.051899758773494</v>
      </c>
      <c r="E25" s="8">
        <f t="shared" si="4"/>
        <v>4.0262780429450915</v>
      </c>
      <c r="F25" s="9">
        <v>10.095151193853315</v>
      </c>
      <c r="G25" s="7">
        <f t="shared" si="5"/>
        <v>24225.26059201219</v>
      </c>
      <c r="H25" s="8">
        <f t="shared" si="9"/>
        <v>4.9976063807841253</v>
      </c>
      <c r="I25" s="9">
        <f t="shared" si="6"/>
        <v>58.171354271177655</v>
      </c>
      <c r="J25" s="8">
        <f t="shared" si="7"/>
        <v>4.0633930389165389</v>
      </c>
      <c r="K25" s="8">
        <v>32.815304845333294</v>
      </c>
      <c r="L25" s="9">
        <f t="shared" si="0"/>
        <v>3.4908950176991835</v>
      </c>
      <c r="M25" s="7">
        <v>1062</v>
      </c>
      <c r="N25" s="8">
        <f t="shared" si="10"/>
        <v>17.738433272089527</v>
      </c>
      <c r="O25" s="9">
        <f t="shared" si="11"/>
        <v>2.8757336568646235</v>
      </c>
      <c r="P25" s="7">
        <v>132.4</v>
      </c>
      <c r="Q25" s="8">
        <f t="shared" si="1"/>
        <v>23.795830337886407</v>
      </c>
      <c r="R25" s="9">
        <f t="shared" si="2"/>
        <v>3.1695103694417113</v>
      </c>
    </row>
    <row r="26" spans="1:18" x14ac:dyDescent="0.25">
      <c r="A26" s="1">
        <v>1941</v>
      </c>
      <c r="B26" s="7">
        <v>25934.946898115861</v>
      </c>
      <c r="C26" s="8">
        <f t="shared" si="8"/>
        <v>9.7396376946283336</v>
      </c>
      <c r="D26" s="8">
        <f t="shared" si="3"/>
        <v>61.511151716234281</v>
      </c>
      <c r="E26" s="8">
        <f t="shared" si="4"/>
        <v>4.1192184870936632</v>
      </c>
      <c r="F26" s="9">
        <v>10.145898762413504</v>
      </c>
      <c r="G26" s="7">
        <f t="shared" si="5"/>
        <v>25486.361945599747</v>
      </c>
      <c r="H26" s="8">
        <f t="shared" si="9"/>
        <v>5.2057287425150811</v>
      </c>
      <c r="I26" s="9">
        <f t="shared" si="6"/>
        <v>61.199597180382625</v>
      </c>
      <c r="J26" s="8">
        <f t="shared" si="7"/>
        <v>4.1141406074767275</v>
      </c>
      <c r="K26" s="8">
        <v>34.9756101870693</v>
      </c>
      <c r="L26" s="9">
        <f t="shared" si="0"/>
        <v>3.5546509667773227</v>
      </c>
      <c r="M26" s="7">
        <v>1268</v>
      </c>
      <c r="N26" s="8">
        <f t="shared" si="10"/>
        <v>21.17922164690162</v>
      </c>
      <c r="O26" s="9">
        <f t="shared" si="11"/>
        <v>3.0530205900599108</v>
      </c>
      <c r="P26" s="7">
        <v>199.5</v>
      </c>
      <c r="Q26" s="8">
        <f t="shared" si="1"/>
        <v>35.855499640546363</v>
      </c>
      <c r="R26" s="9">
        <f t="shared" si="2"/>
        <v>3.5794969622687214</v>
      </c>
    </row>
    <row r="27" spans="1:18" x14ac:dyDescent="0.25">
      <c r="A27" s="1">
        <v>1942</v>
      </c>
      <c r="B27" s="7">
        <v>27389.950368251059</v>
      </c>
      <c r="C27" s="8">
        <f t="shared" si="8"/>
        <v>5.6102041614008558</v>
      </c>
      <c r="D27" s="8">
        <f t="shared" si="3"/>
        <v>64.962052909544056</v>
      </c>
      <c r="E27" s="8">
        <f t="shared" si="4"/>
        <v>4.1738032980256214</v>
      </c>
      <c r="F27" s="9">
        <v>10.197981961696339</v>
      </c>
      <c r="G27" s="7">
        <f t="shared" si="5"/>
        <v>26848.949158802134</v>
      </c>
      <c r="H27" s="8">
        <f t="shared" si="9"/>
        <v>5.3463386265595991</v>
      </c>
      <c r="I27" s="9">
        <f t="shared" si="6"/>
        <v>64.471534883736297</v>
      </c>
      <c r="J27" s="8">
        <f t="shared" si="7"/>
        <v>4.1662238067595618</v>
      </c>
      <c r="K27" s="8">
        <v>38.600122482648622</v>
      </c>
      <c r="L27" s="9">
        <f t="shared" si="0"/>
        <v>3.6532554495913629</v>
      </c>
      <c r="M27" s="7">
        <v>1750</v>
      </c>
      <c r="N27" s="8">
        <f t="shared" si="10"/>
        <v>29.22999832971438</v>
      </c>
      <c r="O27" s="9">
        <f t="shared" si="11"/>
        <v>3.3751955219802992</v>
      </c>
      <c r="P27" s="7">
        <v>172.2</v>
      </c>
      <c r="Q27" s="8">
        <f t="shared" si="1"/>
        <v>30.948957584471597</v>
      </c>
      <c r="R27" s="9">
        <f t="shared" si="2"/>
        <v>3.4323393179324335</v>
      </c>
    </row>
    <row r="28" spans="1:18" x14ac:dyDescent="0.25">
      <c r="A28" s="1">
        <v>1943</v>
      </c>
      <c r="B28" s="7">
        <v>28404.330400147453</v>
      </c>
      <c r="C28" s="8">
        <f t="shared" si="8"/>
        <v>3.7034752464254472</v>
      </c>
      <c r="D28" s="8">
        <f t="shared" si="3"/>
        <v>67.367906458618819</v>
      </c>
      <c r="E28" s="8">
        <f t="shared" si="4"/>
        <v>4.2101687392131719</v>
      </c>
      <c r="F28" s="9">
        <v>10.250930700169093</v>
      </c>
      <c r="G28" s="7">
        <f t="shared" si="5"/>
        <v>28308.876739892174</v>
      </c>
      <c r="H28" s="8">
        <f t="shared" si="9"/>
        <v>5.4375594830735396</v>
      </c>
      <c r="I28" s="9">
        <f t="shared" si="6"/>
        <v>67.977212942689974</v>
      </c>
      <c r="J28" s="8">
        <f t="shared" si="7"/>
        <v>4.2191725452323166</v>
      </c>
      <c r="K28" s="8">
        <v>46.630590857916722</v>
      </c>
      <c r="L28" s="9">
        <f t="shared" si="0"/>
        <v>3.8422567819369635</v>
      </c>
      <c r="M28" s="7">
        <v>2672</v>
      </c>
      <c r="N28" s="8">
        <f t="shared" si="10"/>
        <v>44.630031735426755</v>
      </c>
      <c r="O28" s="9">
        <f t="shared" si="11"/>
        <v>3.7984069897192758</v>
      </c>
      <c r="P28" s="7">
        <v>212.2</v>
      </c>
      <c r="Q28" s="8">
        <f t="shared" si="1"/>
        <v>38.138030194104957</v>
      </c>
      <c r="R28" s="9">
        <f t="shared" si="2"/>
        <v>3.6412119521186863</v>
      </c>
    </row>
    <row r="29" spans="1:18" x14ac:dyDescent="0.25">
      <c r="A29" s="1">
        <v>1944</v>
      </c>
      <c r="B29" s="7">
        <v>30723.009873456267</v>
      </c>
      <c r="C29" s="8">
        <f t="shared" si="8"/>
        <v>8.1631196393095564</v>
      </c>
      <c r="D29" s="8">
        <f t="shared" si="3"/>
        <v>72.867229261334032</v>
      </c>
      <c r="E29" s="8">
        <f t="shared" si="4"/>
        <v>4.2886390079228489</v>
      </c>
      <c r="F29" s="9">
        <v>10.304474381184244</v>
      </c>
      <c r="G29" s="7">
        <f t="shared" si="5"/>
        <v>29865.951992445505</v>
      </c>
      <c r="H29" s="8">
        <f t="shared" si="9"/>
        <v>5.5003074366392735</v>
      </c>
      <c r="I29" s="9">
        <f t="shared" si="6"/>
        <v>71.716168641396862</v>
      </c>
      <c r="J29" s="8">
        <f t="shared" si="7"/>
        <v>4.2727162262474678</v>
      </c>
      <c r="K29" s="8">
        <v>57.128074592574727</v>
      </c>
      <c r="L29" s="9">
        <f t="shared" si="0"/>
        <v>4.0452956699554985</v>
      </c>
      <c r="M29" s="7">
        <v>3309</v>
      </c>
      <c r="N29" s="8">
        <f t="shared" si="10"/>
        <v>55.269751127442788</v>
      </c>
      <c r="O29" s="9">
        <f t="shared" si="11"/>
        <v>4.0122257629843512</v>
      </c>
      <c r="P29" s="7">
        <v>311</v>
      </c>
      <c r="Q29" s="8">
        <f t="shared" si="1"/>
        <v>55.895039539899351</v>
      </c>
      <c r="R29" s="9">
        <f t="shared" si="2"/>
        <v>4.0234756381180379</v>
      </c>
    </row>
    <row r="30" spans="1:18" x14ac:dyDescent="0.25">
      <c r="A30" s="1">
        <v>1945</v>
      </c>
      <c r="B30" s="7">
        <v>31688.05629953758</v>
      </c>
      <c r="C30" s="8">
        <f t="shared" si="8"/>
        <v>3.141119408730475</v>
      </c>
      <c r="D30" s="8">
        <f t="shared" si="3"/>
        <v>75.156075942265915</v>
      </c>
      <c r="E30" s="8">
        <f t="shared" si="4"/>
        <v>4.3195669637925507</v>
      </c>
      <c r="F30" s="9">
        <v>10.358376070006615</v>
      </c>
      <c r="G30" s="7">
        <f t="shared" si="5"/>
        <v>31519.953540651135</v>
      </c>
      <c r="H30" s="8">
        <f t="shared" si="9"/>
        <v>5.5380841321381657</v>
      </c>
      <c r="I30" s="9">
        <f t="shared" si="6"/>
        <v>75.687870397103509</v>
      </c>
      <c r="J30" s="8">
        <f t="shared" si="7"/>
        <v>4.3266179150698392</v>
      </c>
      <c r="K30" s="8">
        <v>63.587654268728578</v>
      </c>
      <c r="L30" s="9">
        <f t="shared" si="0"/>
        <v>4.1524193362317057</v>
      </c>
      <c r="M30" s="7">
        <v>3539</v>
      </c>
      <c r="N30" s="8">
        <f t="shared" si="10"/>
        <v>59.111408050776681</v>
      </c>
      <c r="O30" s="9">
        <f t="shared" si="11"/>
        <v>4.0794239354082027</v>
      </c>
      <c r="P30" s="7">
        <v>372.5</v>
      </c>
      <c r="Q30" s="8">
        <f t="shared" si="1"/>
        <v>66.948238677210625</v>
      </c>
      <c r="R30" s="9">
        <f t="shared" si="2"/>
        <v>4.2039197637584174</v>
      </c>
    </row>
    <row r="31" spans="1:18" x14ac:dyDescent="0.25">
      <c r="A31" s="1">
        <v>1946</v>
      </c>
      <c r="B31" s="7">
        <v>33770.542687471447</v>
      </c>
      <c r="C31" s="8">
        <f t="shared" si="8"/>
        <v>6.5718337794175685</v>
      </c>
      <c r="D31" s="8">
        <f t="shared" si="3"/>
        <v>80.095208328324475</v>
      </c>
      <c r="E31" s="8">
        <f t="shared" si="4"/>
        <v>4.3832160311654143</v>
      </c>
      <c r="F31" s="9">
        <v>10.412681759690328</v>
      </c>
      <c r="G31" s="7">
        <f t="shared" si="5"/>
        <v>33278.997114163663</v>
      </c>
      <c r="H31" s="8">
        <f t="shared" si="9"/>
        <v>5.58073022298049</v>
      </c>
      <c r="I31" s="9">
        <f t="shared" si="6"/>
        <v>79.911806255484976</v>
      </c>
      <c r="J31" s="8">
        <f t="shared" si="7"/>
        <v>4.3809236047535514</v>
      </c>
      <c r="K31" s="8">
        <v>73.189011343110877</v>
      </c>
      <c r="L31" s="9">
        <f t="shared" si="0"/>
        <v>4.2930452914348791</v>
      </c>
      <c r="M31" s="7">
        <v>3461</v>
      </c>
      <c r="N31" s="8">
        <f t="shared" si="10"/>
        <v>57.808585268080833</v>
      </c>
      <c r="O31" s="9">
        <f t="shared" si="11"/>
        <v>4.0571372986980831</v>
      </c>
      <c r="P31" s="7">
        <v>600.6</v>
      </c>
      <c r="Q31" s="8">
        <f t="shared" si="1"/>
        <v>107.94392523364485</v>
      </c>
      <c r="R31" s="9">
        <f t="shared" si="2"/>
        <v>4.681611881488033</v>
      </c>
    </row>
    <row r="32" spans="1:18" x14ac:dyDescent="0.25">
      <c r="A32" s="1">
        <v>1947</v>
      </c>
      <c r="B32" s="7">
        <v>34933.59933963247</v>
      </c>
      <c r="C32" s="8">
        <f t="shared" si="8"/>
        <v>3.4439975185607707</v>
      </c>
      <c r="D32" s="8">
        <f t="shared" si="3"/>
        <v>82.853685315638046</v>
      </c>
      <c r="E32" s="8">
        <f t="shared" si="4"/>
        <v>4.417076224665279</v>
      </c>
      <c r="F32" s="9">
        <v>10.467490633749264</v>
      </c>
      <c r="G32" s="7">
        <f t="shared" si="5"/>
        <v>35153.892603865141</v>
      </c>
      <c r="H32" s="8">
        <f t="shared" si="9"/>
        <v>5.6338701652265621</v>
      </c>
      <c r="I32" s="9">
        <f t="shared" si="6"/>
        <v>84.413933666606397</v>
      </c>
      <c r="J32" s="8">
        <f t="shared" si="7"/>
        <v>4.4357324788124872</v>
      </c>
      <c r="K32" s="8">
        <v>77.533625419268887</v>
      </c>
      <c r="L32" s="9">
        <f t="shared" si="0"/>
        <v>4.3507117186398254</v>
      </c>
      <c r="M32" s="7">
        <v>3438</v>
      </c>
      <c r="N32" s="8">
        <f t="shared" si="10"/>
        <v>57.424419575747457</v>
      </c>
      <c r="O32" s="9">
        <f t="shared" si="11"/>
        <v>4.0504696410055336</v>
      </c>
      <c r="P32" s="7">
        <v>720.3</v>
      </c>
      <c r="Q32" s="8">
        <f t="shared" si="1"/>
        <v>129.45722501797266</v>
      </c>
      <c r="R32" s="9">
        <f t="shared" si="2"/>
        <v>4.863350517834121</v>
      </c>
    </row>
    <row r="33" spans="1:18" x14ac:dyDescent="0.25">
      <c r="A33" s="1">
        <v>1948</v>
      </c>
      <c r="B33" s="7">
        <v>36373.059344921821</v>
      </c>
      <c r="C33" s="8">
        <f t="shared" si="8"/>
        <v>4.1205602414300158</v>
      </c>
      <c r="D33" s="8">
        <f t="shared" si="3"/>
        <v>86.267721331313766</v>
      </c>
      <c r="E33" s="8">
        <f t="shared" si="4"/>
        <v>4.4574554995173701</v>
      </c>
      <c r="F33" s="9">
        <v>10.523048499933969</v>
      </c>
      <c r="G33" s="7">
        <f t="shared" si="5"/>
        <v>37162.241075925791</v>
      </c>
      <c r="H33" s="8">
        <f t="shared" si="9"/>
        <v>5.713018739323994</v>
      </c>
      <c r="I33" s="9">
        <f t="shared" si="6"/>
        <v>89.236517515580147</v>
      </c>
      <c r="J33" s="8">
        <f t="shared" si="7"/>
        <v>4.4912903449971928</v>
      </c>
      <c r="K33" s="8">
        <v>83.211761311313325</v>
      </c>
      <c r="L33" s="9">
        <f t="shared" si="0"/>
        <v>4.4213886997513328</v>
      </c>
      <c r="M33" s="7">
        <v>3916</v>
      </c>
      <c r="N33" s="8">
        <f t="shared" si="10"/>
        <v>65.408384833806579</v>
      </c>
      <c r="O33" s="9">
        <f t="shared" si="11"/>
        <v>4.1806504587131403</v>
      </c>
      <c r="P33" s="7">
        <v>591.4</v>
      </c>
      <c r="Q33" s="8">
        <f t="shared" si="1"/>
        <v>106.29043853342917</v>
      </c>
      <c r="R33" s="9">
        <f t="shared" si="2"/>
        <v>4.66617533335718</v>
      </c>
    </row>
    <row r="34" spans="1:18" x14ac:dyDescent="0.25">
      <c r="A34" s="1">
        <v>1949</v>
      </c>
      <c r="B34" s="7">
        <v>38366.677662106602</v>
      </c>
      <c r="C34" s="8">
        <f t="shared" si="8"/>
        <v>5.4810300620564023</v>
      </c>
      <c r="D34" s="8">
        <f t="shared" si="3"/>
        <v>90.996081071334117</v>
      </c>
      <c r="E34" s="8">
        <f t="shared" si="4"/>
        <v>4.5108164404393456</v>
      </c>
      <c r="F34" s="9">
        <v>10.579538303426052</v>
      </c>
      <c r="G34" s="7">
        <f t="shared" si="5"/>
        <v>39321.955399385573</v>
      </c>
      <c r="H34" s="8">
        <f t="shared" si="9"/>
        <v>5.8115825658826559</v>
      </c>
      <c r="I34" s="9">
        <f t="shared" si="6"/>
        <v>94.422571409916429</v>
      </c>
      <c r="J34" s="8">
        <f t="shared" si="7"/>
        <v>4.5477801484892755</v>
      </c>
      <c r="K34" s="8">
        <v>91.162218377628221</v>
      </c>
      <c r="L34" s="9">
        <f t="shared" si="0"/>
        <v>4.5126405390707323</v>
      </c>
      <c r="M34" s="7">
        <v>4353</v>
      </c>
      <c r="N34" s="8">
        <f t="shared" si="10"/>
        <v>72.707532988140983</v>
      </c>
      <c r="O34" s="9">
        <f t="shared" si="11"/>
        <v>4.2864449966150371</v>
      </c>
      <c r="P34" s="7">
        <v>514.4</v>
      </c>
      <c r="Q34" s="8">
        <f t="shared" si="1"/>
        <v>92.451473759884962</v>
      </c>
      <c r="R34" s="9">
        <f t="shared" si="2"/>
        <v>4.5266838988622133</v>
      </c>
    </row>
    <row r="35" spans="1:18" x14ac:dyDescent="0.25">
      <c r="A35" s="1">
        <v>1950</v>
      </c>
      <c r="B35" s="34">
        <v>42163</v>
      </c>
      <c r="C35" s="35">
        <f t="shared" si="8"/>
        <v>9.8948425280067642</v>
      </c>
      <c r="D35" s="35">
        <f t="shared" si="3"/>
        <v>100</v>
      </c>
      <c r="E35" s="35">
        <f t="shared" si="4"/>
        <v>4.6051701859880918</v>
      </c>
      <c r="F35" s="10">
        <v>10.636928340924868</v>
      </c>
      <c r="G35" s="34">
        <f t="shared" si="5"/>
        <v>41644.656370008488</v>
      </c>
      <c r="H35" s="35">
        <f t="shared" si="9"/>
        <v>5.9068806396622042</v>
      </c>
      <c r="I35" s="10">
        <f t="shared" si="6"/>
        <v>100</v>
      </c>
      <c r="J35" s="35">
        <f t="shared" si="7"/>
        <v>4.6051701859880918</v>
      </c>
      <c r="K35" s="35">
        <v>100.00000000000006</v>
      </c>
      <c r="L35" s="10">
        <f t="shared" si="0"/>
        <v>4.6051701859880918</v>
      </c>
      <c r="M35" s="34">
        <v>5987</v>
      </c>
      <c r="N35" s="35">
        <f t="shared" si="10"/>
        <v>100</v>
      </c>
      <c r="O35" s="10">
        <f t="shared" si="11"/>
        <v>4.6051701859880918</v>
      </c>
      <c r="P35" s="34">
        <v>556.40000000000009</v>
      </c>
      <c r="Q35" s="35">
        <f t="shared" si="1"/>
        <v>100</v>
      </c>
      <c r="R35" s="10">
        <f t="shared" si="2"/>
        <v>4.6051701859880918</v>
      </c>
    </row>
    <row r="36" spans="1:18" x14ac:dyDescent="0.25">
      <c r="A36" s="1">
        <v>1951</v>
      </c>
      <c r="B36" s="7">
        <v>45423.748603531043</v>
      </c>
      <c r="C36" s="8">
        <f t="shared" si="8"/>
        <v>7.7336731341010934</v>
      </c>
      <c r="D36" s="8">
        <f t="shared" si="3"/>
        <v>107.7336731341011</v>
      </c>
      <c r="E36" s="8">
        <f t="shared" si="4"/>
        <v>4.6796621920651411</v>
      </c>
      <c r="F36" s="9">
        <v>10.69494097202181</v>
      </c>
      <c r="G36" s="7">
        <f t="shared" si="5"/>
        <v>44132.024278856341</v>
      </c>
      <c r="H36" s="8">
        <f t="shared" si="9"/>
        <v>5.9728381157665211</v>
      </c>
      <c r="I36" s="9">
        <f t="shared" si="6"/>
        <v>105.97283811576652</v>
      </c>
      <c r="J36" s="8">
        <f t="shared" si="7"/>
        <v>4.6631828170850333</v>
      </c>
      <c r="K36" s="8">
        <v>124.39946077226945</v>
      </c>
      <c r="L36" s="9">
        <f t="shared" si="0"/>
        <v>4.8234978456676254</v>
      </c>
      <c r="M36" s="7">
        <v>6800</v>
      </c>
      <c r="N36" s="8">
        <f t="shared" si="10"/>
        <v>113.57942208117589</v>
      </c>
      <c r="O36" s="9">
        <f t="shared" si="11"/>
        <v>4.7325023462269371</v>
      </c>
      <c r="P36" s="7">
        <v>936</v>
      </c>
      <c r="Q36" s="8">
        <f t="shared" si="1"/>
        <v>168.22429906542052</v>
      </c>
      <c r="R36" s="9">
        <f t="shared" si="2"/>
        <v>5.1252982024163956</v>
      </c>
    </row>
    <row r="37" spans="1:18" x14ac:dyDescent="0.25">
      <c r="A37" s="1">
        <v>1952</v>
      </c>
      <c r="B37" s="7">
        <v>47230.169539746268</v>
      </c>
      <c r="C37" s="8">
        <f t="shared" si="8"/>
        <v>3.9768204777242966</v>
      </c>
      <c r="D37" s="8">
        <f t="shared" si="3"/>
        <v>112.01804790870258</v>
      </c>
      <c r="E37" s="8">
        <f t="shared" si="4"/>
        <v>4.718660000355098</v>
      </c>
      <c r="F37" s="9">
        <v>10.75342225628081</v>
      </c>
      <c r="G37" s="7">
        <f t="shared" si="5"/>
        <v>46789.88173470692</v>
      </c>
      <c r="H37" s="8">
        <f t="shared" si="9"/>
        <v>6.022514260973888</v>
      </c>
      <c r="I37" s="9">
        <f t="shared" si="6"/>
        <v>112.3550674040473</v>
      </c>
      <c r="J37" s="8">
        <f t="shared" si="7"/>
        <v>4.7216641013440332</v>
      </c>
      <c r="K37" s="8">
        <v>128.89744451309085</v>
      </c>
      <c r="L37" s="9">
        <f t="shared" ref="L37:L68" si="12">LN(K37)</f>
        <v>4.8590170844040932</v>
      </c>
      <c r="M37" s="7">
        <v>7079</v>
      </c>
      <c r="N37" s="8">
        <f t="shared" si="10"/>
        <v>118.23951895774178</v>
      </c>
      <c r="O37" s="9">
        <f t="shared" si="11"/>
        <v>4.7727123888369283</v>
      </c>
      <c r="P37" s="7">
        <v>945.7</v>
      </c>
      <c r="Q37" s="8">
        <f t="shared" ref="Q37:Q68" si="13">((P37/P$35)*100)</f>
        <v>169.96764917325663</v>
      </c>
      <c r="R37" s="9">
        <f t="shared" ref="R37:R68" si="14">LN(Q37)</f>
        <v>5.1356081199602697</v>
      </c>
    </row>
    <row r="38" spans="1:18" x14ac:dyDescent="0.25">
      <c r="A38" s="1">
        <v>1953</v>
      </c>
      <c r="B38" s="7">
        <v>47359.585779658424</v>
      </c>
      <c r="C38" s="8">
        <f t="shared" si="8"/>
        <v>0.27401180468609176</v>
      </c>
      <c r="D38" s="8">
        <f t="shared" ref="D38:D69" si="15">((B38/B$35)*100)</f>
        <v>112.32499058335135</v>
      </c>
      <c r="E38" s="8">
        <f t="shared" ref="E38:E69" si="16">LN(D38)</f>
        <v>4.7213963711222684</v>
      </c>
      <c r="F38" s="9">
        <v>10.812506746988143</v>
      </c>
      <c r="G38" s="7">
        <f t="shared" ref="G38:G69" si="17">EXP(F38)</f>
        <v>49637.741812084438</v>
      </c>
      <c r="H38" s="8">
        <f t="shared" si="9"/>
        <v>6.0864870176944308</v>
      </c>
      <c r="I38" s="9">
        <f t="shared" ref="I38:I69" si="18">((G38/G$35)*100)</f>
        <v>119.1935439953165</v>
      </c>
      <c r="J38" s="8">
        <f t="shared" ref="J38:J69" si="19">LN(I38)</f>
        <v>4.780748592051367</v>
      </c>
      <c r="K38" s="8">
        <v>126.48330279189781</v>
      </c>
      <c r="L38" s="9">
        <f t="shared" si="12"/>
        <v>4.8401103057156964</v>
      </c>
      <c r="M38" s="7">
        <v>7652</v>
      </c>
      <c r="N38" s="8">
        <f t="shared" si="10"/>
        <v>127.81025555369969</v>
      </c>
      <c r="O38" s="9">
        <f t="shared" si="11"/>
        <v>4.8505467856228828</v>
      </c>
      <c r="P38" s="7">
        <v>835.8</v>
      </c>
      <c r="Q38" s="8">
        <f t="shared" si="13"/>
        <v>150.21567217828897</v>
      </c>
      <c r="R38" s="9">
        <f t="shared" si="14"/>
        <v>5.0120720759526183</v>
      </c>
    </row>
    <row r="39" spans="1:18" x14ac:dyDescent="0.25">
      <c r="A39" s="1">
        <v>1954</v>
      </c>
      <c r="B39" s="7">
        <v>52093.584529448046</v>
      </c>
      <c r="C39" s="8">
        <f t="shared" ref="C39:C70" si="20">((B39/B38)-1)*100</f>
        <v>9.9958618130966403</v>
      </c>
      <c r="D39" s="8">
        <f t="shared" si="15"/>
        <v>123.55284142363693</v>
      </c>
      <c r="E39" s="8">
        <f t="shared" si="16"/>
        <v>4.8166689303380075</v>
      </c>
      <c r="F39" s="9">
        <v>10.872422656392736</v>
      </c>
      <c r="G39" s="7">
        <f t="shared" si="17"/>
        <v>52702.736353232642</v>
      </c>
      <c r="H39" s="8">
        <f t="shared" ref="H39:H70" si="21">((G39/G38)-1)*100</f>
        <v>6.1747259832074519</v>
      </c>
      <c r="I39" s="9">
        <f t="shared" si="18"/>
        <v>126.5534187267011</v>
      </c>
      <c r="J39" s="8">
        <f t="shared" si="19"/>
        <v>4.8406645014559597</v>
      </c>
      <c r="K39" s="8">
        <v>138.0974996152128</v>
      </c>
      <c r="L39" s="9">
        <f t="shared" si="12"/>
        <v>4.9279599546410031</v>
      </c>
      <c r="M39" s="7">
        <v>8724</v>
      </c>
      <c r="N39" s="8">
        <f t="shared" si="10"/>
        <v>145.71571738767329</v>
      </c>
      <c r="O39" s="9">
        <f t="shared" si="11"/>
        <v>4.9816575823842593</v>
      </c>
      <c r="P39" s="7">
        <v>894.30000000000007</v>
      </c>
      <c r="Q39" s="8">
        <f t="shared" si="13"/>
        <v>160.72969086987777</v>
      </c>
      <c r="R39" s="9">
        <f t="shared" si="14"/>
        <v>5.0797240152909389</v>
      </c>
    </row>
    <row r="40" spans="1:18" x14ac:dyDescent="0.25">
      <c r="A40" s="1">
        <v>1955</v>
      </c>
      <c r="B40" s="7">
        <v>56520.768799237027</v>
      </c>
      <c r="C40" s="8">
        <f t="shared" si="20"/>
        <v>8.4985210938716129</v>
      </c>
      <c r="D40" s="8">
        <f t="shared" si="15"/>
        <v>134.05300571410248</v>
      </c>
      <c r="E40" s="8">
        <f t="shared" si="16"/>
        <v>4.8982352867663055</v>
      </c>
      <c r="F40" s="9">
        <v>10.932928374506762</v>
      </c>
      <c r="G40" s="7">
        <f t="shared" si="17"/>
        <v>55989.999561252458</v>
      </c>
      <c r="H40" s="8">
        <f t="shared" si="21"/>
        <v>6.2373672326753615</v>
      </c>
      <c r="I40" s="9">
        <f t="shared" si="18"/>
        <v>134.44702019819078</v>
      </c>
      <c r="J40" s="8">
        <f t="shared" si="19"/>
        <v>4.9011702195699858</v>
      </c>
      <c r="K40" s="8">
        <v>157.18694523754928</v>
      </c>
      <c r="L40" s="9">
        <f t="shared" si="12"/>
        <v>5.0574358309839686</v>
      </c>
      <c r="M40" s="7">
        <v>10516</v>
      </c>
      <c r="N40" s="8">
        <f t="shared" si="10"/>
        <v>175.64723567730084</v>
      </c>
      <c r="O40" s="9">
        <f t="shared" si="11"/>
        <v>5.1684776409125117</v>
      </c>
      <c r="P40" s="7">
        <v>883.90000000000009</v>
      </c>
      <c r="Q40" s="8">
        <f t="shared" si="13"/>
        <v>158.86053199137311</v>
      </c>
      <c r="R40" s="9">
        <f t="shared" si="14"/>
        <v>5.0680266600057058</v>
      </c>
    </row>
    <row r="41" spans="1:18" x14ac:dyDescent="0.25">
      <c r="A41" s="1">
        <v>1956</v>
      </c>
      <c r="B41" s="7">
        <v>60385.009320478581</v>
      </c>
      <c r="C41" s="8">
        <f t="shared" si="20"/>
        <v>6.8368506008250174</v>
      </c>
      <c r="D41" s="8">
        <f t="shared" si="15"/>
        <v>143.21800944069108</v>
      </c>
      <c r="E41" s="8">
        <f t="shared" si="16"/>
        <v>4.9643680108695207</v>
      </c>
      <c r="F41" s="9">
        <v>10.993666035603756</v>
      </c>
      <c r="G41" s="7">
        <f t="shared" si="17"/>
        <v>59496.099550017265</v>
      </c>
      <c r="H41" s="8">
        <f t="shared" si="21"/>
        <v>6.2620111024097591</v>
      </c>
      <c r="I41" s="9">
        <f t="shared" si="18"/>
        <v>142.86610752986059</v>
      </c>
      <c r="J41" s="8">
        <f t="shared" si="19"/>
        <v>4.9619078806669794</v>
      </c>
      <c r="K41" s="8">
        <v>164.49742963313366</v>
      </c>
      <c r="L41" s="9">
        <f t="shared" si="12"/>
        <v>5.1028949447528555</v>
      </c>
      <c r="M41" s="7">
        <v>11692</v>
      </c>
      <c r="N41" s="8">
        <f t="shared" si="10"/>
        <v>195.28979455486888</v>
      </c>
      <c r="O41" s="9">
        <f t="shared" si="11"/>
        <v>5.2744845812938754</v>
      </c>
      <c r="P41" s="7">
        <v>1071.5999999999999</v>
      </c>
      <c r="Q41" s="8">
        <f t="shared" si="13"/>
        <v>192.59525521207757</v>
      </c>
      <c r="R41" s="9">
        <f t="shared" si="14"/>
        <v>5.2605908636092567</v>
      </c>
    </row>
    <row r="42" spans="1:18" x14ac:dyDescent="0.25">
      <c r="A42" s="1">
        <v>1957</v>
      </c>
      <c r="B42" s="7">
        <v>64959.18070348374</v>
      </c>
      <c r="C42" s="8">
        <f t="shared" si="20"/>
        <v>7.5750114713551975</v>
      </c>
      <c r="D42" s="8">
        <f t="shared" si="15"/>
        <v>154.06679008487001</v>
      </c>
      <c r="E42" s="8">
        <f t="shared" si="16"/>
        <v>5.0373862102419711</v>
      </c>
      <c r="F42" s="9">
        <v>11.054372124601755</v>
      </c>
      <c r="G42" s="7">
        <f t="shared" si="17"/>
        <v>63219.75589743958</v>
      </c>
      <c r="H42" s="8">
        <f t="shared" si="21"/>
        <v>6.2586562406362622</v>
      </c>
      <c r="I42" s="9">
        <f t="shared" si="18"/>
        <v>151.80760608453232</v>
      </c>
      <c r="J42" s="8">
        <f t="shared" si="19"/>
        <v>5.0226139696649792</v>
      </c>
      <c r="K42" s="8">
        <v>171.64648377392595</v>
      </c>
      <c r="L42" s="9">
        <f t="shared" si="12"/>
        <v>5.1454370348347283</v>
      </c>
      <c r="M42" s="7">
        <v>12494</v>
      </c>
      <c r="N42" s="8">
        <f t="shared" si="10"/>
        <v>208.68548521797226</v>
      </c>
      <c r="O42" s="9">
        <f t="shared" si="11"/>
        <v>5.3408282631162542</v>
      </c>
      <c r="P42" s="7">
        <v>1161.5</v>
      </c>
      <c r="Q42" s="8">
        <f t="shared" si="13"/>
        <v>208.75269590222857</v>
      </c>
      <c r="R42" s="9">
        <f t="shared" si="14"/>
        <v>5.341150278149267</v>
      </c>
    </row>
    <row r="43" spans="1:18" x14ac:dyDescent="0.25">
      <c r="A43" s="1">
        <v>1958</v>
      </c>
      <c r="B43" s="7">
        <v>68413.884716178189</v>
      </c>
      <c r="C43" s="8">
        <f t="shared" si="20"/>
        <v>5.3182690657137099</v>
      </c>
      <c r="D43" s="8">
        <f t="shared" si="15"/>
        <v>162.26047652249173</v>
      </c>
      <c r="E43" s="8">
        <f t="shared" si="16"/>
        <v>5.0892029237461127</v>
      </c>
      <c r="F43" s="9">
        <v>11.114931427693366</v>
      </c>
      <c r="G43" s="7">
        <f t="shared" si="17"/>
        <v>67166.603260866264</v>
      </c>
      <c r="H43" s="8">
        <f t="shared" si="21"/>
        <v>6.2430601121421514</v>
      </c>
      <c r="I43" s="9">
        <f t="shared" si="18"/>
        <v>161.28504618719364</v>
      </c>
      <c r="J43" s="8">
        <f t="shared" si="19"/>
        <v>5.0831732727565893</v>
      </c>
      <c r="K43" s="8">
        <v>179.25676721412415</v>
      </c>
      <c r="L43" s="9">
        <f t="shared" si="12"/>
        <v>5.188819231705037</v>
      </c>
      <c r="M43" s="7">
        <v>13386</v>
      </c>
      <c r="N43" s="8">
        <f t="shared" si="10"/>
        <v>223.58443293803242</v>
      </c>
      <c r="O43" s="9">
        <f t="shared" si="11"/>
        <v>5.4097891187233271</v>
      </c>
      <c r="P43" s="7">
        <v>1164.8999999999999</v>
      </c>
      <c r="Q43" s="8">
        <f t="shared" si="13"/>
        <v>209.36376707404742</v>
      </c>
      <c r="R43" s="9">
        <f t="shared" si="14"/>
        <v>5.3440732513445344</v>
      </c>
    </row>
    <row r="44" spans="1:18" x14ac:dyDescent="0.25">
      <c r="A44" s="1">
        <v>1959</v>
      </c>
      <c r="B44" s="7">
        <v>70460.21565327498</v>
      </c>
      <c r="C44" s="8">
        <f t="shared" si="20"/>
        <v>2.9911047232388466</v>
      </c>
      <c r="D44" s="8">
        <f t="shared" si="15"/>
        <v>167.11385729970584</v>
      </c>
      <c r="E44" s="8">
        <f t="shared" si="16"/>
        <v>5.1186753603479502</v>
      </c>
      <c r="F44" s="9">
        <v>11.175500153449502</v>
      </c>
      <c r="G44" s="7">
        <f t="shared" si="17"/>
        <v>71360.527080865329</v>
      </c>
      <c r="H44" s="8">
        <f t="shared" si="21"/>
        <v>6.2440612095722825</v>
      </c>
      <c r="I44" s="9">
        <f t="shared" si="18"/>
        <v>171.35578319300893</v>
      </c>
      <c r="J44" s="8">
        <f t="shared" si="19"/>
        <v>5.1437419985127253</v>
      </c>
      <c r="K44" s="8">
        <v>181.32076832896584</v>
      </c>
      <c r="L44" s="9">
        <f t="shared" si="12"/>
        <v>5.2002676634835128</v>
      </c>
      <c r="M44" s="7">
        <v>15523</v>
      </c>
      <c r="N44" s="8">
        <f t="shared" si="10"/>
        <v>259.27843661266076</v>
      </c>
      <c r="O44" s="9">
        <f t="shared" si="11"/>
        <v>5.5579025290891826</v>
      </c>
      <c r="P44" s="7">
        <v>1035.3</v>
      </c>
      <c r="Q44" s="8">
        <f t="shared" si="13"/>
        <v>186.07117181883532</v>
      </c>
      <c r="R44" s="9">
        <f t="shared" si="14"/>
        <v>5.2261292447108705</v>
      </c>
    </row>
    <row r="45" spans="1:18" x14ac:dyDescent="0.25">
      <c r="A45" s="1">
        <v>1960</v>
      </c>
      <c r="B45" s="7">
        <v>76179.19701231776</v>
      </c>
      <c r="C45" s="8">
        <f t="shared" si="20"/>
        <v>8.1166106376754588</v>
      </c>
      <c r="D45" s="8">
        <f t="shared" si="15"/>
        <v>180.67783841832355</v>
      </c>
      <c r="E45" s="8">
        <f t="shared" si="16"/>
        <v>5.1967155471235369</v>
      </c>
      <c r="F45" s="9">
        <v>11.236418506923512</v>
      </c>
      <c r="G45" s="7">
        <f t="shared" si="17"/>
        <v>75842.834193347648</v>
      </c>
      <c r="H45" s="8">
        <f t="shared" si="21"/>
        <v>6.2812135726001417</v>
      </c>
      <c r="I45" s="9">
        <f t="shared" si="18"/>
        <v>182.11900590436349</v>
      </c>
      <c r="J45" s="8">
        <f t="shared" si="19"/>
        <v>5.2046603519867345</v>
      </c>
      <c r="K45" s="8">
        <v>190.22249380750074</v>
      </c>
      <c r="L45" s="9">
        <f t="shared" si="12"/>
        <v>5.2481944070907964</v>
      </c>
      <c r="M45" s="7">
        <v>16951</v>
      </c>
      <c r="N45" s="8">
        <f t="shared" si="10"/>
        <v>283.13011524970773</v>
      </c>
      <c r="O45" s="9">
        <f t="shared" si="11"/>
        <v>5.6459065631812253</v>
      </c>
      <c r="P45" s="7">
        <v>1211.3000000000002</v>
      </c>
      <c r="Q45" s="8">
        <f t="shared" si="13"/>
        <v>217.70309130122212</v>
      </c>
      <c r="R45" s="9">
        <f t="shared" si="14"/>
        <v>5.38313216796156</v>
      </c>
    </row>
    <row r="46" spans="1:18" x14ac:dyDescent="0.25">
      <c r="A46" s="1">
        <v>1961</v>
      </c>
      <c r="B46" s="7">
        <v>79469.587333429721</v>
      </c>
      <c r="C46" s="8">
        <f t="shared" si="20"/>
        <v>4.3192767187870462</v>
      </c>
      <c r="D46" s="8">
        <f t="shared" si="15"/>
        <v>188.48181422913387</v>
      </c>
      <c r="E46" s="8">
        <f t="shared" si="16"/>
        <v>5.2390015259959171</v>
      </c>
      <c r="F46" s="9">
        <v>11.297899726759638</v>
      </c>
      <c r="G46" s="7">
        <f t="shared" si="17"/>
        <v>80652.068151103667</v>
      </c>
      <c r="H46" s="8">
        <f t="shared" si="21"/>
        <v>6.341052531733915</v>
      </c>
      <c r="I46" s="9">
        <f t="shared" si="18"/>
        <v>193.66726773903076</v>
      </c>
      <c r="J46" s="8">
        <f t="shared" si="19"/>
        <v>5.2661415718228621</v>
      </c>
      <c r="K46" s="8">
        <v>192.05588027263926</v>
      </c>
      <c r="L46" s="9">
        <f t="shared" si="12"/>
        <v>5.2577863727696208</v>
      </c>
      <c r="M46" s="7">
        <v>18009</v>
      </c>
      <c r="N46" s="8">
        <f t="shared" si="10"/>
        <v>300.8017370970436</v>
      </c>
      <c r="O46" s="9">
        <f t="shared" si="11"/>
        <v>5.7064513669826917</v>
      </c>
      <c r="P46" s="7">
        <v>1165.1999999999998</v>
      </c>
      <c r="Q46" s="8">
        <f t="shared" si="13"/>
        <v>209.41768511861963</v>
      </c>
      <c r="R46" s="9">
        <f t="shared" si="14"/>
        <v>5.3443307510240832</v>
      </c>
    </row>
    <row r="47" spans="1:18" x14ac:dyDescent="0.25">
      <c r="A47" s="1">
        <v>1962</v>
      </c>
      <c r="B47" s="7">
        <v>83012.916145116353</v>
      </c>
      <c r="C47" s="8">
        <f t="shared" si="20"/>
        <v>4.4587230544181899</v>
      </c>
      <c r="D47" s="8">
        <f t="shared" si="15"/>
        <v>196.88569633355394</v>
      </c>
      <c r="E47" s="8">
        <f t="shared" si="16"/>
        <v>5.2826233386871762</v>
      </c>
      <c r="F47" s="9">
        <v>11.360201303526033</v>
      </c>
      <c r="G47" s="7">
        <f t="shared" si="17"/>
        <v>85836.645972377184</v>
      </c>
      <c r="H47" s="8">
        <f t="shared" si="21"/>
        <v>6.4283259439300133</v>
      </c>
      <c r="I47" s="9">
        <f t="shared" si="18"/>
        <v>206.11683095599932</v>
      </c>
      <c r="J47" s="8">
        <f t="shared" si="19"/>
        <v>5.3284431485892565</v>
      </c>
      <c r="K47" s="8">
        <v>195.51510001818394</v>
      </c>
      <c r="L47" s="9">
        <f t="shared" si="12"/>
        <v>5.2756376143873993</v>
      </c>
      <c r="M47" s="7">
        <v>20275</v>
      </c>
      <c r="N47" s="8">
        <f t="shared" si="10"/>
        <v>338.65040921997661</v>
      </c>
      <c r="O47" s="9">
        <f t="shared" si="11"/>
        <v>5.8249683340463534</v>
      </c>
      <c r="P47" s="7">
        <v>1160.8</v>
      </c>
      <c r="Q47" s="8">
        <f t="shared" si="13"/>
        <v>208.62688713155995</v>
      </c>
      <c r="R47" s="9">
        <f t="shared" si="14"/>
        <v>5.3405474275087812</v>
      </c>
    </row>
    <row r="48" spans="1:18" x14ac:dyDescent="0.25">
      <c r="A48" s="1">
        <v>1963</v>
      </c>
      <c r="B48" s="7">
        <v>89279.926528950658</v>
      </c>
      <c r="C48" s="8">
        <f t="shared" si="20"/>
        <v>7.5494401050540505</v>
      </c>
      <c r="D48" s="8">
        <f t="shared" si="15"/>
        <v>211.74946405367422</v>
      </c>
      <c r="E48" s="8">
        <f t="shared" si="16"/>
        <v>5.3554038024955446</v>
      </c>
      <c r="F48" s="9">
        <v>11.423433027305119</v>
      </c>
      <c r="G48" s="7">
        <f t="shared" si="17"/>
        <v>91439.518006073224</v>
      </c>
      <c r="H48" s="8">
        <f t="shared" si="21"/>
        <v>6.5273659871322165</v>
      </c>
      <c r="I48" s="9">
        <f t="shared" si="18"/>
        <v>219.57083087357597</v>
      </c>
      <c r="J48" s="8">
        <f t="shared" si="19"/>
        <v>5.391674872368343</v>
      </c>
      <c r="K48" s="8">
        <v>196.64511180172852</v>
      </c>
      <c r="L48" s="9">
        <f t="shared" si="12"/>
        <v>5.2814006412168659</v>
      </c>
      <c r="M48" s="7">
        <v>23682</v>
      </c>
      <c r="N48" s="8">
        <f t="shared" si="10"/>
        <v>395.55704025388343</v>
      </c>
      <c r="O48" s="9">
        <f t="shared" si="11"/>
        <v>5.9802949999536414</v>
      </c>
      <c r="P48" s="7">
        <v>1244.2</v>
      </c>
      <c r="Q48" s="8">
        <f t="shared" si="13"/>
        <v>223.61610352264557</v>
      </c>
      <c r="R48" s="9">
        <f t="shared" si="14"/>
        <v>5.4099307580197227</v>
      </c>
    </row>
    <row r="49" spans="1:18" x14ac:dyDescent="0.25">
      <c r="A49" s="1">
        <v>1964</v>
      </c>
      <c r="B49" s="7">
        <v>99104.135367533396</v>
      </c>
      <c r="C49" s="8">
        <f t="shared" si="20"/>
        <v>11.003827198935978</v>
      </c>
      <c r="D49" s="8">
        <f t="shared" si="15"/>
        <v>235.05000917281359</v>
      </c>
      <c r="E49" s="8">
        <f t="shared" si="16"/>
        <v>5.4597982964950846</v>
      </c>
      <c r="F49" s="9">
        <v>11.487370190052845</v>
      </c>
      <c r="G49" s="7">
        <f t="shared" si="17"/>
        <v>97476.84972284481</v>
      </c>
      <c r="H49" s="8">
        <f t="shared" si="21"/>
        <v>6.6025410549195973</v>
      </c>
      <c r="I49" s="9">
        <f t="shared" si="18"/>
        <v>234.0680851266319</v>
      </c>
      <c r="J49" s="8">
        <f t="shared" si="19"/>
        <v>5.4556120351160677</v>
      </c>
      <c r="K49" s="8">
        <v>204.98183138849117</v>
      </c>
      <c r="L49" s="9">
        <f t="shared" si="12"/>
        <v>5.322921347837557</v>
      </c>
      <c r="M49" s="7">
        <v>27642</v>
      </c>
      <c r="N49" s="8">
        <f t="shared" si="10"/>
        <v>461.70035075997998</v>
      </c>
      <c r="O49" s="9">
        <f t="shared" si="11"/>
        <v>6.1349160892267109</v>
      </c>
      <c r="P49" s="7">
        <v>1501.6000000000001</v>
      </c>
      <c r="Q49" s="8">
        <f t="shared" si="13"/>
        <v>269.87778576563619</v>
      </c>
      <c r="R49" s="9">
        <f t="shared" si="14"/>
        <v>5.5979692112111028</v>
      </c>
    </row>
    <row r="50" spans="1:18" x14ac:dyDescent="0.25">
      <c r="A50" s="1">
        <v>1965</v>
      </c>
      <c r="B50" s="7">
        <v>105197.83604486284</v>
      </c>
      <c r="C50" s="8">
        <f t="shared" si="20"/>
        <v>6.1487854716966162</v>
      </c>
      <c r="D50" s="8">
        <f t="shared" si="15"/>
        <v>249.50272998805315</v>
      </c>
      <c r="E50" s="8">
        <f t="shared" si="16"/>
        <v>5.5194698569675964</v>
      </c>
      <c r="F50" s="9">
        <v>11.551549072998972</v>
      </c>
      <c r="G50" s="7">
        <f t="shared" si="17"/>
        <v>103937.91960315409</v>
      </c>
      <c r="H50" s="8">
        <f t="shared" si="21"/>
        <v>6.6283121568659453</v>
      </c>
      <c r="I50" s="9">
        <f t="shared" si="18"/>
        <v>249.5828484684238</v>
      </c>
      <c r="J50" s="8">
        <f t="shared" si="19"/>
        <v>5.5197909180621956</v>
      </c>
      <c r="K50" s="8">
        <v>208.72931944616448</v>
      </c>
      <c r="L50" s="9">
        <f t="shared" si="12"/>
        <v>5.3410382903019871</v>
      </c>
      <c r="M50" s="7">
        <v>29518</v>
      </c>
      <c r="N50" s="8">
        <f t="shared" ref="N50:N67" si="22">((M50/M$35)*100)</f>
        <v>493.03490896943379</v>
      </c>
      <c r="O50" s="9">
        <f t="shared" ref="O50:O67" si="23">LN(N50)</f>
        <v>6.2005799808044602</v>
      </c>
      <c r="P50" s="7">
        <v>1578.8</v>
      </c>
      <c r="Q50" s="8">
        <f t="shared" si="13"/>
        <v>283.75269590222854</v>
      </c>
      <c r="R50" s="9">
        <f t="shared" si="14"/>
        <v>5.6481030697274957</v>
      </c>
    </row>
    <row r="51" spans="1:18" x14ac:dyDescent="0.25">
      <c r="A51" s="1">
        <v>1966</v>
      </c>
      <c r="B51" s="7">
        <v>111610.84267145308</v>
      </c>
      <c r="C51" s="8">
        <f t="shared" si="20"/>
        <v>6.0961393006747189</v>
      </c>
      <c r="D51" s="8">
        <f t="shared" si="15"/>
        <v>264.71276396711113</v>
      </c>
      <c r="E51" s="8">
        <f t="shared" si="16"/>
        <v>5.5786453285733604</v>
      </c>
      <c r="F51" s="9">
        <v>11.615671519959594</v>
      </c>
      <c r="G51" s="7">
        <f t="shared" si="17"/>
        <v>110820.99489525512</v>
      </c>
      <c r="H51" s="8">
        <f t="shared" si="21"/>
        <v>6.6222946527901838</v>
      </c>
      <c r="I51" s="9">
        <f t="shared" si="18"/>
        <v>266.11096009682967</v>
      </c>
      <c r="J51" s="8">
        <f t="shared" si="19"/>
        <v>5.5839133650228181</v>
      </c>
      <c r="K51" s="8">
        <v>211.4621030451448</v>
      </c>
      <c r="L51" s="9">
        <f t="shared" si="12"/>
        <v>5.354045800611706</v>
      </c>
      <c r="M51" s="7">
        <v>32751</v>
      </c>
      <c r="N51" s="8">
        <f t="shared" si="22"/>
        <v>547.03524302655751</v>
      </c>
      <c r="O51" s="9">
        <f t="shared" si="23"/>
        <v>6.3045132300111186</v>
      </c>
      <c r="P51" s="7">
        <v>1668.8</v>
      </c>
      <c r="Q51" s="8">
        <f t="shared" si="13"/>
        <v>299.92810927390366</v>
      </c>
      <c r="R51" s="9">
        <f t="shared" si="14"/>
        <v>5.7035428101853114</v>
      </c>
    </row>
    <row r="52" spans="1:18" x14ac:dyDescent="0.25">
      <c r="A52" s="1">
        <v>1967</v>
      </c>
      <c r="B52" s="7">
        <v>118145.57366544109</v>
      </c>
      <c r="C52" s="8">
        <f t="shared" si="20"/>
        <v>5.8549248778850149</v>
      </c>
      <c r="D52" s="8">
        <f t="shared" si="15"/>
        <v>280.21149743955857</v>
      </c>
      <c r="E52" s="8">
        <f t="shared" si="16"/>
        <v>5.6355446660359467</v>
      </c>
      <c r="F52" s="9">
        <v>11.679559864112401</v>
      </c>
      <c r="G52" s="7">
        <f t="shared" si="17"/>
        <v>118132.22939045925</v>
      </c>
      <c r="H52" s="8">
        <f t="shared" si="21"/>
        <v>6.5973369956789263</v>
      </c>
      <c r="I52" s="9">
        <f t="shared" si="18"/>
        <v>283.66719691685421</v>
      </c>
      <c r="J52" s="8">
        <f t="shared" si="19"/>
        <v>5.6478017091756243</v>
      </c>
      <c r="K52" s="8">
        <v>217.49267613487757</v>
      </c>
      <c r="L52" s="9">
        <f t="shared" si="12"/>
        <v>5.3821651770187007</v>
      </c>
      <c r="M52" s="7">
        <v>35423</v>
      </c>
      <c r="N52" s="8">
        <f t="shared" si="22"/>
        <v>591.66527476198439</v>
      </c>
      <c r="O52" s="9">
        <f t="shared" si="23"/>
        <v>6.3829410607236836</v>
      </c>
      <c r="P52" s="7">
        <v>1755.2</v>
      </c>
      <c r="Q52" s="8">
        <f t="shared" si="13"/>
        <v>315.45650611071164</v>
      </c>
      <c r="R52" s="9">
        <f t="shared" si="14"/>
        <v>5.7540208154597687</v>
      </c>
    </row>
    <row r="53" spans="1:18" x14ac:dyDescent="0.25">
      <c r="A53" s="1">
        <v>1968</v>
      </c>
      <c r="B53" s="7">
        <v>129278.76048386646</v>
      </c>
      <c r="C53" s="8">
        <f t="shared" si="20"/>
        <v>9.4232788186815917</v>
      </c>
      <c r="D53" s="8">
        <f t="shared" si="15"/>
        <v>306.61660812529101</v>
      </c>
      <c r="E53" s="8">
        <f t="shared" si="16"/>
        <v>5.725598133676745</v>
      </c>
      <c r="F53" s="9">
        <v>11.743107458243125</v>
      </c>
      <c r="G53" s="7">
        <f t="shared" si="17"/>
        <v>125882.90875092101</v>
      </c>
      <c r="H53" s="8">
        <f t="shared" si="21"/>
        <v>6.5610201385801759</v>
      </c>
      <c r="I53" s="9">
        <f t="shared" si="18"/>
        <v>302.27865883311489</v>
      </c>
      <c r="J53" s="8">
        <f t="shared" si="19"/>
        <v>5.7113493033063492</v>
      </c>
      <c r="K53" s="8">
        <v>221.70139349195688</v>
      </c>
      <c r="L53" s="9">
        <f t="shared" si="12"/>
        <v>5.401331402087207</v>
      </c>
      <c r="M53" s="7">
        <v>40232</v>
      </c>
      <c r="N53" s="8">
        <f t="shared" si="22"/>
        <v>671.98931017203938</v>
      </c>
      <c r="O53" s="9">
        <f t="shared" si="23"/>
        <v>6.5102424329145396</v>
      </c>
      <c r="P53" s="7">
        <v>1936.8</v>
      </c>
      <c r="Q53" s="8">
        <f t="shared" si="13"/>
        <v>348.09489575844708</v>
      </c>
      <c r="R53" s="9">
        <f t="shared" si="14"/>
        <v>5.8524751315626524</v>
      </c>
    </row>
    <row r="54" spans="1:18" x14ac:dyDescent="0.25">
      <c r="A54" s="1">
        <v>1969</v>
      </c>
      <c r="B54" s="7">
        <v>133698.31007915997</v>
      </c>
      <c r="C54" s="8">
        <f t="shared" si="20"/>
        <v>3.4186200260212685</v>
      </c>
      <c r="D54" s="8">
        <f t="shared" si="15"/>
        <v>317.09866489376935</v>
      </c>
      <c r="E54" s="8">
        <f t="shared" si="16"/>
        <v>5.7592129711720492</v>
      </c>
      <c r="F54" s="9">
        <v>11.806208784678649</v>
      </c>
      <c r="G54" s="7">
        <f t="shared" si="17"/>
        <v>134082.26180960119</v>
      </c>
      <c r="H54" s="8">
        <f t="shared" si="21"/>
        <v>6.5134760072186548</v>
      </c>
      <c r="I54" s="9">
        <f t="shared" si="18"/>
        <v>321.96750675115214</v>
      </c>
      <c r="J54" s="8">
        <f t="shared" si="19"/>
        <v>5.7744506297418727</v>
      </c>
      <c r="K54" s="8">
        <v>227.30336331577891</v>
      </c>
      <c r="L54" s="9">
        <f t="shared" si="12"/>
        <v>5.4262855275628352</v>
      </c>
      <c r="M54" s="7">
        <v>44380</v>
      </c>
      <c r="N54" s="8">
        <f t="shared" si="22"/>
        <v>741.27275764155672</v>
      </c>
      <c r="O54" s="9">
        <f t="shared" si="23"/>
        <v>6.6083686515493243</v>
      </c>
      <c r="P54" s="7">
        <v>2001.8999999999999</v>
      </c>
      <c r="Q54" s="8">
        <f t="shared" si="13"/>
        <v>359.79511143062535</v>
      </c>
      <c r="R54" s="9">
        <f t="shared" si="14"/>
        <v>5.8855347345164741</v>
      </c>
    </row>
    <row r="55" spans="1:18" x14ac:dyDescent="0.25">
      <c r="A55" s="1">
        <v>1970</v>
      </c>
      <c r="B55" s="7">
        <v>142392.02134466922</v>
      </c>
      <c r="C55" s="8">
        <f t="shared" si="20"/>
        <v>6.5024840331653344</v>
      </c>
      <c r="D55" s="8">
        <f t="shared" si="15"/>
        <v>337.71795494786716</v>
      </c>
      <c r="E55" s="8">
        <f t="shared" si="16"/>
        <v>5.8222110943165051</v>
      </c>
      <c r="F55" s="9">
        <v>11.869024514022097</v>
      </c>
      <c r="G55" s="7">
        <f t="shared" si="17"/>
        <v>142774.89584410976</v>
      </c>
      <c r="H55" s="8">
        <f t="shared" si="21"/>
        <v>6.4830604117137147</v>
      </c>
      <c r="I55" s="9">
        <f t="shared" si="18"/>
        <v>342.84085471991773</v>
      </c>
      <c r="J55" s="8">
        <f t="shared" si="19"/>
        <v>5.8372663590853202</v>
      </c>
      <c r="K55" s="8">
        <v>238.67625274463239</v>
      </c>
      <c r="L55" s="9">
        <f t="shared" si="12"/>
        <v>5.4751080426170802</v>
      </c>
      <c r="M55" s="7">
        <v>49052</v>
      </c>
      <c r="N55" s="8">
        <f t="shared" si="22"/>
        <v>819.30850175379999</v>
      </c>
      <c r="O55" s="9">
        <f t="shared" si="23"/>
        <v>6.7084606939446561</v>
      </c>
      <c r="P55" s="7">
        <v>2353.7000000000003</v>
      </c>
      <c r="Q55" s="8">
        <f t="shared" si="13"/>
        <v>423.0230050323508</v>
      </c>
      <c r="R55" s="9">
        <f t="shared" si="14"/>
        <v>6.0474265629867139</v>
      </c>
    </row>
    <row r="56" spans="1:18" x14ac:dyDescent="0.25">
      <c r="A56" s="1">
        <v>1971</v>
      </c>
      <c r="B56" s="7">
        <v>147749.47513613402</v>
      </c>
      <c r="C56" s="8">
        <f t="shared" si="20"/>
        <v>3.7624676866526929</v>
      </c>
      <c r="D56" s="8">
        <f t="shared" si="15"/>
        <v>350.42448387480493</v>
      </c>
      <c r="E56" s="8">
        <f t="shared" si="16"/>
        <v>5.8591452306930893</v>
      </c>
      <c r="F56" s="9">
        <v>11.931686640263436</v>
      </c>
      <c r="G56" s="7">
        <f t="shared" si="17"/>
        <v>152007.72794256776</v>
      </c>
      <c r="H56" s="8">
        <f t="shared" si="21"/>
        <v>6.466705539424078</v>
      </c>
      <c r="I56" s="9">
        <f t="shared" si="18"/>
        <v>365.0113632634995</v>
      </c>
      <c r="J56" s="8">
        <f t="shared" si="19"/>
        <v>5.8999284853266598</v>
      </c>
      <c r="K56" s="8">
        <v>251.72950722203174</v>
      </c>
      <c r="L56" s="9">
        <f t="shared" si="12"/>
        <v>5.5283551269826523</v>
      </c>
      <c r="M56" s="7">
        <v>53123</v>
      </c>
      <c r="N56" s="8">
        <f t="shared" si="22"/>
        <v>887.30582929680986</v>
      </c>
      <c r="O56" s="9">
        <f t="shared" si="23"/>
        <v>6.788189713521966</v>
      </c>
      <c r="P56" s="7">
        <v>2272.6999999999998</v>
      </c>
      <c r="Q56" s="8">
        <f t="shared" si="13"/>
        <v>408.46513299784323</v>
      </c>
      <c r="R56" s="9">
        <f t="shared" si="14"/>
        <v>6.0124065569187701</v>
      </c>
    </row>
    <row r="57" spans="1:18" x14ac:dyDescent="0.25">
      <c r="A57" s="1">
        <v>1972</v>
      </c>
      <c r="B57" s="7">
        <v>159907.49474693826</v>
      </c>
      <c r="C57" s="8">
        <f t="shared" si="20"/>
        <v>8.2288073102134707</v>
      </c>
      <c r="D57" s="8">
        <f t="shared" si="15"/>
        <v>379.26023942067275</v>
      </c>
      <c r="E57" s="8">
        <f t="shared" si="16"/>
        <v>5.938222616995807</v>
      </c>
      <c r="F57" s="9">
        <v>11.994300304717486</v>
      </c>
      <c r="G57" s="7">
        <f t="shared" si="17"/>
        <v>161829.77735549991</v>
      </c>
      <c r="H57" s="8">
        <f t="shared" si="21"/>
        <v>6.4615460976057637</v>
      </c>
      <c r="I57" s="9">
        <f t="shared" si="18"/>
        <v>388.59674076226969</v>
      </c>
      <c r="J57" s="8">
        <f t="shared" si="19"/>
        <v>5.9625421497807096</v>
      </c>
      <c r="K57" s="8">
        <v>264.17422957606215</v>
      </c>
      <c r="L57" s="9">
        <f t="shared" si="12"/>
        <v>5.5766088459835297</v>
      </c>
      <c r="M57" s="7">
        <v>64369</v>
      </c>
      <c r="N57" s="8">
        <f t="shared" si="22"/>
        <v>1075.1461499916486</v>
      </c>
      <c r="O57" s="9">
        <f t="shared" si="23"/>
        <v>6.9802118848015295</v>
      </c>
      <c r="P57" s="7">
        <v>2799.4</v>
      </c>
      <c r="Q57" s="8">
        <f t="shared" si="13"/>
        <v>503.12724658519039</v>
      </c>
      <c r="R57" s="9">
        <f t="shared" si="14"/>
        <v>6.2208431134253486</v>
      </c>
    </row>
    <row r="58" spans="1:18" x14ac:dyDescent="0.25">
      <c r="A58" s="1">
        <v>1973</v>
      </c>
      <c r="B58" s="7">
        <v>172478.01457529585</v>
      </c>
      <c r="C58" s="8">
        <f t="shared" si="20"/>
        <v>7.8611198607364097</v>
      </c>
      <c r="D58" s="8">
        <f t="shared" si="15"/>
        <v>409.07434142564767</v>
      </c>
      <c r="E58" s="8">
        <f t="shared" si="16"/>
        <v>6.0138969034026388</v>
      </c>
      <c r="F58" s="9">
        <v>12.056686516125268</v>
      </c>
      <c r="G58" s="7">
        <f t="shared" si="17"/>
        <v>172247.30038985796</v>
      </c>
      <c r="H58" s="8">
        <f t="shared" si="21"/>
        <v>6.4373338483147746</v>
      </c>
      <c r="I58" s="9">
        <f t="shared" si="18"/>
        <v>413.61201028880731</v>
      </c>
      <c r="J58" s="8">
        <f t="shared" si="19"/>
        <v>6.0249283611884907</v>
      </c>
      <c r="K58" s="8">
        <v>296.09161374737783</v>
      </c>
      <c r="L58" s="9">
        <f t="shared" si="12"/>
        <v>5.6906689123402927</v>
      </c>
      <c r="M58" s="7">
        <v>79898</v>
      </c>
      <c r="N58" s="8">
        <f t="shared" si="22"/>
        <v>1334.5248037414399</v>
      </c>
      <c r="O58" s="9">
        <f t="shared" si="23"/>
        <v>7.1963305552147059</v>
      </c>
      <c r="P58" s="7">
        <v>3937.4</v>
      </c>
      <c r="Q58" s="8">
        <f t="shared" si="13"/>
        <v>707.65636232925942</v>
      </c>
      <c r="R58" s="9">
        <f t="shared" si="14"/>
        <v>6.5619586119247906</v>
      </c>
    </row>
    <row r="59" spans="1:18" x14ac:dyDescent="0.25">
      <c r="A59" s="1">
        <v>1974</v>
      </c>
      <c r="B59" s="7">
        <v>182441.77148924614</v>
      </c>
      <c r="C59" s="8">
        <f t="shared" si="20"/>
        <v>5.7768272312762381</v>
      </c>
      <c r="D59" s="8">
        <f t="shared" si="15"/>
        <v>432.70585937728845</v>
      </c>
      <c r="E59" s="8">
        <f t="shared" si="16"/>
        <v>6.0700581885703739</v>
      </c>
      <c r="F59" s="9">
        <v>12.118546787872496</v>
      </c>
      <c r="G59" s="7">
        <f t="shared" si="17"/>
        <v>183239.03613664696</v>
      </c>
      <c r="H59" s="8">
        <f t="shared" si="21"/>
        <v>6.3813689514498728</v>
      </c>
      <c r="I59" s="9">
        <f t="shared" si="18"/>
        <v>440.00611869284495</v>
      </c>
      <c r="J59" s="8">
        <f t="shared" si="19"/>
        <v>6.0867886329357201</v>
      </c>
      <c r="K59" s="8">
        <v>366.51411797213922</v>
      </c>
      <c r="L59" s="9">
        <f t="shared" si="12"/>
        <v>5.9040370416547461</v>
      </c>
      <c r="M59" s="7">
        <v>97485</v>
      </c>
      <c r="N59" s="8">
        <f t="shared" si="22"/>
        <v>1628.2779355269754</v>
      </c>
      <c r="O59" s="9">
        <f t="shared" si="23"/>
        <v>7.3952782540592983</v>
      </c>
      <c r="P59" s="7">
        <v>6225.5</v>
      </c>
      <c r="Q59" s="8">
        <f t="shared" si="13"/>
        <v>1118.8892882818116</v>
      </c>
      <c r="R59" s="9">
        <f t="shared" si="14"/>
        <v>7.0200917653312711</v>
      </c>
    </row>
    <row r="60" spans="1:18" x14ac:dyDescent="0.25">
      <c r="A60" s="1">
        <v>1975</v>
      </c>
      <c r="B60" s="7">
        <v>192922.1117754812</v>
      </c>
      <c r="C60" s="8">
        <f t="shared" si="20"/>
        <v>5.7444850489476895</v>
      </c>
      <c r="D60" s="8">
        <f t="shared" si="15"/>
        <v>457.56258277513746</v>
      </c>
      <c r="E60" s="8">
        <f t="shared" si="16"/>
        <v>6.1259136683113935</v>
      </c>
      <c r="F60" s="9">
        <v>12.179596018739566</v>
      </c>
      <c r="G60" s="7">
        <f t="shared" si="17"/>
        <v>194774.16121115847</v>
      </c>
      <c r="H60" s="8">
        <f t="shared" si="21"/>
        <v>6.2951242910432192</v>
      </c>
      <c r="I60" s="9">
        <f t="shared" si="18"/>
        <v>467.70505075275469</v>
      </c>
      <c r="J60" s="8">
        <f t="shared" si="19"/>
        <v>6.1478378638027902</v>
      </c>
      <c r="K60" s="8">
        <v>421.28791639725631</v>
      </c>
      <c r="L60" s="9">
        <f t="shared" si="12"/>
        <v>6.0433164868676288</v>
      </c>
      <c r="M60" s="7">
        <v>118268</v>
      </c>
      <c r="N60" s="8">
        <f t="shared" si="22"/>
        <v>1975.4133956906633</v>
      </c>
      <c r="O60" s="9">
        <f t="shared" si="23"/>
        <v>7.5885329697057999</v>
      </c>
      <c r="P60" s="7">
        <v>6732.2999999999993</v>
      </c>
      <c r="Q60" s="8">
        <f t="shared" si="13"/>
        <v>1209.9748382458661</v>
      </c>
      <c r="R60" s="9">
        <f t="shared" si="14"/>
        <v>7.0983548435364439</v>
      </c>
    </row>
    <row r="61" spans="1:18" x14ac:dyDescent="0.25">
      <c r="A61" s="1">
        <v>1976</v>
      </c>
      <c r="B61" s="7">
        <v>201444.33828752002</v>
      </c>
      <c r="C61" s="8">
        <f t="shared" si="20"/>
        <v>4.4174441351527483</v>
      </c>
      <c r="D61" s="8">
        <f t="shared" si="15"/>
        <v>477.77515425259116</v>
      </c>
      <c r="E61" s="8">
        <f t="shared" si="16"/>
        <v>6.16914023323113</v>
      </c>
      <c r="F61" s="9">
        <v>12.23950550303576</v>
      </c>
      <c r="G61" s="7">
        <f t="shared" si="17"/>
        <v>206799.60323790196</v>
      </c>
      <c r="H61" s="8">
        <f t="shared" si="21"/>
        <v>6.1740438012753085</v>
      </c>
      <c r="I61" s="9">
        <f t="shared" si="18"/>
        <v>496.58136544700653</v>
      </c>
      <c r="J61" s="8">
        <f t="shared" si="19"/>
        <v>6.2077473480989829</v>
      </c>
      <c r="K61" s="8">
        <v>487.95554828397576</v>
      </c>
      <c r="L61" s="9">
        <f t="shared" si="12"/>
        <v>6.190224312122222</v>
      </c>
      <c r="M61" s="7">
        <v>154807</v>
      </c>
      <c r="N61" s="8">
        <f t="shared" si="22"/>
        <v>2585.719057958911</v>
      </c>
      <c r="O61" s="9">
        <f t="shared" si="23"/>
        <v>7.8577589138163688</v>
      </c>
      <c r="P61" s="7">
        <v>6428.5999999999995</v>
      </c>
      <c r="Q61" s="8">
        <f t="shared" si="13"/>
        <v>1155.3918044572247</v>
      </c>
      <c r="R61" s="9">
        <f t="shared" si="14"/>
        <v>7.0521947900705149</v>
      </c>
    </row>
    <row r="62" spans="1:18" x14ac:dyDescent="0.25">
      <c r="A62" s="1">
        <v>1977</v>
      </c>
      <c r="B62" s="7">
        <v>208274.59000955315</v>
      </c>
      <c r="C62" s="8">
        <f t="shared" si="20"/>
        <v>3.3906397072745564</v>
      </c>
      <c r="D62" s="8">
        <f t="shared" si="15"/>
        <v>493.97478834417177</v>
      </c>
      <c r="E62" s="8">
        <f t="shared" si="16"/>
        <v>6.2024844801450119</v>
      </c>
      <c r="F62" s="9">
        <v>12.297850993087987</v>
      </c>
      <c r="G62" s="7">
        <f t="shared" si="17"/>
        <v>219224.36741411616</v>
      </c>
      <c r="H62" s="8">
        <f t="shared" si="21"/>
        <v>6.0081179952365726</v>
      </c>
      <c r="I62" s="9">
        <f t="shared" si="18"/>
        <v>526.41655982541965</v>
      </c>
      <c r="J62" s="8">
        <f t="shared" si="19"/>
        <v>6.2660928381512111</v>
      </c>
      <c r="K62" s="8">
        <v>629.77556600336015</v>
      </c>
      <c r="L62" s="9">
        <f t="shared" si="12"/>
        <v>6.4453635114763426</v>
      </c>
      <c r="M62" s="7">
        <v>196008</v>
      </c>
      <c r="N62" s="8">
        <f t="shared" si="22"/>
        <v>3273.8934357775179</v>
      </c>
      <c r="O62" s="9">
        <f t="shared" si="23"/>
        <v>8.09373520876896</v>
      </c>
      <c r="P62" s="7">
        <v>5735.6</v>
      </c>
      <c r="Q62" s="8">
        <f t="shared" si="13"/>
        <v>1030.8411214953271</v>
      </c>
      <c r="R62" s="9">
        <f t="shared" si="14"/>
        <v>6.938130370779688</v>
      </c>
    </row>
    <row r="63" spans="1:18" x14ac:dyDescent="0.25">
      <c r="A63" s="1">
        <v>1978</v>
      </c>
      <c r="B63" s="7">
        <v>226929.62491830011</v>
      </c>
      <c r="C63" s="8">
        <f t="shared" si="20"/>
        <v>8.9569423269018511</v>
      </c>
      <c r="D63" s="8">
        <f t="shared" si="15"/>
        <v>538.21982524559473</v>
      </c>
      <c r="E63" s="8">
        <f t="shared" si="16"/>
        <v>6.2882670738194877</v>
      </c>
      <c r="F63" s="9">
        <v>12.353945870047022</v>
      </c>
      <c r="G63" s="7">
        <f t="shared" si="17"/>
        <v>231873.18157455651</v>
      </c>
      <c r="H63" s="8">
        <f t="shared" si="21"/>
        <v>5.7698030148932489</v>
      </c>
      <c r="I63" s="9">
        <f t="shared" si="18"/>
        <v>556.78975836512404</v>
      </c>
      <c r="J63" s="8">
        <f t="shared" si="19"/>
        <v>6.3221877151102452</v>
      </c>
      <c r="K63" s="8">
        <v>739.71734670020339</v>
      </c>
      <c r="L63" s="9">
        <f t="shared" si="12"/>
        <v>6.6062681493127728</v>
      </c>
      <c r="M63" s="7">
        <v>260003</v>
      </c>
      <c r="N63" s="8">
        <f t="shared" si="22"/>
        <v>4342.792717554702</v>
      </c>
      <c r="O63" s="9">
        <f t="shared" si="23"/>
        <v>8.3762729034553747</v>
      </c>
      <c r="P63" s="7">
        <v>7991.5</v>
      </c>
      <c r="Q63" s="8">
        <f t="shared" si="13"/>
        <v>1436.2868439971242</v>
      </c>
      <c r="R63" s="9">
        <f t="shared" si="14"/>
        <v>7.2698164817475117</v>
      </c>
    </row>
    <row r="64" spans="1:18" x14ac:dyDescent="0.25">
      <c r="A64" s="1">
        <v>1979</v>
      </c>
      <c r="B64" s="7">
        <v>248937.64603724063</v>
      </c>
      <c r="C64" s="8">
        <f t="shared" si="20"/>
        <v>9.6981701383695107</v>
      </c>
      <c r="D64" s="8">
        <f t="shared" si="15"/>
        <v>590.41729961634758</v>
      </c>
      <c r="E64" s="8">
        <f t="shared" si="16"/>
        <v>6.3808295743751859</v>
      </c>
      <c r="F64" s="9">
        <v>12.406591131456112</v>
      </c>
      <c r="G64" s="7">
        <f t="shared" si="17"/>
        <v>244407.24050039519</v>
      </c>
      <c r="H64" s="8">
        <f t="shared" si="21"/>
        <v>5.4055664569421014</v>
      </c>
      <c r="I64" s="9">
        <f t="shared" si="18"/>
        <v>586.8873987789982</v>
      </c>
      <c r="J64" s="8">
        <f t="shared" si="19"/>
        <v>6.3748329765193361</v>
      </c>
      <c r="K64" s="8">
        <v>874.28118173592111</v>
      </c>
      <c r="L64" s="9">
        <f t="shared" si="12"/>
        <v>6.7734020421486409</v>
      </c>
      <c r="M64" s="7">
        <v>346400</v>
      </c>
      <c r="N64" s="8">
        <f t="shared" si="22"/>
        <v>5785.8693836646071</v>
      </c>
      <c r="O64" s="9">
        <f t="shared" si="23"/>
        <v>8.6631739107331569</v>
      </c>
      <c r="P64" s="7">
        <v>12131.5</v>
      </c>
      <c r="Q64" s="8">
        <f t="shared" si="13"/>
        <v>2180.3558590941766</v>
      </c>
      <c r="R64" s="9">
        <f t="shared" si="14"/>
        <v>7.6872433805778382</v>
      </c>
    </row>
    <row r="65" spans="1:18" x14ac:dyDescent="0.25">
      <c r="A65" s="1">
        <v>1980</v>
      </c>
      <c r="B65" s="7">
        <v>271922.68617905746</v>
      </c>
      <c r="C65" s="8">
        <f t="shared" si="20"/>
        <v>9.233251984064438</v>
      </c>
      <c r="D65" s="8">
        <f t="shared" si="15"/>
        <v>644.93201664743367</v>
      </c>
      <c r="E65" s="8">
        <f t="shared" si="16"/>
        <v>6.4691449106941299</v>
      </c>
      <c r="F65" s="9">
        <v>12.454372268418139</v>
      </c>
      <c r="G65" s="7">
        <f t="shared" si="17"/>
        <v>256368.78888925471</v>
      </c>
      <c r="H65" s="8">
        <f t="shared" si="21"/>
        <v>4.894105577383745</v>
      </c>
      <c r="I65" s="9">
        <f t="shared" si="18"/>
        <v>615.61028769560346</v>
      </c>
      <c r="J65" s="8">
        <f t="shared" si="19"/>
        <v>6.4226141134813624</v>
      </c>
      <c r="K65" s="8">
        <v>1104.6686741725155</v>
      </c>
      <c r="L65" s="9">
        <f t="shared" si="12"/>
        <v>7.0073007266123257</v>
      </c>
      <c r="M65" s="7">
        <v>462000</v>
      </c>
      <c r="N65" s="8">
        <f t="shared" si="22"/>
        <v>7716.7195590445972</v>
      </c>
      <c r="O65" s="9">
        <f t="shared" si="23"/>
        <v>8.9511446251266147</v>
      </c>
      <c r="P65" s="7">
        <v>21089.360000000001</v>
      </c>
      <c r="Q65" s="8">
        <f t="shared" si="13"/>
        <v>3790.3235082674328</v>
      </c>
      <c r="R65" s="9">
        <f t="shared" si="14"/>
        <v>8.2402066528155604</v>
      </c>
    </row>
    <row r="66" spans="1:18" x14ac:dyDescent="0.25">
      <c r="A66" s="1">
        <v>1981</v>
      </c>
      <c r="B66" s="7">
        <v>297723.56013692677</v>
      </c>
      <c r="C66" s="8">
        <f t="shared" si="20"/>
        <v>9.4883124024744969</v>
      </c>
      <c r="D66" s="8">
        <f t="shared" si="15"/>
        <v>706.12518117052105</v>
      </c>
      <c r="E66" s="8">
        <f t="shared" si="16"/>
        <v>6.5597925322154351</v>
      </c>
      <c r="F66" s="9">
        <v>12.496058437987083</v>
      </c>
      <c r="G66" s="7">
        <f t="shared" si="17"/>
        <v>267281.70016184583</v>
      </c>
      <c r="H66" s="8">
        <f t="shared" si="21"/>
        <v>4.2567238078677461</v>
      </c>
      <c r="I66" s="9">
        <f t="shared" si="18"/>
        <v>641.81511737562539</v>
      </c>
      <c r="J66" s="8">
        <f t="shared" si="19"/>
        <v>6.4643002830503065</v>
      </c>
      <c r="K66" s="8">
        <v>1413.2441823754752</v>
      </c>
      <c r="L66" s="9">
        <f t="shared" si="12"/>
        <v>7.2536431790604423</v>
      </c>
      <c r="M66" s="7">
        <v>612000</v>
      </c>
      <c r="N66" s="8">
        <f t="shared" si="22"/>
        <v>10222.147987305831</v>
      </c>
      <c r="O66" s="9">
        <f t="shared" si="23"/>
        <v>9.2323120165572021</v>
      </c>
      <c r="P66" s="7">
        <v>27184.229000000003</v>
      </c>
      <c r="Q66" s="8">
        <f t="shared" si="13"/>
        <v>4885.7349029475199</v>
      </c>
      <c r="R66" s="9">
        <f t="shared" si="14"/>
        <v>8.4940749938880185</v>
      </c>
    </row>
    <row r="67" spans="1:18" x14ac:dyDescent="0.25">
      <c r="A67" s="1">
        <v>1982</v>
      </c>
      <c r="B67" s="7">
        <v>297700.98265947337</v>
      </c>
      <c r="C67" s="8">
        <f t="shared" si="20"/>
        <v>-7.5833694327065437E-3</v>
      </c>
      <c r="D67" s="8">
        <f t="shared" si="15"/>
        <v>706.07163308937538</v>
      </c>
      <c r="E67" s="8">
        <f t="shared" si="16"/>
        <v>6.5597166956455881</v>
      </c>
      <c r="F67" s="9">
        <v>12.531007805161595</v>
      </c>
      <c r="G67" s="7">
        <f t="shared" si="17"/>
        <v>276788.18156658008</v>
      </c>
      <c r="H67" s="8">
        <f t="shared" si="21"/>
        <v>3.5567273775113817</v>
      </c>
      <c r="I67" s="9">
        <f t="shared" si="18"/>
        <v>664.64273136833106</v>
      </c>
      <c r="J67" s="8">
        <f t="shared" si="19"/>
        <v>6.4992496502248187</v>
      </c>
      <c r="K67" s="8">
        <v>2245.8347650221513</v>
      </c>
      <c r="L67" s="9">
        <f t="shared" si="12"/>
        <v>7.7168325640356121</v>
      </c>
      <c r="M67" s="7">
        <v>993000</v>
      </c>
      <c r="N67" s="8">
        <f t="shared" si="22"/>
        <v>16585.936195089362</v>
      </c>
      <c r="O67" s="9">
        <f t="shared" si="23"/>
        <v>9.7163103980900498</v>
      </c>
      <c r="P67" s="7">
        <v>17010.631000000001</v>
      </c>
      <c r="Q67" s="8">
        <f t="shared" si="13"/>
        <v>3057.2665348670016</v>
      </c>
      <c r="R67" s="9">
        <f t="shared" si="14"/>
        <v>8.0252765064666622</v>
      </c>
    </row>
    <row r="68" spans="1:18" x14ac:dyDescent="0.25">
      <c r="A68" s="1">
        <v>1983</v>
      </c>
      <c r="B68" s="7">
        <v>284712.34650853946</v>
      </c>
      <c r="C68" s="8">
        <f t="shared" si="20"/>
        <v>-4.3629806105783047</v>
      </c>
      <c r="D68" s="8">
        <f t="shared" si="15"/>
        <v>675.26586464089235</v>
      </c>
      <c r="E68" s="8">
        <f t="shared" si="16"/>
        <v>6.5151064868667712</v>
      </c>
      <c r="F68" s="9">
        <v>12.559657157404514</v>
      </c>
      <c r="G68" s="7">
        <f t="shared" si="17"/>
        <v>284832.66811578401</v>
      </c>
      <c r="H68" s="8">
        <f t="shared" si="21"/>
        <v>2.9063692328456181</v>
      </c>
      <c r="I68" s="9">
        <f t="shared" si="18"/>
        <v>683.95970322116489</v>
      </c>
      <c r="J68" s="8">
        <f t="shared" si="19"/>
        <v>6.5278990024677368</v>
      </c>
      <c r="K68" s="8">
        <v>4533.7773353268212</v>
      </c>
      <c r="L68" s="9">
        <f t="shared" si="12"/>
        <v>8.4193107198762771</v>
      </c>
      <c r="M68" s="6"/>
      <c r="N68" s="6"/>
      <c r="O68" s="6"/>
      <c r="P68" s="7">
        <v>11848.280999999999</v>
      </c>
      <c r="Q68" s="8">
        <f t="shared" si="13"/>
        <v>2129.4538102084825</v>
      </c>
      <c r="R68" s="9">
        <f t="shared" si="14"/>
        <v>7.6636207986882443</v>
      </c>
    </row>
    <row r="69" spans="1:18" x14ac:dyDescent="0.25">
      <c r="A69" s="1">
        <v>1984</v>
      </c>
      <c r="B69" s="7">
        <v>294639.44424814329</v>
      </c>
      <c r="C69" s="8">
        <f t="shared" si="20"/>
        <v>3.4867113637118363</v>
      </c>
      <c r="D69" s="8">
        <f t="shared" si="15"/>
        <v>698.81043627859322</v>
      </c>
      <c r="E69" s="8">
        <f t="shared" si="16"/>
        <v>6.5493795127199235</v>
      </c>
      <c r="F69" s="9">
        <v>12.583171652605433</v>
      </c>
      <c r="G69" s="7">
        <f t="shared" si="17"/>
        <v>291609.7318717243</v>
      </c>
      <c r="H69" s="8">
        <f t="shared" si="21"/>
        <v>2.3793140726348971</v>
      </c>
      <c r="I69" s="9">
        <f t="shared" si="18"/>
        <v>700.23325269105806</v>
      </c>
      <c r="J69" s="8">
        <f t="shared" si="19"/>
        <v>6.5514134976686567</v>
      </c>
      <c r="K69" s="8">
        <v>7501.0807303908141</v>
      </c>
      <c r="L69" s="9">
        <f t="shared" ref="L69:L75" si="24">LN(K69)</f>
        <v>8.9228023865288133</v>
      </c>
      <c r="M69" s="6"/>
      <c r="N69" s="6"/>
      <c r="O69" s="6"/>
      <c r="P69" s="7">
        <v>15916.197999999999</v>
      </c>
      <c r="Q69" s="8">
        <f t="shared" ref="Q69:Q75" si="25">((P69/P$35)*100)</f>
        <v>2860.5675772825298</v>
      </c>
      <c r="R69" s="9">
        <f t="shared" ref="R69:R75" si="26">LN(Q69)</f>
        <v>7.9587753377198789</v>
      </c>
    </row>
    <row r="70" spans="1:18" x14ac:dyDescent="0.25">
      <c r="A70" s="1">
        <v>1985</v>
      </c>
      <c r="B70" s="7">
        <v>300174.47355560109</v>
      </c>
      <c r="C70" s="8">
        <f t="shared" si="20"/>
        <v>1.8785771611747437</v>
      </c>
      <c r="D70" s="8">
        <f t="shared" ref="D70:D75" si="27">((B70/B$35)*100)</f>
        <v>711.93812953442853</v>
      </c>
      <c r="E70" s="8">
        <f t="shared" ref="E70:E75" si="28">LN(D70)</f>
        <v>6.5679910109149287</v>
      </c>
      <c r="F70" s="9">
        <v>12.602712223470474</v>
      </c>
      <c r="G70" s="7">
        <f t="shared" ref="G70:G75" si="29">EXP(F70)</f>
        <v>297363.99015173485</v>
      </c>
      <c r="H70" s="8">
        <f t="shared" si="21"/>
        <v>1.9732737460702365</v>
      </c>
      <c r="I70" s="9">
        <f t="shared" ref="I70:I75" si="30">((G70/G$35)*100)</f>
        <v>714.05077162766429</v>
      </c>
      <c r="J70" s="8">
        <f t="shared" ref="J70:J75" si="31">LN(I70)</f>
        <v>6.5709540685336982</v>
      </c>
      <c r="K70" s="8">
        <v>11832.838281028047</v>
      </c>
      <c r="L70" s="9">
        <f t="shared" si="24"/>
        <v>9.3786338505141913</v>
      </c>
      <c r="M70" s="6"/>
      <c r="N70" s="6"/>
      <c r="O70" s="6"/>
      <c r="P70" s="7">
        <v>18359.097000000002</v>
      </c>
      <c r="Q70" s="8">
        <f t="shared" si="25"/>
        <v>3299.6220345075485</v>
      </c>
      <c r="R70" s="9">
        <f t="shared" si="26"/>
        <v>8.1015632058972251</v>
      </c>
    </row>
    <row r="71" spans="1:18" x14ac:dyDescent="0.25">
      <c r="A71" s="1">
        <v>1986</v>
      </c>
      <c r="B71" s="7">
        <v>289043.02205976838</v>
      </c>
      <c r="C71" s="8">
        <f t="shared" ref="C71:C75" si="32">((B71/B70)-1)*100</f>
        <v>-3.7083271485344405</v>
      </c>
      <c r="D71" s="8">
        <f t="shared" si="27"/>
        <v>685.53713459613493</v>
      </c>
      <c r="E71" s="8">
        <f t="shared" si="28"/>
        <v>6.5302026690831161</v>
      </c>
      <c r="F71" s="9">
        <v>12.619543162828812</v>
      </c>
      <c r="G71" s="7">
        <f t="shared" si="29"/>
        <v>302411.26144697244</v>
      </c>
      <c r="H71" s="8">
        <f t="shared" ref="H71:H75" si="33">((G71/G70)-1)*100</f>
        <v>1.6973377619334817</v>
      </c>
      <c r="I71" s="9">
        <f t="shared" si="30"/>
        <v>726.17062501387807</v>
      </c>
      <c r="J71" s="8">
        <f t="shared" si="31"/>
        <v>6.5877850078920348</v>
      </c>
      <c r="K71" s="8">
        <v>22036.686267613553</v>
      </c>
      <c r="L71" s="9">
        <f t="shared" si="24"/>
        <v>10.0004639011288</v>
      </c>
      <c r="M71" s="6"/>
      <c r="N71" s="6"/>
      <c r="O71" s="6"/>
      <c r="P71" s="7">
        <v>16783.892</v>
      </c>
      <c r="Q71" s="8">
        <f t="shared" si="25"/>
        <v>3016.5154565061102</v>
      </c>
      <c r="R71" s="9">
        <f t="shared" si="26"/>
        <v>8.0118576218544657</v>
      </c>
    </row>
    <row r="72" spans="1:18" x14ac:dyDescent="0.25">
      <c r="A72" s="1">
        <v>1987</v>
      </c>
      <c r="B72" s="7">
        <v>295027.21351365454</v>
      </c>
      <c r="C72" s="8">
        <f t="shared" si="32"/>
        <v>2.0703462796789918</v>
      </c>
      <c r="D72" s="8">
        <f t="shared" si="27"/>
        <v>699.73012715806396</v>
      </c>
      <c r="E72" s="8">
        <f t="shared" si="28"/>
        <v>6.5506947280752561</v>
      </c>
      <c r="F72" s="9">
        <v>12.635022832905969</v>
      </c>
      <c r="G72" s="7">
        <f t="shared" si="29"/>
        <v>307128.90760156774</v>
      </c>
      <c r="H72" s="8">
        <f t="shared" si="33"/>
        <v>1.5600100776744785</v>
      </c>
      <c r="I72" s="9">
        <f t="shared" si="30"/>
        <v>737.49895994520648</v>
      </c>
      <c r="J72" s="8">
        <f t="shared" si="31"/>
        <v>6.603264677969193</v>
      </c>
      <c r="K72" s="8">
        <v>51087.076262993192</v>
      </c>
      <c r="L72" s="9">
        <f t="shared" si="24"/>
        <v>10.841286833499856</v>
      </c>
      <c r="M72" s="6"/>
      <c r="N72" s="6"/>
      <c r="O72" s="6"/>
      <c r="P72" s="7">
        <v>18812.425999999999</v>
      </c>
      <c r="Q72" s="8">
        <f t="shared" si="25"/>
        <v>3381.0974119338598</v>
      </c>
      <c r="R72" s="9">
        <f t="shared" si="26"/>
        <v>8.1259556138674807</v>
      </c>
    </row>
    <row r="73" spans="1:18" x14ac:dyDescent="0.25">
      <c r="A73" s="1">
        <v>1988</v>
      </c>
      <c r="B73" s="7">
        <v>298801.08396844903</v>
      </c>
      <c r="C73" s="8">
        <f t="shared" si="32"/>
        <v>1.2791601187731816</v>
      </c>
      <c r="D73" s="8">
        <f t="shared" si="27"/>
        <v>708.68079588371097</v>
      </c>
      <c r="E73" s="8">
        <f t="shared" si="28"/>
        <v>6.5634052077825045</v>
      </c>
      <c r="F73" s="9">
        <v>12.65005747251192</v>
      </c>
      <c r="G73" s="7">
        <f t="shared" si="29"/>
        <v>311781.36642412964</v>
      </c>
      <c r="H73" s="8">
        <f t="shared" si="33"/>
        <v>1.5148228341297809</v>
      </c>
      <c r="I73" s="9">
        <f t="shared" si="30"/>
        <v>748.67076259192606</v>
      </c>
      <c r="J73" s="8">
        <f t="shared" si="31"/>
        <v>6.6182993175751434</v>
      </c>
      <c r="K73" s="8">
        <v>109409.23115066218</v>
      </c>
      <c r="L73" s="9">
        <f t="shared" si="24"/>
        <v>11.602850545215198</v>
      </c>
      <c r="M73" s="6"/>
      <c r="N73" s="6"/>
      <c r="O73" s="6"/>
      <c r="P73" s="7">
        <v>28081.969000000001</v>
      </c>
      <c r="Q73" s="8">
        <f t="shared" si="25"/>
        <v>5047.0828540618259</v>
      </c>
      <c r="R73" s="9">
        <f t="shared" si="26"/>
        <v>8.5265657027028041</v>
      </c>
    </row>
    <row r="74" spans="1:18" x14ac:dyDescent="0.25">
      <c r="A74" s="1">
        <v>1989</v>
      </c>
      <c r="B74" s="7">
        <v>309722.12640777085</v>
      </c>
      <c r="C74" s="8">
        <f t="shared" si="32"/>
        <v>3.6549540899506905</v>
      </c>
      <c r="D74" s="8">
        <f t="shared" si="27"/>
        <v>734.58275361755773</v>
      </c>
      <c r="E74" s="8">
        <f t="shared" si="28"/>
        <v>6.5993026558673336</v>
      </c>
      <c r="F74" s="9">
        <v>12.665151320930232</v>
      </c>
      <c r="G74" s="7">
        <f t="shared" si="29"/>
        <v>316523.04215389123</v>
      </c>
      <c r="H74" s="8">
        <f t="shared" si="33"/>
        <v>1.5208335841697673</v>
      </c>
      <c r="I74" s="9">
        <f t="shared" si="30"/>
        <v>760.056798984284</v>
      </c>
      <c r="J74" s="8">
        <f t="shared" si="31"/>
        <v>6.6333931659934544</v>
      </c>
      <c r="K74" s="8">
        <v>131299.69716200753</v>
      </c>
      <c r="L74" s="9">
        <f t="shared" si="24"/>
        <v>11.785237753829794</v>
      </c>
      <c r="M74" s="6"/>
      <c r="N74" s="6"/>
      <c r="O74" s="6"/>
      <c r="P74" s="7">
        <v>34765.995999999999</v>
      </c>
      <c r="Q74" s="8">
        <f t="shared" si="25"/>
        <v>6248.3817397555704</v>
      </c>
      <c r="R74" s="9">
        <f t="shared" si="26"/>
        <v>8.7400777875653439</v>
      </c>
    </row>
    <row r="75" spans="1:18" x14ac:dyDescent="0.25">
      <c r="A75" s="2">
        <v>1990</v>
      </c>
      <c r="B75" s="43">
        <v>325853.79344155808</v>
      </c>
      <c r="C75" s="44">
        <f t="shared" si="32"/>
        <v>5.2084322230659064</v>
      </c>
      <c r="D75" s="44">
        <f t="shared" si="27"/>
        <v>772.84299846205931</v>
      </c>
      <c r="E75" s="44">
        <f t="shared" si="28"/>
        <v>6.6500759211823279</v>
      </c>
      <c r="F75" s="45">
        <v>12.680383376319085</v>
      </c>
      <c r="G75" s="43">
        <f t="shared" si="29"/>
        <v>321381.24493961863</v>
      </c>
      <c r="H75" s="44">
        <f t="shared" si="33"/>
        <v>1.5348654406541984</v>
      </c>
      <c r="I75" s="45">
        <f t="shared" si="30"/>
        <v>771.72264812123638</v>
      </c>
      <c r="J75" s="44">
        <f t="shared" si="31"/>
        <v>6.6486252213823089</v>
      </c>
      <c r="K75" s="44">
        <v>166293.26391825356</v>
      </c>
      <c r="L75" s="45">
        <f t="shared" si="24"/>
        <v>12.02150815875784</v>
      </c>
      <c r="M75" s="26"/>
      <c r="N75" s="26"/>
      <c r="O75" s="26"/>
      <c r="P75" s="43">
        <v>41593.252</v>
      </c>
      <c r="Q75" s="44">
        <f t="shared" si="25"/>
        <v>7475.4227174694452</v>
      </c>
      <c r="R75" s="45">
        <f t="shared" si="26"/>
        <v>8.9193759474919823</v>
      </c>
    </row>
  </sheetData>
  <mergeCells count="18">
    <mergeCell ref="H2:H4"/>
    <mergeCell ref="D2:D4"/>
    <mergeCell ref="E2:E4"/>
    <mergeCell ref="I2:I4"/>
    <mergeCell ref="A2:A4"/>
    <mergeCell ref="B2:B4"/>
    <mergeCell ref="C2:C4"/>
    <mergeCell ref="F2:F4"/>
    <mergeCell ref="G2:G4"/>
    <mergeCell ref="Q2:Q4"/>
    <mergeCell ref="R2:R4"/>
    <mergeCell ref="J2:J4"/>
    <mergeCell ref="K2:K4"/>
    <mergeCell ref="L2:L4"/>
    <mergeCell ref="M2:M4"/>
    <mergeCell ref="N2:N4"/>
    <mergeCell ref="O2:O4"/>
    <mergeCell ref="P2:P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5"/>
  <sheetViews>
    <sheetView workbookViewId="0">
      <selection activeCell="E6" sqref="E6"/>
    </sheetView>
  </sheetViews>
  <sheetFormatPr baseColWidth="10" defaultRowHeight="15.75" x14ac:dyDescent="0.25"/>
  <cols>
    <col min="1" max="1" width="11" style="6"/>
    <col min="2" max="3" width="13.25" style="6" customWidth="1"/>
    <col min="4" max="4" width="11" style="6"/>
    <col min="5" max="5" width="19.25" style="6" customWidth="1"/>
    <col min="6" max="6" width="13.25" style="6" customWidth="1"/>
    <col min="7" max="7" width="11" style="6"/>
    <col min="8" max="9" width="13" style="6" customWidth="1"/>
    <col min="10" max="10" width="16" style="6" customWidth="1"/>
    <col min="11" max="16384" width="11" style="6"/>
  </cols>
  <sheetData>
    <row r="2" spans="1:11" ht="15.75" customHeight="1" x14ac:dyDescent="0.25">
      <c r="A2" s="58" t="s">
        <v>13</v>
      </c>
      <c r="B2" s="58" t="s">
        <v>4</v>
      </c>
      <c r="C2" s="58" t="s">
        <v>5</v>
      </c>
      <c r="D2" s="58" t="s">
        <v>1</v>
      </c>
      <c r="E2" s="58" t="s">
        <v>12</v>
      </c>
      <c r="F2" s="58" t="s">
        <v>0</v>
      </c>
      <c r="G2" s="58" t="s">
        <v>7</v>
      </c>
      <c r="H2" s="58" t="s">
        <v>8</v>
      </c>
      <c r="I2" s="58" t="s">
        <v>14</v>
      </c>
      <c r="J2" s="58" t="s">
        <v>15</v>
      </c>
      <c r="K2" s="5"/>
    </row>
    <row r="3" spans="1:11" x14ac:dyDescent="0.25">
      <c r="A3" s="59"/>
      <c r="B3" s="59"/>
      <c r="C3" s="59"/>
      <c r="D3" s="59"/>
      <c r="E3" s="59"/>
      <c r="F3" s="59"/>
      <c r="G3" s="59"/>
      <c r="H3" s="59"/>
      <c r="I3" s="59"/>
      <c r="J3" s="59"/>
      <c r="K3" s="5"/>
    </row>
    <row r="4" spans="1:11" ht="16.5" thickBot="1" x14ac:dyDescent="0.3">
      <c r="A4" s="60"/>
      <c r="B4" s="60"/>
      <c r="C4" s="60"/>
      <c r="D4" s="60"/>
      <c r="E4" s="60"/>
      <c r="F4" s="60"/>
      <c r="G4" s="60"/>
      <c r="H4" s="60"/>
      <c r="I4" s="60"/>
      <c r="J4" s="60"/>
      <c r="K4" s="5"/>
    </row>
    <row r="5" spans="1:11" ht="16.5" thickTop="1" x14ac:dyDescent="0.25">
      <c r="B5" s="6" t="s">
        <v>9</v>
      </c>
      <c r="C5" s="6" t="s">
        <v>6</v>
      </c>
      <c r="D5" s="6" t="s">
        <v>2</v>
      </c>
      <c r="E5" s="6" t="s">
        <v>3</v>
      </c>
      <c r="F5" s="6" t="s">
        <v>10</v>
      </c>
      <c r="H5" s="6" t="s">
        <v>11</v>
      </c>
    </row>
    <row r="6" spans="1:11" x14ac:dyDescent="0.25">
      <c r="A6" s="1">
        <v>1921</v>
      </c>
      <c r="B6" s="7">
        <v>17117.409612194355</v>
      </c>
      <c r="C6" s="7"/>
      <c r="D6" s="8">
        <f>LN(B6)</f>
        <v>9.7478513305486398</v>
      </c>
      <c r="E6" s="9">
        <v>9.7854222554214818</v>
      </c>
      <c r="F6" s="7">
        <f>EXP(E6)</f>
        <v>17772.760504422309</v>
      </c>
      <c r="K6" s="9"/>
    </row>
    <row r="7" spans="1:11" x14ac:dyDescent="0.25">
      <c r="A7" s="1">
        <v>1922</v>
      </c>
      <c r="B7" s="7">
        <v>17516.471177041003</v>
      </c>
      <c r="C7" s="8">
        <f>((B7/B6)-1)*100</f>
        <v>2.331319831023726</v>
      </c>
      <c r="D7" s="8">
        <f t="shared" ref="D7:D70" si="0">LN(B7)</f>
        <v>9.770896927367728</v>
      </c>
      <c r="E7" s="9">
        <v>9.7917482052508333</v>
      </c>
      <c r="F7" s="7">
        <f t="shared" ref="F7:F70" si="1">EXP(E7)</f>
        <v>17885.546458727822</v>
      </c>
      <c r="G7" s="8">
        <f>((F7/F6)-1)*100</f>
        <v>0.6346000908381555</v>
      </c>
      <c r="H7" s="3">
        <f>(((1+(C7/100))/(1+(G7/100)))-1)*100</f>
        <v>1.6860202541213676</v>
      </c>
      <c r="I7" s="4">
        <v>1932</v>
      </c>
      <c r="J7" s="9">
        <v>-15.625237262190561</v>
      </c>
      <c r="K7" s="9"/>
    </row>
    <row r="8" spans="1:11" x14ac:dyDescent="0.25">
      <c r="A8" s="1">
        <v>1923</v>
      </c>
      <c r="B8" s="7">
        <v>18118.273587703054</v>
      </c>
      <c r="C8" s="8">
        <f t="shared" ref="C8:C71" si="2">((B8/B7)-1)*100</f>
        <v>3.4356372615212516</v>
      </c>
      <c r="D8" s="8">
        <f t="shared" si="0"/>
        <v>9.8046762984410361</v>
      </c>
      <c r="E8" s="9">
        <v>9.7976984458314558</v>
      </c>
      <c r="F8" s="7">
        <f t="shared" si="1"/>
        <v>17992.287014133184</v>
      </c>
      <c r="G8" s="8">
        <f t="shared" ref="G8:G71" si="3">((F8/F7)-1)*100</f>
        <v>0.5967978426137277</v>
      </c>
      <c r="H8" s="3">
        <f t="shared" ref="H8:H71" si="4">(((1+(C8/100))/(1+(G8/100)))-1)*100</f>
        <v>2.8219977969367926</v>
      </c>
      <c r="I8" s="4">
        <v>1983</v>
      </c>
      <c r="J8" s="9">
        <v>-7.0640426803666667</v>
      </c>
      <c r="K8" s="9"/>
    </row>
    <row r="9" spans="1:11" x14ac:dyDescent="0.25">
      <c r="A9" s="1">
        <v>1924</v>
      </c>
      <c r="B9" s="7">
        <v>17825.313065499799</v>
      </c>
      <c r="C9" s="8">
        <f t="shared" si="2"/>
        <v>-1.6169339798582594</v>
      </c>
      <c r="D9" s="8">
        <f t="shared" si="0"/>
        <v>9.7883748084101594</v>
      </c>
      <c r="E9" s="9">
        <v>9.8026887551357902</v>
      </c>
      <c r="F9" s="7">
        <f t="shared" si="1"/>
        <v>18082.298497199132</v>
      </c>
      <c r="G9" s="8">
        <f t="shared" si="3"/>
        <v>0.50027816361111199</v>
      </c>
      <c r="H9" s="3">
        <f t="shared" si="4"/>
        <v>-2.1066729188775168</v>
      </c>
      <c r="I9" s="4">
        <v>1930</v>
      </c>
      <c r="J9" s="9">
        <v>-6.1517349912265207</v>
      </c>
      <c r="K9" s="9"/>
    </row>
    <row r="10" spans="1:11" x14ac:dyDescent="0.25">
      <c r="A10" s="1">
        <v>1925</v>
      </c>
      <c r="B10" s="7">
        <v>18930.58857660343</v>
      </c>
      <c r="C10" s="8">
        <f t="shared" si="2"/>
        <v>6.2005952268117559</v>
      </c>
      <c r="D10" s="8">
        <f t="shared" si="0"/>
        <v>9.8485343359864395</v>
      </c>
      <c r="E10" s="9">
        <v>9.8062046896623709</v>
      </c>
      <c r="F10" s="7">
        <f t="shared" si="1"/>
        <v>18145.986570745499</v>
      </c>
      <c r="G10" s="8">
        <f t="shared" si="3"/>
        <v>0.35221226746273704</v>
      </c>
      <c r="H10" s="3">
        <f t="shared" si="4"/>
        <v>5.8278565337071653</v>
      </c>
      <c r="I10" s="4">
        <v>1953</v>
      </c>
      <c r="J10" s="9">
        <v>-5.4789967849900307</v>
      </c>
      <c r="K10" s="9"/>
    </row>
    <row r="11" spans="1:11" x14ac:dyDescent="0.25">
      <c r="A11" s="1">
        <v>1926</v>
      </c>
      <c r="B11" s="7">
        <v>20066.275214579371</v>
      </c>
      <c r="C11" s="8">
        <f t="shared" si="2"/>
        <v>5.9992146223047271</v>
      </c>
      <c r="D11" s="8">
        <f t="shared" si="0"/>
        <v>9.9067958348594267</v>
      </c>
      <c r="E11" s="9">
        <v>9.8075886664424736</v>
      </c>
      <c r="F11" s="7">
        <f t="shared" si="1"/>
        <v>18171.117581167597</v>
      </c>
      <c r="G11" s="8">
        <f t="shared" si="3"/>
        <v>0.13849349179291259</v>
      </c>
      <c r="H11" s="3">
        <f t="shared" si="4"/>
        <v>5.8526156387524786</v>
      </c>
      <c r="I11" s="4">
        <v>1986</v>
      </c>
      <c r="J11" s="9">
        <v>-5.3154438743737931</v>
      </c>
      <c r="K11" s="9"/>
    </row>
    <row r="12" spans="1:11" x14ac:dyDescent="0.25">
      <c r="A12" s="1">
        <v>1927</v>
      </c>
      <c r="B12" s="7">
        <v>19183.676732462991</v>
      </c>
      <c r="C12" s="8">
        <f t="shared" si="2"/>
        <v>-4.3984171086974726</v>
      </c>
      <c r="D12" s="8">
        <f t="shared" si="0"/>
        <v>9.861815026232021</v>
      </c>
      <c r="E12" s="9">
        <v>9.8066063989706134</v>
      </c>
      <c r="F12" s="7">
        <f t="shared" si="1"/>
        <v>18153.277446766548</v>
      </c>
      <c r="G12" s="8">
        <f t="shared" si="3"/>
        <v>-9.8178520508496181E-2</v>
      </c>
      <c r="H12" s="3">
        <f t="shared" si="4"/>
        <v>-4.3044646478960891</v>
      </c>
      <c r="I12" s="4">
        <v>1927</v>
      </c>
      <c r="J12" s="9">
        <v>-4.3044646478960891</v>
      </c>
      <c r="K12" s="9"/>
    </row>
    <row r="13" spans="1:11" x14ac:dyDescent="0.25">
      <c r="A13" s="1">
        <v>1928</v>
      </c>
      <c r="B13" s="7">
        <v>19302.618028674693</v>
      </c>
      <c r="C13" s="8">
        <f t="shared" si="2"/>
        <v>0.62001303436491906</v>
      </c>
      <c r="D13" s="8">
        <f t="shared" si="0"/>
        <v>9.8679960148475914</v>
      </c>
      <c r="E13" s="9">
        <v>9.8040156724254732</v>
      </c>
      <c r="F13" s="7">
        <f t="shared" si="1"/>
        <v>18106.308137592921</v>
      </c>
      <c r="G13" s="8">
        <f t="shared" si="3"/>
        <v>-0.25873735093490113</v>
      </c>
      <c r="H13" s="3">
        <f t="shared" si="4"/>
        <v>0.88102993882448466</v>
      </c>
      <c r="I13" s="4">
        <v>1929</v>
      </c>
      <c r="J13" s="9">
        <v>-3.5905538251852498</v>
      </c>
      <c r="K13" s="9"/>
    </row>
    <row r="14" spans="1:11" x14ac:dyDescent="0.25">
      <c r="A14" s="1">
        <v>1929</v>
      </c>
      <c r="B14" s="7">
        <v>18555.855913254629</v>
      </c>
      <c r="C14" s="8">
        <f t="shared" si="2"/>
        <v>-3.8687089715536138</v>
      </c>
      <c r="D14" s="8">
        <f t="shared" si="0"/>
        <v>9.8285407008735319</v>
      </c>
      <c r="E14" s="9">
        <v>9.801126358258351</v>
      </c>
      <c r="F14" s="7">
        <f t="shared" si="1"/>
        <v>18054.068829205331</v>
      </c>
      <c r="G14" s="8">
        <f t="shared" si="3"/>
        <v>-0.28851441161066305</v>
      </c>
      <c r="H14" s="3">
        <f t="shared" si="4"/>
        <v>-3.5905538251852498</v>
      </c>
      <c r="I14" s="4">
        <v>1940</v>
      </c>
      <c r="J14" s="9">
        <v>-3.4454844940700946</v>
      </c>
      <c r="K14" s="9"/>
    </row>
    <row r="15" spans="1:11" x14ac:dyDescent="0.25">
      <c r="A15" s="1">
        <v>1930</v>
      </c>
      <c r="B15" s="7">
        <v>17392.799261093609</v>
      </c>
      <c r="C15" s="8">
        <f t="shared" si="2"/>
        <v>-6.2678685240826759</v>
      </c>
      <c r="D15" s="8">
        <f t="shared" si="0"/>
        <v>9.7638115639797167</v>
      </c>
      <c r="E15" s="9">
        <v>9.7998881313447654</v>
      </c>
      <c r="F15" s="7">
        <f t="shared" si="1"/>
        <v>18031.727629872901</v>
      </c>
      <c r="G15" s="8">
        <f t="shared" si="3"/>
        <v>-0.12374606269524024</v>
      </c>
      <c r="H15" s="3">
        <f t="shared" si="4"/>
        <v>-6.1517349912265207</v>
      </c>
      <c r="I15" s="4">
        <v>1982</v>
      </c>
      <c r="J15" s="9">
        <v>-3.4418920307809242</v>
      </c>
      <c r="K15" s="9"/>
    </row>
    <row r="16" spans="1:11" x14ac:dyDescent="0.25">
      <c r="A16" s="1">
        <v>1931</v>
      </c>
      <c r="B16" s="7">
        <v>17969.259066028735</v>
      </c>
      <c r="C16" s="8">
        <f t="shared" si="2"/>
        <v>3.3143589843218857</v>
      </c>
      <c r="D16" s="8">
        <f t="shared" si="0"/>
        <v>9.7964177472096203</v>
      </c>
      <c r="E16" s="9">
        <v>9.8025248099863855</v>
      </c>
      <c r="F16" s="7">
        <f t="shared" si="1"/>
        <v>18079.334235065267</v>
      </c>
      <c r="G16" s="8">
        <f t="shared" si="3"/>
        <v>0.26401577358288186</v>
      </c>
      <c r="H16" s="3">
        <f t="shared" si="4"/>
        <v>3.0423110297390421</v>
      </c>
      <c r="I16" s="4">
        <v>1959</v>
      </c>
      <c r="J16" s="9">
        <v>-3.0617772412867339</v>
      </c>
      <c r="K16" s="9"/>
    </row>
    <row r="17" spans="1:11" x14ac:dyDescent="0.25">
      <c r="A17" s="1">
        <v>1932</v>
      </c>
      <c r="B17" s="7">
        <v>15289.025084349125</v>
      </c>
      <c r="C17" s="8">
        <f t="shared" si="2"/>
        <v>-14.91566219748398</v>
      </c>
      <c r="D17" s="8">
        <f t="shared" si="0"/>
        <v>9.6348905352387835</v>
      </c>
      <c r="E17" s="9">
        <v>9.8108994468112325</v>
      </c>
      <c r="F17" s="7">
        <f t="shared" si="1"/>
        <v>18231.377859763361</v>
      </c>
      <c r="G17" s="8">
        <f t="shared" si="3"/>
        <v>0.84098021930034683</v>
      </c>
      <c r="H17" s="3">
        <f t="shared" si="4"/>
        <v>-15.625237262190561</v>
      </c>
      <c r="I17" s="4">
        <v>1969</v>
      </c>
      <c r="J17" s="9">
        <v>-2.905600396505359</v>
      </c>
      <c r="K17" s="9"/>
    </row>
    <row r="18" spans="1:11" x14ac:dyDescent="0.25">
      <c r="A18" s="1">
        <v>1933</v>
      </c>
      <c r="B18" s="7">
        <v>17016.377090696347</v>
      </c>
      <c r="C18" s="8">
        <f t="shared" si="2"/>
        <v>11.297986606846866</v>
      </c>
      <c r="D18" s="8">
        <f t="shared" si="0"/>
        <v>9.7419315175828274</v>
      </c>
      <c r="E18" s="9">
        <v>9.8268140238195549</v>
      </c>
      <c r="F18" s="7">
        <f t="shared" si="1"/>
        <v>18523.843588059488</v>
      </c>
      <c r="G18" s="8">
        <f t="shared" si="3"/>
        <v>1.6041888361142398</v>
      </c>
      <c r="H18" s="3">
        <f t="shared" si="4"/>
        <v>9.5407461855421705</v>
      </c>
      <c r="I18" s="4">
        <v>1938</v>
      </c>
      <c r="J18" s="9">
        <v>-2.7064451344253948</v>
      </c>
      <c r="K18" s="9"/>
    </row>
    <row r="19" spans="1:11" x14ac:dyDescent="0.25">
      <c r="A19" s="1">
        <v>1934</v>
      </c>
      <c r="B19" s="7">
        <v>18164.566080830904</v>
      </c>
      <c r="C19" s="8">
        <f t="shared" si="2"/>
        <v>6.7475525725292362</v>
      </c>
      <c r="D19" s="8">
        <f t="shared" si="0"/>
        <v>9.8072280567196106</v>
      </c>
      <c r="E19" s="9">
        <v>9.8503104338958778</v>
      </c>
      <c r="F19" s="7">
        <f t="shared" si="1"/>
        <v>18964.241031579786</v>
      </c>
      <c r="G19" s="8">
        <f t="shared" si="3"/>
        <v>2.3774625467264165</v>
      </c>
      <c r="H19" s="3">
        <f t="shared" si="4"/>
        <v>4.2686055281046409</v>
      </c>
      <c r="I19" s="4">
        <v>1971</v>
      </c>
      <c r="J19" s="9">
        <v>-2.5399845323193726</v>
      </c>
      <c r="K19" s="9"/>
    </row>
    <row r="20" spans="1:11" x14ac:dyDescent="0.25">
      <c r="A20" s="1">
        <v>1935</v>
      </c>
      <c r="B20" s="7">
        <v>19514.482212551786</v>
      </c>
      <c r="C20" s="8">
        <f t="shared" si="2"/>
        <v>7.4315903045184761</v>
      </c>
      <c r="D20" s="8">
        <f t="shared" si="0"/>
        <v>9.878912146470082</v>
      </c>
      <c r="E20" s="9">
        <v>9.8805817448623561</v>
      </c>
      <c r="F20" s="7">
        <f t="shared" si="1"/>
        <v>19547.090774706528</v>
      </c>
      <c r="G20" s="8">
        <f t="shared" si="3"/>
        <v>3.073414549815956</v>
      </c>
      <c r="H20" s="3">
        <f t="shared" si="4"/>
        <v>4.2282248761596808</v>
      </c>
      <c r="I20" s="4">
        <v>1977</v>
      </c>
      <c r="J20" s="9">
        <v>-2.469130041606471</v>
      </c>
      <c r="K20" s="9"/>
    </row>
    <row r="21" spans="1:11" x14ac:dyDescent="0.25">
      <c r="A21" s="1">
        <v>1936</v>
      </c>
      <c r="B21" s="7">
        <v>21071.869809823762</v>
      </c>
      <c r="C21" s="8">
        <f t="shared" si="2"/>
        <v>7.9806759939049732</v>
      </c>
      <c r="D21" s="8">
        <f t="shared" si="0"/>
        <v>9.9556942456146871</v>
      </c>
      <c r="E21" s="9">
        <v>9.9163902007693867</v>
      </c>
      <c r="F21" s="7">
        <f t="shared" si="1"/>
        <v>20259.724931172907</v>
      </c>
      <c r="G21" s="8">
        <f t="shared" si="3"/>
        <v>3.6457300202877851</v>
      </c>
      <c r="H21" s="3">
        <f t="shared" si="4"/>
        <v>4.1824646058922665</v>
      </c>
      <c r="I21" s="4">
        <v>1945</v>
      </c>
      <c r="J21" s="9">
        <v>-2.2711846089669252</v>
      </c>
      <c r="K21" s="9"/>
    </row>
    <row r="22" spans="1:11" x14ac:dyDescent="0.25">
      <c r="A22" s="1">
        <v>1937</v>
      </c>
      <c r="B22" s="7">
        <v>21769.298319428741</v>
      </c>
      <c r="C22" s="8">
        <f t="shared" si="2"/>
        <v>3.3097609082599622</v>
      </c>
      <c r="D22" s="8">
        <f t="shared" si="0"/>
        <v>9.9882559221716516</v>
      </c>
      <c r="E22" s="9">
        <v>9.9564813496834415</v>
      </c>
      <c r="F22" s="7">
        <f t="shared" si="1"/>
        <v>21088.462093357673</v>
      </c>
      <c r="G22" s="8">
        <f t="shared" si="3"/>
        <v>4.0905647287916569</v>
      </c>
      <c r="H22" s="3">
        <f t="shared" si="4"/>
        <v>-0.75011968910542182</v>
      </c>
      <c r="I22" s="4">
        <v>1924</v>
      </c>
      <c r="J22" s="9">
        <v>-2.1066729188775168</v>
      </c>
      <c r="K22" s="9"/>
    </row>
    <row r="23" spans="1:11" x14ac:dyDescent="0.25">
      <c r="A23" s="1">
        <v>1938</v>
      </c>
      <c r="B23" s="7">
        <v>22122.067391147539</v>
      </c>
      <c r="C23" s="8">
        <f t="shared" si="2"/>
        <v>1.6204889406286282</v>
      </c>
      <c r="D23" s="8">
        <f t="shared" si="0"/>
        <v>10.004330913798196</v>
      </c>
      <c r="E23" s="9">
        <v>9.9999937801194481</v>
      </c>
      <c r="F23" s="7">
        <f t="shared" si="1"/>
        <v>22026.328793246557</v>
      </c>
      <c r="G23" s="8">
        <f t="shared" si="3"/>
        <v>4.4472977485839893</v>
      </c>
      <c r="H23" s="3">
        <f t="shared" si="4"/>
        <v>-2.7064451344253948</v>
      </c>
      <c r="I23" s="4">
        <v>1947</v>
      </c>
      <c r="J23" s="9">
        <v>-2.0730781171233392</v>
      </c>
      <c r="K23" s="9"/>
    </row>
    <row r="24" spans="1:11" x14ac:dyDescent="0.25">
      <c r="A24" s="1">
        <v>1939</v>
      </c>
      <c r="B24" s="7">
        <v>23311.480353264564</v>
      </c>
      <c r="C24" s="8">
        <f t="shared" si="2"/>
        <v>5.3765904473873194</v>
      </c>
      <c r="D24" s="8">
        <f t="shared" si="0"/>
        <v>10.056701237231861</v>
      </c>
      <c r="E24" s="9">
        <v>10.046383826317209</v>
      </c>
      <c r="F24" s="7">
        <f t="shared" si="1"/>
        <v>23072.202716847565</v>
      </c>
      <c r="G24" s="8">
        <f t="shared" si="3"/>
        <v>4.7482898008935681</v>
      </c>
      <c r="H24" s="3">
        <f t="shared" si="4"/>
        <v>0.59981947933280821</v>
      </c>
      <c r="I24" s="4">
        <v>1952</v>
      </c>
      <c r="J24" s="9">
        <v>-1.9294899743785843</v>
      </c>
      <c r="K24" s="9"/>
    </row>
    <row r="25" spans="1:11" x14ac:dyDescent="0.25">
      <c r="A25" s="1">
        <v>1940</v>
      </c>
      <c r="B25" s="7">
        <v>23633.162495291668</v>
      </c>
      <c r="C25" s="8">
        <f t="shared" si="2"/>
        <v>1.3799301337894532</v>
      </c>
      <c r="D25" s="8">
        <f t="shared" si="0"/>
        <v>10.070406195135925</v>
      </c>
      <c r="E25" s="9">
        <v>10.095151193853315</v>
      </c>
      <c r="F25" s="7">
        <f t="shared" si="1"/>
        <v>24225.26059201219</v>
      </c>
      <c r="G25" s="8">
        <f t="shared" si="3"/>
        <v>4.9976063807841253</v>
      </c>
      <c r="H25" s="3">
        <f t="shared" si="4"/>
        <v>-3.4454844940700946</v>
      </c>
      <c r="I25" s="4">
        <v>1961</v>
      </c>
      <c r="J25" s="9">
        <v>-1.9012185461898978</v>
      </c>
      <c r="K25" s="9"/>
    </row>
    <row r="26" spans="1:11" x14ac:dyDescent="0.25">
      <c r="A26" s="1">
        <v>1941</v>
      </c>
      <c r="B26" s="7">
        <v>25934.946898115861</v>
      </c>
      <c r="C26" s="8">
        <f t="shared" si="2"/>
        <v>9.7396376946283336</v>
      </c>
      <c r="D26" s="8">
        <f t="shared" si="0"/>
        <v>10.163346639284498</v>
      </c>
      <c r="E26" s="9">
        <v>10.145898762413504</v>
      </c>
      <c r="F26" s="7">
        <f t="shared" si="1"/>
        <v>25486.361945599747</v>
      </c>
      <c r="G26" s="8">
        <f t="shared" si="3"/>
        <v>5.2057287425150811</v>
      </c>
      <c r="H26" s="3">
        <f t="shared" si="4"/>
        <v>4.3095647036576645</v>
      </c>
      <c r="I26" s="4">
        <v>1962</v>
      </c>
      <c r="J26" s="9">
        <v>-1.850637856081172</v>
      </c>
      <c r="K26" s="9"/>
    </row>
    <row r="27" spans="1:11" x14ac:dyDescent="0.25">
      <c r="A27" s="1">
        <v>1942</v>
      </c>
      <c r="B27" s="7">
        <v>27389.950368251059</v>
      </c>
      <c r="C27" s="8">
        <f t="shared" si="2"/>
        <v>5.6102041614008558</v>
      </c>
      <c r="D27" s="8">
        <f t="shared" si="0"/>
        <v>10.217931450216456</v>
      </c>
      <c r="E27" s="9">
        <v>10.197981961696339</v>
      </c>
      <c r="F27" s="7">
        <f t="shared" si="1"/>
        <v>26848.949158802134</v>
      </c>
      <c r="G27" s="8">
        <f t="shared" si="3"/>
        <v>5.3463386265595991</v>
      </c>
      <c r="H27" s="3">
        <f t="shared" si="4"/>
        <v>0.25047432903826383</v>
      </c>
      <c r="I27" s="4">
        <v>1976</v>
      </c>
      <c r="J27" s="9">
        <v>-1.6544530124616541</v>
      </c>
      <c r="K27" s="9"/>
    </row>
    <row r="28" spans="1:11" x14ac:dyDescent="0.25">
      <c r="A28" s="1">
        <v>1943</v>
      </c>
      <c r="B28" s="7">
        <v>28404.330400147453</v>
      </c>
      <c r="C28" s="8">
        <f t="shared" si="2"/>
        <v>3.7034752464254472</v>
      </c>
      <c r="D28" s="8">
        <f t="shared" si="0"/>
        <v>10.254296891404007</v>
      </c>
      <c r="E28" s="9">
        <v>10.250930700169093</v>
      </c>
      <c r="F28" s="7">
        <f t="shared" si="1"/>
        <v>28308.876739892174</v>
      </c>
      <c r="G28" s="8">
        <f t="shared" si="3"/>
        <v>5.4375594830735396</v>
      </c>
      <c r="H28" s="3">
        <f t="shared" si="4"/>
        <v>-1.644655135370876</v>
      </c>
      <c r="I28" s="4">
        <v>1943</v>
      </c>
      <c r="J28" s="9">
        <v>-1.644655135370876</v>
      </c>
      <c r="K28" s="9"/>
    </row>
    <row r="29" spans="1:11" x14ac:dyDescent="0.25">
      <c r="A29" s="1">
        <v>1944</v>
      </c>
      <c r="B29" s="7">
        <v>30723.009873456267</v>
      </c>
      <c r="C29" s="8">
        <f t="shared" si="2"/>
        <v>8.1631196393095564</v>
      </c>
      <c r="D29" s="8">
        <f t="shared" si="0"/>
        <v>10.332767160113683</v>
      </c>
      <c r="E29" s="9">
        <v>10.304474381184244</v>
      </c>
      <c r="F29" s="7">
        <f t="shared" si="1"/>
        <v>29865.951992445505</v>
      </c>
      <c r="G29" s="8">
        <f t="shared" si="3"/>
        <v>5.5003074366392735</v>
      </c>
      <c r="H29" s="3">
        <f t="shared" si="4"/>
        <v>2.5239852540425156</v>
      </c>
      <c r="I29" s="4">
        <v>1948</v>
      </c>
      <c r="J29" s="9">
        <v>-1.5063977141933638</v>
      </c>
      <c r="K29" s="9"/>
    </row>
    <row r="30" spans="1:11" x14ac:dyDescent="0.25">
      <c r="A30" s="1">
        <v>1945</v>
      </c>
      <c r="B30" s="7">
        <v>31688.05629953758</v>
      </c>
      <c r="C30" s="8">
        <f t="shared" si="2"/>
        <v>3.141119408730475</v>
      </c>
      <c r="D30" s="8">
        <f t="shared" si="0"/>
        <v>10.363695115983385</v>
      </c>
      <c r="E30" s="9">
        <v>10.358376070006615</v>
      </c>
      <c r="F30" s="7">
        <f t="shared" si="1"/>
        <v>31519.953540651135</v>
      </c>
      <c r="G30" s="8">
        <f t="shared" si="3"/>
        <v>5.5380841321381657</v>
      </c>
      <c r="H30" s="3">
        <f t="shared" si="4"/>
        <v>-2.2711846089669252</v>
      </c>
      <c r="I30" s="4">
        <v>1958</v>
      </c>
      <c r="J30" s="9">
        <v>-0.87044842783359222</v>
      </c>
      <c r="K30" s="9"/>
    </row>
    <row r="31" spans="1:11" x14ac:dyDescent="0.25">
      <c r="A31" s="1">
        <v>1946</v>
      </c>
      <c r="B31" s="7">
        <v>33770.542687471447</v>
      </c>
      <c r="C31" s="8">
        <f t="shared" si="2"/>
        <v>6.5718337794175685</v>
      </c>
      <c r="D31" s="8">
        <f t="shared" si="0"/>
        <v>10.427344183356249</v>
      </c>
      <c r="E31" s="9">
        <v>10.412681759690328</v>
      </c>
      <c r="F31" s="7">
        <f t="shared" si="1"/>
        <v>33278.997114163663</v>
      </c>
      <c r="G31" s="8">
        <f t="shared" si="3"/>
        <v>5.58073022298049</v>
      </c>
      <c r="H31" s="3">
        <f t="shared" si="4"/>
        <v>0.93871633047424297</v>
      </c>
      <c r="I31" s="4">
        <v>1937</v>
      </c>
      <c r="J31" s="9">
        <v>-0.75011968910542182</v>
      </c>
      <c r="K31" s="9"/>
    </row>
    <row r="32" spans="1:11" x14ac:dyDescent="0.25">
      <c r="A32" s="1">
        <v>1947</v>
      </c>
      <c r="B32" s="7">
        <v>34933.59933963247</v>
      </c>
      <c r="C32" s="8">
        <f t="shared" si="2"/>
        <v>3.4439975185607707</v>
      </c>
      <c r="D32" s="8">
        <f t="shared" si="0"/>
        <v>10.461204376856113</v>
      </c>
      <c r="E32" s="9">
        <v>10.467490633749264</v>
      </c>
      <c r="F32" s="7">
        <f t="shared" si="1"/>
        <v>35153.892603865141</v>
      </c>
      <c r="G32" s="8">
        <f t="shared" si="3"/>
        <v>5.6338701652265621</v>
      </c>
      <c r="H32" s="3">
        <f t="shared" si="4"/>
        <v>-2.0730781171233392</v>
      </c>
      <c r="I32" s="4">
        <v>1967</v>
      </c>
      <c r="J32" s="9">
        <v>-0.69646403814385138</v>
      </c>
      <c r="K32" s="9"/>
    </row>
    <row r="33" spans="1:11" x14ac:dyDescent="0.25">
      <c r="A33" s="1">
        <v>1948</v>
      </c>
      <c r="B33" s="7">
        <v>36373.059344921821</v>
      </c>
      <c r="C33" s="8">
        <f t="shared" si="2"/>
        <v>4.1205602414300158</v>
      </c>
      <c r="D33" s="8">
        <f t="shared" si="0"/>
        <v>10.501583651708204</v>
      </c>
      <c r="E33" s="9">
        <v>10.523048499933969</v>
      </c>
      <c r="F33" s="7">
        <f t="shared" si="1"/>
        <v>37162.241075925791</v>
      </c>
      <c r="G33" s="8">
        <f t="shared" si="3"/>
        <v>5.713018739323994</v>
      </c>
      <c r="H33" s="3">
        <f t="shared" si="4"/>
        <v>-1.5063977141933638</v>
      </c>
      <c r="I33" s="4">
        <v>1974</v>
      </c>
      <c r="J33" s="9">
        <v>-0.56827781606151317</v>
      </c>
      <c r="K33" s="9"/>
    </row>
    <row r="34" spans="1:11" x14ac:dyDescent="0.25">
      <c r="A34" s="1">
        <v>1949</v>
      </c>
      <c r="B34" s="7">
        <v>38366.677662106602</v>
      </c>
      <c r="C34" s="8">
        <f t="shared" si="2"/>
        <v>5.4810300620564023</v>
      </c>
      <c r="D34" s="8">
        <f t="shared" si="0"/>
        <v>10.55494459263018</v>
      </c>
      <c r="E34" s="9">
        <v>10.579538303426052</v>
      </c>
      <c r="F34" s="7">
        <f t="shared" si="1"/>
        <v>39321.955399385573</v>
      </c>
      <c r="G34" s="8">
        <f t="shared" si="3"/>
        <v>5.8115825658826559</v>
      </c>
      <c r="H34" s="3">
        <f t="shared" si="4"/>
        <v>-0.3123972780772255</v>
      </c>
      <c r="I34" s="4">
        <v>1975</v>
      </c>
      <c r="J34" s="9">
        <v>-0.51802869206666324</v>
      </c>
      <c r="K34" s="9"/>
    </row>
    <row r="35" spans="1:11" x14ac:dyDescent="0.25">
      <c r="A35" s="1">
        <v>1950</v>
      </c>
      <c r="B35" s="7">
        <v>42163</v>
      </c>
      <c r="C35" s="8">
        <f t="shared" si="2"/>
        <v>9.8948425280067642</v>
      </c>
      <c r="D35" s="8">
        <f t="shared" si="0"/>
        <v>10.649298338178925</v>
      </c>
      <c r="E35" s="9">
        <v>10.636928340924868</v>
      </c>
      <c r="F35" s="7">
        <f t="shared" si="1"/>
        <v>41644.656370008488</v>
      </c>
      <c r="G35" s="8">
        <f t="shared" si="3"/>
        <v>5.9068806396622042</v>
      </c>
      <c r="H35" s="3">
        <f t="shared" si="4"/>
        <v>3.7655361618224026</v>
      </c>
      <c r="I35" s="4">
        <v>1966</v>
      </c>
      <c r="J35" s="9">
        <v>-0.49347592248775163</v>
      </c>
      <c r="K35" s="9"/>
    </row>
    <row r="36" spans="1:11" x14ac:dyDescent="0.25">
      <c r="A36" s="1">
        <v>1951</v>
      </c>
      <c r="B36" s="7">
        <v>45423.748603531043</v>
      </c>
      <c r="C36" s="8">
        <f t="shared" si="2"/>
        <v>7.7336731341010934</v>
      </c>
      <c r="D36" s="8">
        <f t="shared" si="0"/>
        <v>10.723790344255976</v>
      </c>
      <c r="E36" s="9">
        <v>10.69494097202181</v>
      </c>
      <c r="F36" s="7">
        <f t="shared" si="1"/>
        <v>44132.024278856341</v>
      </c>
      <c r="G36" s="8">
        <f t="shared" si="3"/>
        <v>5.9728381157665211</v>
      </c>
      <c r="H36" s="3">
        <f t="shared" si="4"/>
        <v>1.6615908846482119</v>
      </c>
      <c r="I36" s="4">
        <v>1965</v>
      </c>
      <c r="J36" s="9">
        <v>-0.4497179740253876</v>
      </c>
      <c r="K36" s="9"/>
    </row>
    <row r="37" spans="1:11" x14ac:dyDescent="0.25">
      <c r="A37" s="1">
        <v>1952</v>
      </c>
      <c r="B37" s="7">
        <v>47230.169539746268</v>
      </c>
      <c r="C37" s="8">
        <f t="shared" si="2"/>
        <v>3.9768204777242966</v>
      </c>
      <c r="D37" s="8">
        <f t="shared" si="0"/>
        <v>10.762788152545932</v>
      </c>
      <c r="E37" s="9">
        <v>10.75342225628081</v>
      </c>
      <c r="F37" s="7">
        <f t="shared" si="1"/>
        <v>46789.88173470692</v>
      </c>
      <c r="G37" s="8">
        <f t="shared" si="3"/>
        <v>6.022514260973888</v>
      </c>
      <c r="H37" s="3">
        <f t="shared" si="4"/>
        <v>-1.9294899743785843</v>
      </c>
      <c r="I37" s="4">
        <v>1949</v>
      </c>
      <c r="J37" s="9">
        <v>-0.3123972780772255</v>
      </c>
      <c r="K37" s="9"/>
    </row>
    <row r="38" spans="1:11" x14ac:dyDescent="0.25">
      <c r="A38" s="1">
        <v>1953</v>
      </c>
      <c r="B38" s="7">
        <v>47359.585779658424</v>
      </c>
      <c r="C38" s="8">
        <f t="shared" si="2"/>
        <v>0.27401180468609176</v>
      </c>
      <c r="D38" s="8">
        <f t="shared" si="0"/>
        <v>10.765524523313102</v>
      </c>
      <c r="E38" s="9">
        <v>10.812506746988143</v>
      </c>
      <c r="F38" s="7">
        <f t="shared" si="1"/>
        <v>49637.741812084438</v>
      </c>
      <c r="G38" s="8">
        <f t="shared" si="3"/>
        <v>6.0864870176944308</v>
      </c>
      <c r="H38" s="3">
        <f t="shared" si="4"/>
        <v>-5.4789967849900307</v>
      </c>
      <c r="I38" s="4">
        <v>1988</v>
      </c>
      <c r="J38" s="9">
        <v>-0.232146113027909</v>
      </c>
      <c r="K38" s="9"/>
    </row>
    <row r="39" spans="1:11" x14ac:dyDescent="0.25">
      <c r="A39" s="1">
        <v>1954</v>
      </c>
      <c r="B39" s="7">
        <v>52093.584529448046</v>
      </c>
      <c r="C39" s="8">
        <f t="shared" si="2"/>
        <v>9.9958618130966403</v>
      </c>
      <c r="D39" s="8">
        <f t="shared" si="0"/>
        <v>10.860797082528842</v>
      </c>
      <c r="E39" s="9">
        <v>10.872422656392736</v>
      </c>
      <c r="F39" s="7">
        <f t="shared" si="1"/>
        <v>52702.736353232642</v>
      </c>
      <c r="G39" s="8">
        <f t="shared" si="3"/>
        <v>6.1747259832074519</v>
      </c>
      <c r="H39" s="3">
        <f t="shared" si="4"/>
        <v>3.598912824595879</v>
      </c>
      <c r="I39" s="4">
        <v>1985</v>
      </c>
      <c r="J39" s="9">
        <v>-9.2864121565128244E-2</v>
      </c>
      <c r="K39" s="9"/>
    </row>
    <row r="40" spans="1:11" x14ac:dyDescent="0.25">
      <c r="A40" s="1">
        <v>1955</v>
      </c>
      <c r="B40" s="7">
        <v>56520.768799237027</v>
      </c>
      <c r="C40" s="8">
        <f t="shared" si="2"/>
        <v>8.4985210938716129</v>
      </c>
      <c r="D40" s="8">
        <f t="shared" si="0"/>
        <v>10.942363438957139</v>
      </c>
      <c r="E40" s="9">
        <v>10.932928374506762</v>
      </c>
      <c r="F40" s="7">
        <f t="shared" si="1"/>
        <v>55989.999561252458</v>
      </c>
      <c r="G40" s="8">
        <f t="shared" si="3"/>
        <v>6.2373672326753615</v>
      </c>
      <c r="H40" s="3">
        <f t="shared" si="4"/>
        <v>2.1283978698794392</v>
      </c>
      <c r="I40" s="4">
        <v>1970</v>
      </c>
      <c r="J40" s="9">
        <v>1.8241043576816551E-2</v>
      </c>
      <c r="K40" s="9"/>
    </row>
    <row r="41" spans="1:11" x14ac:dyDescent="0.25">
      <c r="A41" s="1">
        <v>1956</v>
      </c>
      <c r="B41" s="7">
        <v>60385.009320478581</v>
      </c>
      <c r="C41" s="8">
        <f t="shared" si="2"/>
        <v>6.8368506008250174</v>
      </c>
      <c r="D41" s="8">
        <f t="shared" si="0"/>
        <v>11.008496163060355</v>
      </c>
      <c r="E41" s="9">
        <v>10.993666035603756</v>
      </c>
      <c r="F41" s="7">
        <f t="shared" si="1"/>
        <v>59496.099550017265</v>
      </c>
      <c r="G41" s="8">
        <f t="shared" si="3"/>
        <v>6.2620111024097591</v>
      </c>
      <c r="H41" s="3">
        <f t="shared" si="4"/>
        <v>0.54096425660650205</v>
      </c>
      <c r="I41" s="4">
        <v>1942</v>
      </c>
      <c r="J41" s="9">
        <v>0.25047432903826383</v>
      </c>
      <c r="K41" s="9"/>
    </row>
    <row r="42" spans="1:11" x14ac:dyDescent="0.25">
      <c r="A42" s="1">
        <v>1957</v>
      </c>
      <c r="B42" s="7">
        <v>64959.18070348374</v>
      </c>
      <c r="C42" s="8">
        <f t="shared" si="2"/>
        <v>7.5750114713551975</v>
      </c>
      <c r="D42" s="8">
        <f t="shared" si="0"/>
        <v>11.081514362432806</v>
      </c>
      <c r="E42" s="9">
        <v>11.054372124601755</v>
      </c>
      <c r="F42" s="7">
        <f t="shared" si="1"/>
        <v>63219.75589743958</v>
      </c>
      <c r="G42" s="8">
        <f t="shared" si="3"/>
        <v>6.2586562406362622</v>
      </c>
      <c r="H42" s="3">
        <f t="shared" si="4"/>
        <v>1.2388216426696408</v>
      </c>
      <c r="I42" s="4">
        <v>1987</v>
      </c>
      <c r="J42" s="9">
        <v>0.50249719512061031</v>
      </c>
      <c r="K42" s="9"/>
    </row>
    <row r="43" spans="1:11" x14ac:dyDescent="0.25">
      <c r="A43" s="1">
        <v>1958</v>
      </c>
      <c r="B43" s="7">
        <v>68413.884716178189</v>
      </c>
      <c r="C43" s="8">
        <f t="shared" si="2"/>
        <v>5.3182690657137099</v>
      </c>
      <c r="D43" s="8">
        <f t="shared" si="0"/>
        <v>11.133331075936947</v>
      </c>
      <c r="E43" s="9">
        <v>11.114931427693366</v>
      </c>
      <c r="F43" s="7">
        <f t="shared" si="1"/>
        <v>67166.603260866264</v>
      </c>
      <c r="G43" s="8">
        <f t="shared" si="3"/>
        <v>6.2430601121421514</v>
      </c>
      <c r="H43" s="3">
        <f t="shared" si="4"/>
        <v>-0.87044842783359222</v>
      </c>
      <c r="I43" s="4">
        <v>1956</v>
      </c>
      <c r="J43" s="9">
        <v>0.54096425660650205</v>
      </c>
      <c r="K43" s="9"/>
    </row>
    <row r="44" spans="1:11" x14ac:dyDescent="0.25">
      <c r="A44" s="1">
        <v>1959</v>
      </c>
      <c r="B44" s="7">
        <v>70460.21565327498</v>
      </c>
      <c r="C44" s="8">
        <f t="shared" si="2"/>
        <v>2.9911047232388466</v>
      </c>
      <c r="D44" s="8">
        <f t="shared" si="0"/>
        <v>11.162803512538785</v>
      </c>
      <c r="E44" s="9">
        <v>11.175500153449502</v>
      </c>
      <c r="F44" s="7">
        <f t="shared" si="1"/>
        <v>71360.527080865329</v>
      </c>
      <c r="G44" s="8">
        <f t="shared" si="3"/>
        <v>6.2440612095722825</v>
      </c>
      <c r="H44" s="3">
        <f t="shared" si="4"/>
        <v>-3.0617772412867339</v>
      </c>
      <c r="I44" s="4">
        <v>1939</v>
      </c>
      <c r="J44" s="9">
        <v>0.59981947933280821</v>
      </c>
      <c r="K44" s="9"/>
    </row>
    <row r="45" spans="1:11" x14ac:dyDescent="0.25">
      <c r="A45" s="1">
        <v>1960</v>
      </c>
      <c r="B45" s="7">
        <v>76179.19701231776</v>
      </c>
      <c r="C45" s="8">
        <f t="shared" si="2"/>
        <v>8.1166106376754588</v>
      </c>
      <c r="D45" s="8">
        <f t="shared" si="0"/>
        <v>11.240843699314372</v>
      </c>
      <c r="E45" s="9">
        <v>11.236418506923512</v>
      </c>
      <c r="F45" s="7">
        <f t="shared" si="1"/>
        <v>75842.834193347648</v>
      </c>
      <c r="G45" s="8">
        <f t="shared" si="3"/>
        <v>6.2812135726001417</v>
      </c>
      <c r="H45" s="3">
        <f t="shared" si="4"/>
        <v>1.7269252047273254</v>
      </c>
      <c r="I45" s="4">
        <v>1928</v>
      </c>
      <c r="J45" s="9">
        <v>0.88102993882448466</v>
      </c>
      <c r="K45" s="9"/>
    </row>
    <row r="46" spans="1:11" x14ac:dyDescent="0.25">
      <c r="A46" s="1">
        <v>1961</v>
      </c>
      <c r="B46" s="7">
        <v>79469.587333429721</v>
      </c>
      <c r="C46" s="8">
        <f t="shared" si="2"/>
        <v>4.3192767187870462</v>
      </c>
      <c r="D46" s="8">
        <f t="shared" si="0"/>
        <v>11.283129678186752</v>
      </c>
      <c r="E46" s="9">
        <v>11.297899726759638</v>
      </c>
      <c r="F46" s="7">
        <f t="shared" si="1"/>
        <v>80652.068151103667</v>
      </c>
      <c r="G46" s="8">
        <f t="shared" si="3"/>
        <v>6.341052531733915</v>
      </c>
      <c r="H46" s="3">
        <f t="shared" si="4"/>
        <v>-1.9012185461898978</v>
      </c>
      <c r="I46" s="4">
        <v>1946</v>
      </c>
      <c r="J46" s="9">
        <v>0.93871633047424297</v>
      </c>
      <c r="K46" s="9"/>
    </row>
    <row r="47" spans="1:11" x14ac:dyDescent="0.25">
      <c r="A47" s="1">
        <v>1962</v>
      </c>
      <c r="B47" s="7">
        <v>83012.916145116353</v>
      </c>
      <c r="C47" s="8">
        <f t="shared" si="2"/>
        <v>4.4587230544181899</v>
      </c>
      <c r="D47" s="8">
        <f t="shared" si="0"/>
        <v>11.32675149087801</v>
      </c>
      <c r="E47" s="9">
        <v>11.360201303526033</v>
      </c>
      <c r="F47" s="7">
        <f t="shared" si="1"/>
        <v>85836.645972377184</v>
      </c>
      <c r="G47" s="8">
        <f t="shared" si="3"/>
        <v>6.4283259439300133</v>
      </c>
      <c r="H47" s="3">
        <f t="shared" si="4"/>
        <v>-1.850637856081172</v>
      </c>
      <c r="I47" s="4">
        <v>1963</v>
      </c>
      <c r="J47" s="9">
        <v>0.95944747009448772</v>
      </c>
      <c r="K47" s="9"/>
    </row>
    <row r="48" spans="1:11" x14ac:dyDescent="0.25">
      <c r="A48" s="1">
        <v>1963</v>
      </c>
      <c r="B48" s="7">
        <v>89279.926528950658</v>
      </c>
      <c r="C48" s="8">
        <f t="shared" si="2"/>
        <v>7.5494401050540505</v>
      </c>
      <c r="D48" s="8">
        <f t="shared" si="0"/>
        <v>11.399531954686379</v>
      </c>
      <c r="E48" s="9">
        <v>11.423433027305119</v>
      </c>
      <c r="F48" s="7">
        <f t="shared" si="1"/>
        <v>91439.518006073224</v>
      </c>
      <c r="G48" s="8">
        <f t="shared" si="3"/>
        <v>6.5273659871322165</v>
      </c>
      <c r="H48" s="3">
        <f t="shared" si="4"/>
        <v>0.95944747009448772</v>
      </c>
      <c r="I48" s="4">
        <v>1984</v>
      </c>
      <c r="J48" s="9">
        <v>1.0816611745330551</v>
      </c>
      <c r="K48" s="9"/>
    </row>
    <row r="49" spans="1:11" x14ac:dyDescent="0.25">
      <c r="A49" s="1">
        <v>1964</v>
      </c>
      <c r="B49" s="7">
        <v>99104.135367533396</v>
      </c>
      <c r="C49" s="8">
        <f t="shared" si="2"/>
        <v>11.003827198935978</v>
      </c>
      <c r="D49" s="8">
        <f t="shared" si="0"/>
        <v>11.503926448685919</v>
      </c>
      <c r="E49" s="9">
        <v>11.487370190052845</v>
      </c>
      <c r="F49" s="7">
        <f t="shared" si="1"/>
        <v>97476.84972284481</v>
      </c>
      <c r="G49" s="8">
        <f t="shared" si="3"/>
        <v>6.6025410549195973</v>
      </c>
      <c r="H49" s="3">
        <f t="shared" si="4"/>
        <v>4.1286878347007949</v>
      </c>
      <c r="I49" s="4">
        <v>1957</v>
      </c>
      <c r="J49" s="9">
        <v>1.2388216426696408</v>
      </c>
      <c r="K49" s="9"/>
    </row>
    <row r="50" spans="1:11" x14ac:dyDescent="0.25">
      <c r="A50" s="1">
        <v>1965</v>
      </c>
      <c r="B50" s="7">
        <v>105197.83604486284</v>
      </c>
      <c r="C50" s="8">
        <f t="shared" si="2"/>
        <v>6.1487854716966162</v>
      </c>
      <c r="D50" s="8">
        <f t="shared" si="0"/>
        <v>11.563598009158431</v>
      </c>
      <c r="E50" s="9">
        <v>11.551549072998972</v>
      </c>
      <c r="F50" s="7">
        <f t="shared" si="1"/>
        <v>103937.91960315409</v>
      </c>
      <c r="G50" s="8">
        <f t="shared" si="3"/>
        <v>6.6283121568659453</v>
      </c>
      <c r="H50" s="3">
        <f t="shared" si="4"/>
        <v>-0.4497179740253876</v>
      </c>
      <c r="I50" s="4">
        <v>1973</v>
      </c>
      <c r="J50" s="9">
        <v>1.3376753822589071</v>
      </c>
      <c r="K50" s="9"/>
    </row>
    <row r="51" spans="1:11" x14ac:dyDescent="0.25">
      <c r="A51" s="1">
        <v>1966</v>
      </c>
      <c r="B51" s="7">
        <v>111610.84267145308</v>
      </c>
      <c r="C51" s="8">
        <f t="shared" si="2"/>
        <v>6.0961393006747189</v>
      </c>
      <c r="D51" s="8">
        <f t="shared" si="0"/>
        <v>11.622773480764195</v>
      </c>
      <c r="E51" s="9">
        <v>11.615671519959594</v>
      </c>
      <c r="F51" s="7">
        <f t="shared" si="1"/>
        <v>110820.99489525512</v>
      </c>
      <c r="G51" s="8">
        <f t="shared" si="3"/>
        <v>6.6222946527901838</v>
      </c>
      <c r="H51" s="3">
        <f t="shared" si="4"/>
        <v>-0.49347592248775163</v>
      </c>
      <c r="I51" s="4">
        <v>1972</v>
      </c>
      <c r="J51" s="9">
        <v>1.6599995748581842</v>
      </c>
      <c r="K51" s="9"/>
    </row>
    <row r="52" spans="1:11" x14ac:dyDescent="0.25">
      <c r="A52" s="1">
        <v>1967</v>
      </c>
      <c r="B52" s="7">
        <v>118145.57366544109</v>
      </c>
      <c r="C52" s="8">
        <f t="shared" si="2"/>
        <v>5.8549248778850149</v>
      </c>
      <c r="D52" s="8">
        <f t="shared" si="0"/>
        <v>11.679672818226781</v>
      </c>
      <c r="E52" s="9">
        <v>11.679559864112401</v>
      </c>
      <c r="F52" s="7">
        <f t="shared" si="1"/>
        <v>118132.22939045925</v>
      </c>
      <c r="G52" s="8">
        <f t="shared" si="3"/>
        <v>6.5973369956789263</v>
      </c>
      <c r="H52" s="3">
        <f t="shared" si="4"/>
        <v>-0.69646403814385138</v>
      </c>
      <c r="I52" s="4">
        <v>1951</v>
      </c>
      <c r="J52" s="9">
        <v>1.6615908846482119</v>
      </c>
      <c r="K52" s="9"/>
    </row>
    <row r="53" spans="1:11" x14ac:dyDescent="0.25">
      <c r="A53" s="1">
        <v>1968</v>
      </c>
      <c r="B53" s="7">
        <v>129278.76048386646</v>
      </c>
      <c r="C53" s="8">
        <f t="shared" si="2"/>
        <v>9.4232788186815917</v>
      </c>
      <c r="D53" s="8">
        <f t="shared" si="0"/>
        <v>11.769726285867579</v>
      </c>
      <c r="E53" s="9">
        <v>11.743107458243125</v>
      </c>
      <c r="F53" s="7">
        <f t="shared" si="1"/>
        <v>125882.90875092101</v>
      </c>
      <c r="G53" s="8">
        <f t="shared" si="3"/>
        <v>6.5610201385801759</v>
      </c>
      <c r="H53" s="3">
        <f t="shared" si="4"/>
        <v>2.6860278518159086</v>
      </c>
      <c r="I53" s="4">
        <v>1922</v>
      </c>
      <c r="J53" s="9">
        <v>1.6860202541213676</v>
      </c>
      <c r="K53" s="9"/>
    </row>
    <row r="54" spans="1:11" x14ac:dyDescent="0.25">
      <c r="A54" s="1">
        <v>1969</v>
      </c>
      <c r="B54" s="7">
        <v>133698.31007915997</v>
      </c>
      <c r="C54" s="8">
        <f t="shared" si="2"/>
        <v>3.4186200260212685</v>
      </c>
      <c r="D54" s="8">
        <f t="shared" si="0"/>
        <v>11.803341123362884</v>
      </c>
      <c r="E54" s="9">
        <v>11.806208784678649</v>
      </c>
      <c r="F54" s="7">
        <f t="shared" si="1"/>
        <v>134082.26180960119</v>
      </c>
      <c r="G54" s="8">
        <f t="shared" si="3"/>
        <v>6.5134760072186548</v>
      </c>
      <c r="H54" s="3">
        <f t="shared" si="4"/>
        <v>-2.905600396505359</v>
      </c>
      <c r="I54" s="4">
        <v>1960</v>
      </c>
      <c r="J54" s="9">
        <v>1.7269252047273254</v>
      </c>
      <c r="K54" s="9"/>
    </row>
    <row r="55" spans="1:11" x14ac:dyDescent="0.25">
      <c r="A55" s="1">
        <v>1970</v>
      </c>
      <c r="B55" s="7">
        <v>142392.02134466922</v>
      </c>
      <c r="C55" s="8">
        <f t="shared" si="2"/>
        <v>6.5024840331653344</v>
      </c>
      <c r="D55" s="8">
        <f t="shared" si="0"/>
        <v>11.866339246507339</v>
      </c>
      <c r="E55" s="9">
        <v>11.869024514022097</v>
      </c>
      <c r="F55" s="7">
        <f t="shared" si="1"/>
        <v>142774.89584410976</v>
      </c>
      <c r="G55" s="8">
        <f t="shared" si="3"/>
        <v>6.4830604117137147</v>
      </c>
      <c r="H55" s="3">
        <f t="shared" si="4"/>
        <v>1.8241043576816551E-2</v>
      </c>
      <c r="I55" s="4">
        <v>1989</v>
      </c>
      <c r="J55" s="9">
        <v>2.1021502980583362</v>
      </c>
      <c r="K55" s="9"/>
    </row>
    <row r="56" spans="1:11" x14ac:dyDescent="0.25">
      <c r="A56" s="1">
        <v>1971</v>
      </c>
      <c r="B56" s="7">
        <v>147749.47513613402</v>
      </c>
      <c r="C56" s="8">
        <f t="shared" si="2"/>
        <v>3.7624676866526929</v>
      </c>
      <c r="D56" s="8">
        <f t="shared" si="0"/>
        <v>11.903273382883924</v>
      </c>
      <c r="E56" s="9">
        <v>11.931686640263436</v>
      </c>
      <c r="F56" s="7">
        <f t="shared" si="1"/>
        <v>152007.72794256776</v>
      </c>
      <c r="G56" s="8">
        <f t="shared" si="3"/>
        <v>6.466705539424078</v>
      </c>
      <c r="H56" s="3">
        <f t="shared" si="4"/>
        <v>-2.5399845323193726</v>
      </c>
      <c r="I56" s="4">
        <v>1955</v>
      </c>
      <c r="J56" s="9">
        <v>2.1283978698794392</v>
      </c>
      <c r="K56" s="9"/>
    </row>
    <row r="57" spans="1:11" x14ac:dyDescent="0.25">
      <c r="A57" s="1">
        <v>1972</v>
      </c>
      <c r="B57" s="7">
        <v>159907.49474693826</v>
      </c>
      <c r="C57" s="8">
        <f t="shared" si="2"/>
        <v>8.2288073102134707</v>
      </c>
      <c r="D57" s="8">
        <f t="shared" si="0"/>
        <v>11.982350769186642</v>
      </c>
      <c r="E57" s="9">
        <v>11.994300304717486</v>
      </c>
      <c r="F57" s="7">
        <f t="shared" si="1"/>
        <v>161829.77735549991</v>
      </c>
      <c r="G57" s="8">
        <f t="shared" si="3"/>
        <v>6.4615460976057637</v>
      </c>
      <c r="H57" s="3">
        <f t="shared" si="4"/>
        <v>1.6599995748581842</v>
      </c>
      <c r="I57" s="4">
        <v>1944</v>
      </c>
      <c r="J57" s="9">
        <v>2.5239852540425156</v>
      </c>
      <c r="K57" s="9"/>
    </row>
    <row r="58" spans="1:11" x14ac:dyDescent="0.25">
      <c r="A58" s="1">
        <v>1973</v>
      </c>
      <c r="B58" s="7">
        <v>172478.01457529585</v>
      </c>
      <c r="C58" s="8">
        <f t="shared" si="2"/>
        <v>7.8611198607364097</v>
      </c>
      <c r="D58" s="8">
        <f t="shared" si="0"/>
        <v>12.058025055593474</v>
      </c>
      <c r="E58" s="9">
        <v>12.056686516125268</v>
      </c>
      <c r="F58" s="7">
        <f t="shared" si="1"/>
        <v>172247.30038985796</v>
      </c>
      <c r="G58" s="8">
        <f t="shared" si="3"/>
        <v>6.4373338483147746</v>
      </c>
      <c r="H58" s="3">
        <f t="shared" si="4"/>
        <v>1.3376753822589071</v>
      </c>
      <c r="I58" s="4">
        <v>1968</v>
      </c>
      <c r="J58" s="9">
        <v>2.6860278518159086</v>
      </c>
      <c r="K58" s="9"/>
    </row>
    <row r="59" spans="1:11" x14ac:dyDescent="0.25">
      <c r="A59" s="1">
        <v>1974</v>
      </c>
      <c r="B59" s="7">
        <v>182441.77148924614</v>
      </c>
      <c r="C59" s="8">
        <f t="shared" si="2"/>
        <v>5.7768272312762381</v>
      </c>
      <c r="D59" s="8">
        <f t="shared" si="0"/>
        <v>12.114186340761208</v>
      </c>
      <c r="E59" s="9">
        <v>12.118546787872496</v>
      </c>
      <c r="F59" s="7">
        <f t="shared" si="1"/>
        <v>183239.03613664696</v>
      </c>
      <c r="G59" s="8">
        <f t="shared" si="3"/>
        <v>6.3813689514498728</v>
      </c>
      <c r="H59" s="3">
        <f t="shared" si="4"/>
        <v>-0.56827781606151317</v>
      </c>
      <c r="I59" s="4">
        <v>1923</v>
      </c>
      <c r="J59" s="9">
        <v>2.8219977969367926</v>
      </c>
      <c r="K59" s="9"/>
    </row>
    <row r="60" spans="1:11" x14ac:dyDescent="0.25">
      <c r="A60" s="1">
        <v>1975</v>
      </c>
      <c r="B60" s="7">
        <v>192922.1117754812</v>
      </c>
      <c r="C60" s="8">
        <f t="shared" si="2"/>
        <v>5.7444850489476895</v>
      </c>
      <c r="D60" s="8">
        <f t="shared" si="0"/>
        <v>12.170041820502227</v>
      </c>
      <c r="E60" s="9">
        <v>12.179596018739566</v>
      </c>
      <c r="F60" s="7">
        <f t="shared" si="1"/>
        <v>194774.16121115847</v>
      </c>
      <c r="G60" s="8">
        <f t="shared" si="3"/>
        <v>6.2951242910432192</v>
      </c>
      <c r="H60" s="3">
        <f t="shared" si="4"/>
        <v>-0.51802869206666324</v>
      </c>
      <c r="I60" s="4">
        <v>1978</v>
      </c>
      <c r="J60" s="9">
        <v>3.0132790467235937</v>
      </c>
      <c r="K60" s="9"/>
    </row>
    <row r="61" spans="1:11" x14ac:dyDescent="0.25">
      <c r="A61" s="1">
        <v>1976</v>
      </c>
      <c r="B61" s="7">
        <v>201444.33828752002</v>
      </c>
      <c r="C61" s="8">
        <f t="shared" si="2"/>
        <v>4.4174441351527483</v>
      </c>
      <c r="D61" s="8">
        <f t="shared" si="0"/>
        <v>12.213268385421964</v>
      </c>
      <c r="E61" s="9">
        <v>12.23950550303576</v>
      </c>
      <c r="F61" s="7">
        <f t="shared" si="1"/>
        <v>206799.60323790196</v>
      </c>
      <c r="G61" s="8">
        <f t="shared" si="3"/>
        <v>6.1740438012753085</v>
      </c>
      <c r="H61" s="3">
        <f t="shared" si="4"/>
        <v>-1.6544530124616541</v>
      </c>
      <c r="I61" s="4">
        <v>1931</v>
      </c>
      <c r="J61" s="9">
        <v>3.0423110297390421</v>
      </c>
      <c r="K61" s="9"/>
    </row>
    <row r="62" spans="1:11" x14ac:dyDescent="0.25">
      <c r="A62" s="1">
        <v>1977</v>
      </c>
      <c r="B62" s="7">
        <v>208274.59000955315</v>
      </c>
      <c r="C62" s="8">
        <f t="shared" si="2"/>
        <v>3.3906397072745564</v>
      </c>
      <c r="D62" s="8">
        <f t="shared" si="0"/>
        <v>12.246612632335847</v>
      </c>
      <c r="E62" s="9">
        <v>12.297850993087987</v>
      </c>
      <c r="F62" s="7">
        <f t="shared" si="1"/>
        <v>219224.36741411616</v>
      </c>
      <c r="G62" s="8">
        <f t="shared" si="3"/>
        <v>6.0081179952365726</v>
      </c>
      <c r="H62" s="3">
        <f t="shared" si="4"/>
        <v>-2.469130041606471</v>
      </c>
      <c r="I62" s="4">
        <v>1954</v>
      </c>
      <c r="J62" s="9">
        <v>3.598912824595879</v>
      </c>
      <c r="K62" s="9"/>
    </row>
    <row r="63" spans="1:11" x14ac:dyDescent="0.25">
      <c r="A63" s="1">
        <v>1978</v>
      </c>
      <c r="B63" s="7">
        <v>226929.62491830011</v>
      </c>
      <c r="C63" s="8">
        <f t="shared" si="2"/>
        <v>8.9569423269018511</v>
      </c>
      <c r="D63" s="8">
        <f t="shared" si="0"/>
        <v>12.332395226010322</v>
      </c>
      <c r="E63" s="9">
        <v>12.353945870047022</v>
      </c>
      <c r="F63" s="7">
        <f t="shared" si="1"/>
        <v>231873.18157455651</v>
      </c>
      <c r="G63" s="8">
        <f t="shared" si="3"/>
        <v>5.7698030148932489</v>
      </c>
      <c r="H63" s="3">
        <f t="shared" si="4"/>
        <v>3.0132790467235937</v>
      </c>
      <c r="I63" s="4">
        <v>1990</v>
      </c>
      <c r="J63" s="9">
        <v>3.6180348163841858</v>
      </c>
      <c r="K63" s="9"/>
    </row>
    <row r="64" spans="1:11" x14ac:dyDescent="0.25">
      <c r="A64" s="1">
        <v>1979</v>
      </c>
      <c r="B64" s="7">
        <v>248937.64603724063</v>
      </c>
      <c r="C64" s="8">
        <f t="shared" si="2"/>
        <v>9.6981701383695107</v>
      </c>
      <c r="D64" s="8">
        <f t="shared" si="0"/>
        <v>12.424957726566019</v>
      </c>
      <c r="E64" s="9">
        <v>12.406591131456112</v>
      </c>
      <c r="F64" s="7">
        <f t="shared" si="1"/>
        <v>244407.24050039519</v>
      </c>
      <c r="G64" s="8">
        <f t="shared" si="3"/>
        <v>5.4055664569421014</v>
      </c>
      <c r="H64" s="3">
        <f t="shared" si="4"/>
        <v>4.0724639368841409</v>
      </c>
      <c r="I64" s="4">
        <v>1950</v>
      </c>
      <c r="J64" s="9">
        <v>3.7655361618224026</v>
      </c>
      <c r="K64" s="9"/>
    </row>
    <row r="65" spans="1:11" x14ac:dyDescent="0.25">
      <c r="A65" s="1">
        <v>1980</v>
      </c>
      <c r="B65" s="7">
        <v>271922.68617905746</v>
      </c>
      <c r="C65" s="8">
        <f t="shared" si="2"/>
        <v>9.233251984064438</v>
      </c>
      <c r="D65" s="8">
        <f t="shared" si="0"/>
        <v>12.513273062884965</v>
      </c>
      <c r="E65" s="9">
        <v>12.454372268418139</v>
      </c>
      <c r="F65" s="7">
        <f t="shared" si="1"/>
        <v>256368.78888925471</v>
      </c>
      <c r="G65" s="8">
        <f t="shared" si="3"/>
        <v>4.894105577383745</v>
      </c>
      <c r="H65" s="3">
        <f t="shared" si="4"/>
        <v>4.1366923172623471</v>
      </c>
      <c r="I65" s="4">
        <v>1979</v>
      </c>
      <c r="J65" s="9">
        <v>4.0724639368841409</v>
      </c>
      <c r="K65" s="9"/>
    </row>
    <row r="66" spans="1:11" x14ac:dyDescent="0.25">
      <c r="A66" s="1">
        <v>1981</v>
      </c>
      <c r="B66" s="7">
        <v>297723.56013692677</v>
      </c>
      <c r="C66" s="8">
        <f t="shared" si="2"/>
        <v>9.4883124024744969</v>
      </c>
      <c r="D66" s="8">
        <f t="shared" si="0"/>
        <v>12.603920684406269</v>
      </c>
      <c r="E66" s="9">
        <v>12.496058437987083</v>
      </c>
      <c r="F66" s="7">
        <f t="shared" si="1"/>
        <v>267281.70016184583</v>
      </c>
      <c r="G66" s="8">
        <f t="shared" si="3"/>
        <v>4.2567238078677461</v>
      </c>
      <c r="H66" s="3">
        <f t="shared" si="4"/>
        <v>5.0179867576195081</v>
      </c>
      <c r="I66" s="4">
        <v>1964</v>
      </c>
      <c r="J66" s="9">
        <v>4.1286878347007949</v>
      </c>
      <c r="K66" s="9"/>
    </row>
    <row r="67" spans="1:11" x14ac:dyDescent="0.25">
      <c r="A67" s="1">
        <v>1982</v>
      </c>
      <c r="B67" s="7">
        <v>297700.98265947337</v>
      </c>
      <c r="C67" s="8">
        <f t="shared" si="2"/>
        <v>-7.5833694327065437E-3</v>
      </c>
      <c r="D67" s="8">
        <f t="shared" si="0"/>
        <v>12.603844847836422</v>
      </c>
      <c r="E67" s="9">
        <v>12.531007805161595</v>
      </c>
      <c r="F67" s="7">
        <f t="shared" si="1"/>
        <v>276788.18156658008</v>
      </c>
      <c r="G67" s="8">
        <f t="shared" si="3"/>
        <v>3.5567273775113817</v>
      </c>
      <c r="H67" s="3">
        <f t="shared" si="4"/>
        <v>-3.4418920307809242</v>
      </c>
      <c r="I67" s="4">
        <v>1980</v>
      </c>
      <c r="J67" s="9">
        <v>4.1366923172623471</v>
      </c>
      <c r="K67" s="9"/>
    </row>
    <row r="68" spans="1:11" x14ac:dyDescent="0.25">
      <c r="A68" s="1">
        <v>1983</v>
      </c>
      <c r="B68" s="7">
        <v>284712.34650853946</v>
      </c>
      <c r="C68" s="8">
        <f t="shared" si="2"/>
        <v>-4.3629806105783047</v>
      </c>
      <c r="D68" s="8">
        <f t="shared" si="0"/>
        <v>12.559234639057605</v>
      </c>
      <c r="E68" s="9">
        <v>12.559657157404514</v>
      </c>
      <c r="F68" s="7">
        <f t="shared" si="1"/>
        <v>284832.66811578401</v>
      </c>
      <c r="G68" s="8">
        <f t="shared" si="3"/>
        <v>2.9063692328456181</v>
      </c>
      <c r="H68" s="3">
        <f t="shared" si="4"/>
        <v>-7.0640426803666667</v>
      </c>
      <c r="I68" s="4">
        <v>1936</v>
      </c>
      <c r="J68" s="9">
        <v>4.1824646058922665</v>
      </c>
      <c r="K68" s="9"/>
    </row>
    <row r="69" spans="1:11" x14ac:dyDescent="0.25">
      <c r="A69" s="1">
        <v>1984</v>
      </c>
      <c r="B69" s="7">
        <v>294639.44424814329</v>
      </c>
      <c r="C69" s="8">
        <f t="shared" si="2"/>
        <v>3.4867113637118363</v>
      </c>
      <c r="D69" s="8">
        <f t="shared" si="0"/>
        <v>12.593507664910758</v>
      </c>
      <c r="E69" s="9">
        <v>12.583171652605433</v>
      </c>
      <c r="F69" s="7">
        <f t="shared" si="1"/>
        <v>291609.7318717243</v>
      </c>
      <c r="G69" s="8">
        <f t="shared" si="3"/>
        <v>2.3793140726348971</v>
      </c>
      <c r="H69" s="3">
        <f t="shared" si="4"/>
        <v>1.0816611745330551</v>
      </c>
      <c r="I69" s="4">
        <v>1935</v>
      </c>
      <c r="J69" s="9">
        <v>4.2282248761596808</v>
      </c>
      <c r="K69" s="9"/>
    </row>
    <row r="70" spans="1:11" x14ac:dyDescent="0.25">
      <c r="A70" s="1">
        <v>1985</v>
      </c>
      <c r="B70" s="7">
        <v>300174.47355560109</v>
      </c>
      <c r="C70" s="8">
        <f t="shared" si="2"/>
        <v>1.8785771611747437</v>
      </c>
      <c r="D70" s="8">
        <f t="shared" si="0"/>
        <v>12.612119163105763</v>
      </c>
      <c r="E70" s="9">
        <v>12.602712223470474</v>
      </c>
      <c r="F70" s="7">
        <f t="shared" si="1"/>
        <v>297363.99015173485</v>
      </c>
      <c r="G70" s="8">
        <f t="shared" si="3"/>
        <v>1.9732737460702365</v>
      </c>
      <c r="H70" s="3">
        <f t="shared" si="4"/>
        <v>-9.2864121565128244E-2</v>
      </c>
      <c r="I70" s="4">
        <v>1934</v>
      </c>
      <c r="J70" s="9">
        <v>4.2686055281046409</v>
      </c>
      <c r="K70" s="9"/>
    </row>
    <row r="71" spans="1:11" x14ac:dyDescent="0.25">
      <c r="A71" s="1">
        <v>1986</v>
      </c>
      <c r="B71" s="7">
        <v>289043.02205976838</v>
      </c>
      <c r="C71" s="8">
        <f t="shared" si="2"/>
        <v>-3.7083271485344405</v>
      </c>
      <c r="D71" s="8">
        <f t="shared" ref="D71:D75" si="5">LN(B71)</f>
        <v>12.57433082127395</v>
      </c>
      <c r="E71" s="9">
        <v>12.619543162828812</v>
      </c>
      <c r="F71" s="7">
        <f t="shared" ref="F71:F75" si="6">EXP(E71)</f>
        <v>302411.26144697244</v>
      </c>
      <c r="G71" s="8">
        <f t="shared" si="3"/>
        <v>1.6973377619334817</v>
      </c>
      <c r="H71" s="3">
        <f t="shared" si="4"/>
        <v>-5.3154438743737931</v>
      </c>
      <c r="I71" s="4">
        <v>1941</v>
      </c>
      <c r="J71" s="9">
        <v>4.3095647036576645</v>
      </c>
      <c r="K71" s="9"/>
    </row>
    <row r="72" spans="1:11" x14ac:dyDescent="0.25">
      <c r="A72" s="1">
        <v>1987</v>
      </c>
      <c r="B72" s="7">
        <v>295027.21351365454</v>
      </c>
      <c r="C72" s="8">
        <f t="shared" ref="C72:C75" si="7">((B72/B71)-1)*100</f>
        <v>2.0703462796789918</v>
      </c>
      <c r="D72" s="8">
        <f t="shared" si="5"/>
        <v>12.59482288026609</v>
      </c>
      <c r="E72" s="9">
        <v>12.635022832905969</v>
      </c>
      <c r="F72" s="7">
        <f t="shared" si="6"/>
        <v>307128.90760156774</v>
      </c>
      <c r="G72" s="8">
        <f t="shared" ref="G72:G75" si="8">((F72/F71)-1)*100</f>
        <v>1.5600100776744785</v>
      </c>
      <c r="H72" s="3">
        <f t="shared" ref="H72:H75" si="9">(((1+(C72/100))/(1+(G72/100)))-1)*100</f>
        <v>0.50249719512061031</v>
      </c>
      <c r="I72" s="4">
        <v>1981</v>
      </c>
      <c r="J72" s="9">
        <v>5.0179867576195081</v>
      </c>
      <c r="K72" s="9"/>
    </row>
    <row r="73" spans="1:11" x14ac:dyDescent="0.25">
      <c r="A73" s="1">
        <v>1988</v>
      </c>
      <c r="B73" s="7">
        <v>298801.08396844903</v>
      </c>
      <c r="C73" s="8">
        <f t="shared" si="7"/>
        <v>1.2791601187731816</v>
      </c>
      <c r="D73" s="8">
        <f t="shared" si="5"/>
        <v>12.607533359973338</v>
      </c>
      <c r="E73" s="9">
        <v>12.65005747251192</v>
      </c>
      <c r="F73" s="7">
        <f t="shared" si="6"/>
        <v>311781.36642412964</v>
      </c>
      <c r="G73" s="8">
        <f t="shared" si="8"/>
        <v>1.5148228341297809</v>
      </c>
      <c r="H73" s="3">
        <f t="shared" si="9"/>
        <v>-0.232146113027909</v>
      </c>
      <c r="I73" s="4">
        <v>1925</v>
      </c>
      <c r="J73" s="9">
        <v>5.8278565337071653</v>
      </c>
      <c r="K73" s="9"/>
    </row>
    <row r="74" spans="1:11" x14ac:dyDescent="0.25">
      <c r="A74" s="1">
        <v>1989</v>
      </c>
      <c r="B74" s="7">
        <v>309722.12640777085</v>
      </c>
      <c r="C74" s="8">
        <f t="shared" si="7"/>
        <v>3.6549540899506905</v>
      </c>
      <c r="D74" s="8">
        <f t="shared" si="5"/>
        <v>12.643430808058168</v>
      </c>
      <c r="E74" s="9">
        <v>12.665151320930232</v>
      </c>
      <c r="F74" s="7">
        <f t="shared" si="6"/>
        <v>316523.04215389123</v>
      </c>
      <c r="G74" s="8">
        <f t="shared" si="8"/>
        <v>1.5208335841697673</v>
      </c>
      <c r="H74" s="3">
        <f t="shared" si="9"/>
        <v>2.1021502980583362</v>
      </c>
      <c r="I74" s="4">
        <v>1926</v>
      </c>
      <c r="J74" s="9">
        <v>5.8526156387524786</v>
      </c>
      <c r="K74" s="9"/>
    </row>
    <row r="75" spans="1:11" x14ac:dyDescent="0.25">
      <c r="A75" s="2">
        <v>1990</v>
      </c>
      <c r="B75" s="7">
        <v>325853.79344155808</v>
      </c>
      <c r="C75" s="8">
        <f t="shared" si="7"/>
        <v>5.2084322230659064</v>
      </c>
      <c r="D75" s="8">
        <f t="shared" si="5"/>
        <v>12.694204073373161</v>
      </c>
      <c r="E75" s="9">
        <v>12.680383376319085</v>
      </c>
      <c r="F75" s="7">
        <f t="shared" si="6"/>
        <v>321381.24493961863</v>
      </c>
      <c r="G75" s="8">
        <f t="shared" si="8"/>
        <v>1.5348654406541984</v>
      </c>
      <c r="H75" s="3">
        <f t="shared" si="9"/>
        <v>3.6180348163841858</v>
      </c>
      <c r="I75" s="4">
        <v>1933</v>
      </c>
      <c r="J75" s="9">
        <v>9.5407461855421705</v>
      </c>
      <c r="K75" s="9"/>
    </row>
  </sheetData>
  <sortState ref="I7:J75">
    <sortCondition ref="J7:J75"/>
  </sortState>
  <mergeCells count="10">
    <mergeCell ref="A2:A4"/>
    <mergeCell ref="B2:B4"/>
    <mergeCell ref="D2:D4"/>
    <mergeCell ref="E2:E4"/>
    <mergeCell ref="I2:I4"/>
    <mergeCell ref="J2:J4"/>
    <mergeCell ref="F2:F4"/>
    <mergeCell ref="C2:C4"/>
    <mergeCell ref="G2:G4"/>
    <mergeCell ref="H2:H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9"/>
  <sheetViews>
    <sheetView topLeftCell="A62" workbookViewId="0">
      <selection activeCell="N10" sqref="N10"/>
    </sheetView>
  </sheetViews>
  <sheetFormatPr baseColWidth="10" defaultRowHeight="15.75" x14ac:dyDescent="0.25"/>
  <cols>
    <col min="2" max="2" width="12.625" customWidth="1"/>
    <col min="11" max="11" width="15.125" customWidth="1"/>
    <col min="12" max="12" width="13.125" customWidth="1"/>
    <col min="13" max="13" width="9.75" customWidth="1"/>
    <col min="14" max="14" width="9.125" customWidth="1"/>
    <col min="15" max="15" width="14.875" customWidth="1"/>
    <col min="16" max="16" width="12" customWidth="1"/>
    <col min="17" max="17" width="9.125" customWidth="1"/>
    <col min="18" max="18" width="12.5" customWidth="1"/>
    <col min="19" max="19" width="14.75" customWidth="1"/>
    <col min="20" max="20" width="9.625" bestFit="1" customWidth="1"/>
    <col min="21" max="22" width="10" customWidth="1"/>
    <col min="23" max="23" width="9.375" customWidth="1"/>
  </cols>
  <sheetData>
    <row r="1" spans="2:17" x14ac:dyDescent="0.25">
      <c r="B1" s="50"/>
      <c r="C1" s="50"/>
      <c r="D1" s="50"/>
      <c r="E1" s="50"/>
      <c r="F1" s="50"/>
      <c r="G1" s="50"/>
      <c r="H1" s="50"/>
      <c r="I1" s="50"/>
    </row>
    <row r="2" spans="2:17" x14ac:dyDescent="0.25">
      <c r="B2" s="50"/>
      <c r="C2" s="50"/>
      <c r="D2" s="50"/>
      <c r="E2" s="50"/>
      <c r="F2" s="50"/>
      <c r="G2" s="50"/>
      <c r="H2" s="50"/>
      <c r="I2" s="50"/>
    </row>
    <row r="3" spans="2:17" ht="15.75" customHeight="1" x14ac:dyDescent="0.25">
      <c r="B3" s="61" t="s">
        <v>69</v>
      </c>
      <c r="C3" s="61"/>
      <c r="D3" s="61"/>
      <c r="E3" s="61"/>
      <c r="F3" s="61"/>
      <c r="G3" s="61"/>
      <c r="H3" s="61"/>
      <c r="I3" s="61"/>
    </row>
    <row r="4" spans="2:17" x14ac:dyDescent="0.25">
      <c r="B4" s="11"/>
      <c r="C4" s="12">
        <v>1</v>
      </c>
      <c r="D4" s="12">
        <v>2</v>
      </c>
      <c r="E4" s="12">
        <v>3</v>
      </c>
      <c r="F4" s="12">
        <v>4</v>
      </c>
      <c r="G4" s="12">
        <v>5</v>
      </c>
      <c r="H4" s="12">
        <v>6</v>
      </c>
      <c r="I4" s="12" t="s">
        <v>16</v>
      </c>
    </row>
    <row r="5" spans="2:17" x14ac:dyDescent="0.25">
      <c r="B5" s="14" t="s">
        <v>17</v>
      </c>
      <c r="C5" s="13">
        <v>7.4</v>
      </c>
      <c r="D5" s="13">
        <v>7.9806759939049732</v>
      </c>
      <c r="E5" s="13">
        <v>3.3097609082599622</v>
      </c>
      <c r="F5" s="13">
        <v>1.6204889406286282</v>
      </c>
      <c r="G5" s="13">
        <v>5.3765904473873194</v>
      </c>
      <c r="H5" s="13">
        <v>1.3799301337894532</v>
      </c>
      <c r="I5" s="13">
        <f t="shared" ref="I5:I13" si="0">AVERAGE(C5:H5)</f>
        <v>4.5112410706617228</v>
      </c>
    </row>
    <row r="6" spans="2:17" x14ac:dyDescent="0.25">
      <c r="B6" s="14" t="s">
        <v>18</v>
      </c>
      <c r="C6" s="13">
        <v>9.7396376946283336</v>
      </c>
      <c r="D6" s="13">
        <v>5.6102041614008558</v>
      </c>
      <c r="E6" s="13">
        <v>3.7034752464254472</v>
      </c>
      <c r="F6" s="13">
        <v>8.1631196393095564</v>
      </c>
      <c r="G6" s="13">
        <v>3.141119408730475</v>
      </c>
      <c r="H6" s="13">
        <v>6.5718337794175685</v>
      </c>
      <c r="I6" s="13">
        <f t="shared" si="0"/>
        <v>6.1548983216520403</v>
      </c>
    </row>
    <row r="7" spans="2:17" x14ac:dyDescent="0.25">
      <c r="B7" s="14" t="s">
        <v>19</v>
      </c>
      <c r="C7" s="13">
        <v>3.4439975185607707</v>
      </c>
      <c r="D7" s="13">
        <v>4.1205602414300158</v>
      </c>
      <c r="E7" s="13">
        <v>5.4810300620564023</v>
      </c>
      <c r="F7" s="13">
        <v>9.8948425280067642</v>
      </c>
      <c r="G7" s="13">
        <v>7.7336731341010934</v>
      </c>
      <c r="H7" s="13">
        <v>3.9768204777242966</v>
      </c>
      <c r="I7" s="13">
        <f t="shared" si="0"/>
        <v>5.7751539936465575</v>
      </c>
    </row>
    <row r="8" spans="2:17" x14ac:dyDescent="0.25">
      <c r="B8" s="14" t="s">
        <v>20</v>
      </c>
      <c r="C8" s="13">
        <v>0.27401180468609176</v>
      </c>
      <c r="D8" s="13">
        <v>9.9958618130966403</v>
      </c>
      <c r="E8" s="13">
        <v>8.4985210938716129</v>
      </c>
      <c r="F8" s="13">
        <v>6.8368506008250174</v>
      </c>
      <c r="G8" s="13">
        <v>7.5750114713551975</v>
      </c>
      <c r="H8" s="13">
        <v>5.3182690657137099</v>
      </c>
      <c r="I8" s="13">
        <f t="shared" si="0"/>
        <v>6.4164209749247112</v>
      </c>
    </row>
    <row r="9" spans="2:17" x14ac:dyDescent="0.25">
      <c r="B9" s="14" t="s">
        <v>21</v>
      </c>
      <c r="C9" s="13">
        <v>2.9911047232388466</v>
      </c>
      <c r="D9" s="13">
        <v>8.1166106376754588</v>
      </c>
      <c r="E9" s="13">
        <v>4.3192767187870462</v>
      </c>
      <c r="F9" s="13">
        <v>4.4587230544181899</v>
      </c>
      <c r="G9" s="13">
        <v>7.5494401050540505</v>
      </c>
      <c r="H9" s="13">
        <v>11.003827198935978</v>
      </c>
      <c r="I9" s="13">
        <f t="shared" si="0"/>
        <v>6.4064970730182615</v>
      </c>
    </row>
    <row r="10" spans="2:17" x14ac:dyDescent="0.25">
      <c r="B10" s="14" t="s">
        <v>22</v>
      </c>
      <c r="C10" s="13">
        <v>6.1487854716966162</v>
      </c>
      <c r="D10" s="13">
        <v>6.0961393006747189</v>
      </c>
      <c r="E10" s="13">
        <v>5.8549248778850149</v>
      </c>
      <c r="F10" s="13">
        <v>9.4232788186815917</v>
      </c>
      <c r="G10" s="13">
        <v>3.4186200260212685</v>
      </c>
      <c r="H10" s="13">
        <v>6.5024840331653344</v>
      </c>
      <c r="I10" s="13">
        <f t="shared" si="0"/>
        <v>6.2407054213540905</v>
      </c>
    </row>
    <row r="11" spans="2:17" x14ac:dyDescent="0.25">
      <c r="B11" s="14" t="s">
        <v>23</v>
      </c>
      <c r="C11" s="13">
        <v>3.7624676866526929</v>
      </c>
      <c r="D11" s="13">
        <v>8.2288073102134707</v>
      </c>
      <c r="E11" s="13">
        <v>7.8611198607364097</v>
      </c>
      <c r="F11" s="13">
        <v>5.7768272312762381</v>
      </c>
      <c r="G11" s="13">
        <v>5.7444850489476895</v>
      </c>
      <c r="H11" s="13">
        <v>4.4174441351527483</v>
      </c>
      <c r="I11" s="13">
        <f t="shared" si="0"/>
        <v>5.9651918788298746</v>
      </c>
    </row>
    <row r="12" spans="2:17" x14ac:dyDescent="0.25">
      <c r="B12" s="14" t="s">
        <v>24</v>
      </c>
      <c r="C12" s="13">
        <v>3.3906397072745564</v>
      </c>
      <c r="D12" s="13">
        <v>8.9569423269018511</v>
      </c>
      <c r="E12" s="13">
        <v>9.6981701383695107</v>
      </c>
      <c r="F12" s="13">
        <v>9.233251984064438</v>
      </c>
      <c r="G12" s="13">
        <v>9.4883124024744969</v>
      </c>
      <c r="H12" s="13">
        <v>0</v>
      </c>
      <c r="I12" s="13">
        <f t="shared" si="0"/>
        <v>6.794552759847476</v>
      </c>
    </row>
    <row r="13" spans="2:17" x14ac:dyDescent="0.25">
      <c r="B13" s="15" t="s">
        <v>16</v>
      </c>
      <c r="C13" s="16">
        <f t="shared" ref="C13:H13" si="1">AVERAGE(C5:C12)</f>
        <v>4.6438305758422391</v>
      </c>
      <c r="D13" s="16">
        <f t="shared" si="1"/>
        <v>7.3882252231622481</v>
      </c>
      <c r="E13" s="16">
        <f t="shared" si="1"/>
        <v>6.0907848632989259</v>
      </c>
      <c r="F13" s="16">
        <f t="shared" si="1"/>
        <v>6.925922849651303</v>
      </c>
      <c r="G13" s="16">
        <f t="shared" si="1"/>
        <v>6.2534065055089485</v>
      </c>
      <c r="H13" s="16">
        <f t="shared" si="1"/>
        <v>4.8963261029873859</v>
      </c>
      <c r="I13" s="16">
        <f t="shared" si="0"/>
        <v>6.0330826867418423</v>
      </c>
    </row>
    <row r="14" spans="2:17" x14ac:dyDescent="0.25">
      <c r="B14" s="6" t="s">
        <v>67</v>
      </c>
      <c r="C14" s="50"/>
      <c r="D14" s="50"/>
      <c r="E14" s="50"/>
      <c r="F14" s="50"/>
      <c r="G14" s="50"/>
      <c r="H14" s="50"/>
      <c r="I14" s="50"/>
    </row>
    <row r="15" spans="2:17" x14ac:dyDescent="0.25">
      <c r="B15" s="6"/>
      <c r="C15" s="50"/>
      <c r="D15" s="50"/>
      <c r="E15" s="50"/>
      <c r="F15" s="50"/>
      <c r="G15" s="50"/>
      <c r="H15" s="50"/>
      <c r="I15" s="50"/>
    </row>
    <row r="16" spans="2:17" x14ac:dyDescent="0.25">
      <c r="B16" s="61" t="s">
        <v>74</v>
      </c>
      <c r="C16" s="61"/>
      <c r="D16" s="61"/>
      <c r="E16" s="61"/>
      <c r="F16" s="61"/>
      <c r="G16" s="61"/>
      <c r="H16" s="61"/>
      <c r="I16" s="61"/>
      <c r="K16" s="6" t="s">
        <v>77</v>
      </c>
      <c r="L16" s="6"/>
      <c r="M16" s="6"/>
      <c r="N16" s="6"/>
      <c r="O16" s="6"/>
      <c r="P16" s="6"/>
      <c r="Q16" s="6"/>
    </row>
    <row r="17" spans="2:17" x14ac:dyDescent="0.25">
      <c r="B17" s="11"/>
      <c r="C17" s="12">
        <v>1</v>
      </c>
      <c r="D17" s="12">
        <v>2</v>
      </c>
      <c r="E17" s="12">
        <v>3</v>
      </c>
      <c r="F17" s="12">
        <v>4</v>
      </c>
      <c r="G17" s="12">
        <v>5</v>
      </c>
      <c r="H17" s="12">
        <v>6</v>
      </c>
      <c r="I17" s="12" t="s">
        <v>16</v>
      </c>
      <c r="K17" s="24" t="s">
        <v>31</v>
      </c>
      <c r="L17" s="24" t="s">
        <v>25</v>
      </c>
      <c r="M17" s="24" t="s">
        <v>27</v>
      </c>
      <c r="N17" s="24" t="s">
        <v>26</v>
      </c>
      <c r="O17" s="24" t="s">
        <v>30</v>
      </c>
      <c r="P17" s="24" t="s">
        <v>29</v>
      </c>
      <c r="Q17" s="24" t="s">
        <v>28</v>
      </c>
    </row>
    <row r="18" spans="2:17" x14ac:dyDescent="0.25">
      <c r="B18" s="14" t="s">
        <v>17</v>
      </c>
      <c r="C18" s="13">
        <v>4.2</v>
      </c>
      <c r="D18" s="13">
        <v>4.1824646058922665</v>
      </c>
      <c r="E18" s="13">
        <v>-0.75011968910542182</v>
      </c>
      <c r="F18" s="13">
        <v>-2.7064451344253948</v>
      </c>
      <c r="G18" s="13">
        <v>0.59981947933280821</v>
      </c>
      <c r="H18" s="13">
        <v>-3.4454844940700946</v>
      </c>
      <c r="I18" s="13">
        <f t="shared" ref="I18:I26" si="2">AVERAGE(C18:H18)</f>
        <v>0.34670579460402734</v>
      </c>
      <c r="K18" s="21">
        <v>1</v>
      </c>
      <c r="L18" s="9">
        <v>4.2500920866768448</v>
      </c>
      <c r="M18" s="9">
        <v>-1.6804457125276673</v>
      </c>
      <c r="N18" s="9">
        <v>7.1865953027696481</v>
      </c>
      <c r="O18" s="9">
        <v>12.07031126190247</v>
      </c>
      <c r="P18" s="9">
        <v>5.540461254203259</v>
      </c>
      <c r="Q18" s="9">
        <v>-4.8015389836984115</v>
      </c>
    </row>
    <row r="19" spans="2:17" x14ac:dyDescent="0.25">
      <c r="B19" s="14" t="s">
        <v>18</v>
      </c>
      <c r="C19" s="13">
        <v>4.3095647036576645</v>
      </c>
      <c r="D19" s="13">
        <v>0.25047432903826383</v>
      </c>
      <c r="E19" s="13">
        <v>-1.644655135370876</v>
      </c>
      <c r="F19" s="13">
        <v>2.5239852540425156</v>
      </c>
      <c r="G19" s="13">
        <v>-2.2711846089669252</v>
      </c>
      <c r="H19" s="13">
        <v>0.93871633047424297</v>
      </c>
      <c r="I19" s="13">
        <f t="shared" si="2"/>
        <v>0.68448347881248106</v>
      </c>
      <c r="K19" s="52">
        <v>2</v>
      </c>
      <c r="L19" s="9">
        <v>7.3882252231622481</v>
      </c>
      <c r="M19" s="9">
        <v>1.5540227436442997</v>
      </c>
      <c r="N19" s="9">
        <v>7.8240874857695566</v>
      </c>
      <c r="O19" s="9">
        <v>20.181208177058831</v>
      </c>
      <c r="P19" s="9">
        <v>9.3624820942106517</v>
      </c>
      <c r="Q19" s="9">
        <v>-2.3000989748760667</v>
      </c>
    </row>
    <row r="20" spans="2:17" x14ac:dyDescent="0.25">
      <c r="B20" s="14" t="s">
        <v>19</v>
      </c>
      <c r="C20" s="13">
        <v>-2.0730781171233392</v>
      </c>
      <c r="D20" s="13">
        <v>-1.5063977141933638</v>
      </c>
      <c r="E20" s="13">
        <v>-0.3123972780772255</v>
      </c>
      <c r="F20" s="13">
        <v>3.7655361618224026</v>
      </c>
      <c r="G20" s="13">
        <v>1.6615908846482119</v>
      </c>
      <c r="H20" s="13">
        <v>-1.9294899743785843</v>
      </c>
      <c r="I20" s="13">
        <f t="shared" si="2"/>
        <v>-6.570600621698304E-2</v>
      </c>
      <c r="K20" s="52">
        <v>3</v>
      </c>
      <c r="L20" s="9">
        <v>6.0907848632989259</v>
      </c>
      <c r="M20" s="9">
        <v>0.27921031276690184</v>
      </c>
      <c r="N20" s="9">
        <v>11.420705059508967</v>
      </c>
      <c r="O20" s="9">
        <v>20.256361006605818</v>
      </c>
      <c r="P20" s="9">
        <v>16.903093166592623</v>
      </c>
      <c r="Q20" s="9">
        <v>3.632444832549321</v>
      </c>
    </row>
    <row r="21" spans="2:17" x14ac:dyDescent="0.25">
      <c r="B21" s="14" t="s">
        <v>20</v>
      </c>
      <c r="C21" s="13">
        <v>-5.4789967849900307</v>
      </c>
      <c r="D21" s="13">
        <v>3.598912824595879</v>
      </c>
      <c r="E21" s="13">
        <v>2.1283978698794392</v>
      </c>
      <c r="F21" s="13">
        <v>0.54096425660650205</v>
      </c>
      <c r="G21" s="13">
        <v>1.2388216426696408</v>
      </c>
      <c r="H21" s="13">
        <v>-0.87044842783359222</v>
      </c>
      <c r="I21" s="13">
        <f t="shared" si="2"/>
        <v>0.19294189682130636</v>
      </c>
      <c r="K21" s="21">
        <v>4</v>
      </c>
      <c r="L21" s="9">
        <v>6.925922849651303</v>
      </c>
      <c r="M21" s="9">
        <v>1.0659806293726994</v>
      </c>
      <c r="N21" s="9">
        <v>12.398627282314827</v>
      </c>
      <c r="O21" s="9">
        <v>20.657957531120545</v>
      </c>
      <c r="P21" s="9">
        <v>22.74356724477321</v>
      </c>
      <c r="Q21" s="9">
        <v>4.5927570400739883</v>
      </c>
    </row>
    <row r="22" spans="2:17" x14ac:dyDescent="0.25">
      <c r="B22" s="14" t="s">
        <v>21</v>
      </c>
      <c r="C22" s="13">
        <v>-3.0617772412867339</v>
      </c>
      <c r="D22" s="13">
        <v>1.7269252047273254</v>
      </c>
      <c r="E22" s="13">
        <v>-1.9012185461898978</v>
      </c>
      <c r="F22" s="13">
        <v>-1.850637856081172</v>
      </c>
      <c r="G22" s="13">
        <v>0.95944747009448772</v>
      </c>
      <c r="H22" s="13">
        <v>4.1286878347007949</v>
      </c>
      <c r="I22" s="13">
        <f t="shared" si="2"/>
        <v>2.3781099413403931E-4</v>
      </c>
      <c r="K22" s="21">
        <v>5</v>
      </c>
      <c r="L22" s="9">
        <v>6.2534065055089485</v>
      </c>
      <c r="M22" s="9">
        <v>0.47285656710321367</v>
      </c>
      <c r="N22" s="9">
        <v>11.226522681102862</v>
      </c>
      <c r="O22" s="9">
        <v>16.012556323289022</v>
      </c>
      <c r="P22" s="9">
        <v>20.158404368081086</v>
      </c>
      <c r="Q22" s="9">
        <v>2.5441694472258884</v>
      </c>
    </row>
    <row r="23" spans="2:17" x14ac:dyDescent="0.25">
      <c r="B23" s="14" t="s">
        <v>22</v>
      </c>
      <c r="C23" s="13">
        <v>-0.4497179740253876</v>
      </c>
      <c r="D23" s="13">
        <v>-0.49347592248775163</v>
      </c>
      <c r="E23" s="13">
        <v>-0.69646403814385138</v>
      </c>
      <c r="F23" s="13">
        <v>2.6860278518159086</v>
      </c>
      <c r="G23" s="13">
        <v>-2.905600396505359</v>
      </c>
      <c r="H23" s="13">
        <v>1.8241043576816551E-2</v>
      </c>
      <c r="I23" s="13">
        <f t="shared" si="2"/>
        <v>-0.30683157262827071</v>
      </c>
      <c r="K23" s="22">
        <v>6</v>
      </c>
      <c r="L23" s="45">
        <v>5.5958012605570122</v>
      </c>
      <c r="M23" s="45">
        <v>-0.40203295714172438</v>
      </c>
      <c r="N23" s="45">
        <v>7.2341267129232349</v>
      </c>
      <c r="O23" s="45">
        <v>12.493438185436224</v>
      </c>
      <c r="P23" s="45">
        <v>14.22718419912289</v>
      </c>
      <c r="Q23" s="45">
        <v>1.9328708204742282</v>
      </c>
    </row>
    <row r="24" spans="2:17" x14ac:dyDescent="0.25">
      <c r="B24" s="14" t="s">
        <v>23</v>
      </c>
      <c r="C24" s="13">
        <v>-2.5399845323193726</v>
      </c>
      <c r="D24" s="13">
        <v>1.6599995748581842</v>
      </c>
      <c r="E24" s="13">
        <v>1.3376753822589071</v>
      </c>
      <c r="F24" s="13">
        <v>-0.56827781606151317</v>
      </c>
      <c r="G24" s="13">
        <v>-0.51802869206666324</v>
      </c>
      <c r="H24" s="13">
        <v>-1.6544530124616541</v>
      </c>
      <c r="I24" s="13">
        <f t="shared" si="2"/>
        <v>-0.38051151596535199</v>
      </c>
      <c r="K24" s="51" t="s">
        <v>75</v>
      </c>
    </row>
    <row r="25" spans="2:17" ht="15.75" customHeight="1" x14ac:dyDescent="0.25">
      <c r="B25" s="14" t="s">
        <v>24</v>
      </c>
      <c r="C25" s="13">
        <v>-2.469130041606471</v>
      </c>
      <c r="D25" s="13">
        <v>3.0132790467235937</v>
      </c>
      <c r="E25" s="13">
        <v>4.0724639368841409</v>
      </c>
      <c r="F25" s="13">
        <v>4.1366923172623471</v>
      </c>
      <c r="G25" s="13">
        <v>5.0179867576195081</v>
      </c>
      <c r="H25" s="13">
        <v>-3.4</v>
      </c>
      <c r="I25" s="13">
        <f t="shared" si="2"/>
        <v>1.7285486694805199</v>
      </c>
    </row>
    <row r="26" spans="2:17" ht="15.75" customHeight="1" x14ac:dyDescent="0.25">
      <c r="B26" s="15" t="s">
        <v>16</v>
      </c>
      <c r="C26" s="16">
        <f t="shared" ref="C26:H26" si="3">AVERAGE(C18:C25)</f>
        <v>-0.94538999846170879</v>
      </c>
      <c r="D26" s="16">
        <f t="shared" si="3"/>
        <v>1.5540227436442997</v>
      </c>
      <c r="E26" s="16">
        <f t="shared" si="3"/>
        <v>0.27921031276690184</v>
      </c>
      <c r="F26" s="16">
        <f t="shared" si="3"/>
        <v>1.0659806293726994</v>
      </c>
      <c r="G26" s="16">
        <f t="shared" si="3"/>
        <v>0.47285656710321367</v>
      </c>
      <c r="H26" s="16">
        <f t="shared" si="3"/>
        <v>-0.77677883749900878</v>
      </c>
      <c r="I26" s="16">
        <f t="shared" si="2"/>
        <v>0.27498356948773284</v>
      </c>
    </row>
    <row r="27" spans="2:17" x14ac:dyDescent="0.25">
      <c r="B27" s="6" t="s">
        <v>67</v>
      </c>
    </row>
    <row r="28" spans="2:17" x14ac:dyDescent="0.25">
      <c r="B28" s="6"/>
    </row>
    <row r="29" spans="2:17" x14ac:dyDescent="0.25">
      <c r="B29" s="61" t="s">
        <v>70</v>
      </c>
      <c r="C29" s="61"/>
      <c r="D29" s="61"/>
      <c r="E29" s="61"/>
      <c r="F29" s="61"/>
      <c r="G29" s="61"/>
      <c r="H29" s="61"/>
      <c r="I29" s="61"/>
      <c r="K29" s="37" t="s">
        <v>78</v>
      </c>
      <c r="L29" s="6"/>
      <c r="M29" s="6"/>
      <c r="N29" s="6"/>
      <c r="O29" s="6"/>
      <c r="P29" s="6"/>
      <c r="Q29" s="6"/>
    </row>
    <row r="30" spans="2:17" x14ac:dyDescent="0.25">
      <c r="B30" s="11"/>
      <c r="C30" s="12">
        <v>1</v>
      </c>
      <c r="D30" s="12">
        <v>2</v>
      </c>
      <c r="E30" s="12">
        <v>3</v>
      </c>
      <c r="F30" s="12">
        <v>4</v>
      </c>
      <c r="G30" s="12">
        <v>5</v>
      </c>
      <c r="H30" s="12">
        <v>6</v>
      </c>
      <c r="I30" s="12" t="s">
        <v>16</v>
      </c>
      <c r="K30" s="24"/>
      <c r="L30" s="24" t="s">
        <v>25</v>
      </c>
      <c r="M30" s="24" t="s">
        <v>27</v>
      </c>
      <c r="N30" s="24" t="s">
        <v>26</v>
      </c>
      <c r="O30" s="24" t="s">
        <v>30</v>
      </c>
      <c r="P30" s="24" t="s">
        <v>29</v>
      </c>
      <c r="Q30" s="24" t="s">
        <v>28</v>
      </c>
    </row>
    <row r="31" spans="2:17" x14ac:dyDescent="0.25">
      <c r="B31" s="14" t="s">
        <v>17</v>
      </c>
      <c r="C31" s="13">
        <v>-0.3</v>
      </c>
      <c r="D31" s="13">
        <v>6.290806423151607</v>
      </c>
      <c r="E31" s="13">
        <v>18.419523532829807</v>
      </c>
      <c r="F31" s="13">
        <v>6.2736576475536099</v>
      </c>
      <c r="G31" s="13">
        <v>0.54745729173537594</v>
      </c>
      <c r="H31" s="13">
        <v>1.5378640776698926</v>
      </c>
      <c r="I31" s="13">
        <f t="shared" ref="I31:I39" si="4">AVERAGE(C31:H31)</f>
        <v>5.461551495490049</v>
      </c>
      <c r="K31" s="6" t="s">
        <v>25</v>
      </c>
      <c r="L31" s="41">
        <v>1</v>
      </c>
      <c r="M31" s="41">
        <f>CORREL(L18:L23,M18:M23)</f>
        <v>0.99825096619525322</v>
      </c>
      <c r="N31" s="41">
        <f>CORREL(N18:N23,L18:L23)</f>
        <v>0.45153166598916672</v>
      </c>
      <c r="O31" s="41">
        <f>CORREL(O18:O23,L18:L23)</f>
        <v>0.83531087229634648</v>
      </c>
      <c r="P31" s="41">
        <f>CORREL(P18:P23,L18:L23)</f>
        <v>0.49699373032338467</v>
      </c>
      <c r="Q31" s="41">
        <f>CORREL(Q18:Q23,L18:L23)</f>
        <v>0.45446717066597758</v>
      </c>
    </row>
    <row r="32" spans="2:17" x14ac:dyDescent="0.25">
      <c r="B32" s="14" t="s">
        <v>18</v>
      </c>
      <c r="C32" s="13">
        <v>6.5832249674902199</v>
      </c>
      <c r="D32" s="13">
        <v>10.362970870825094</v>
      </c>
      <c r="E32" s="13">
        <v>20.804256201202275</v>
      </c>
      <c r="F32" s="13">
        <v>22.512010981468823</v>
      </c>
      <c r="G32" s="13">
        <v>11.30718954248362</v>
      </c>
      <c r="H32" s="13">
        <v>15.099404412381512</v>
      </c>
      <c r="I32" s="13">
        <f t="shared" si="4"/>
        <v>14.444842829308593</v>
      </c>
      <c r="K32" s="6" t="s">
        <v>27</v>
      </c>
      <c r="L32" s="53">
        <f>CORREL(L18:L23,M18:M23)</f>
        <v>0.99825096619525322</v>
      </c>
      <c r="M32" s="53">
        <v>1</v>
      </c>
      <c r="N32" s="53">
        <f>CORREL(N18:N23,M18:M23)</f>
        <v>0.48200692823126023</v>
      </c>
      <c r="O32" s="53">
        <f>CORREL(O18:O23,M18:M23)</f>
        <v>0.8507663540174587</v>
      </c>
      <c r="P32" s="53">
        <f>CORREL(P18:P23,M18:M23)</f>
        <v>0.50691954103025849</v>
      </c>
      <c r="Q32" s="53">
        <f>CORREL(Q18:Q23,M18:M23)</f>
        <v>0.45704447527069031</v>
      </c>
    </row>
    <row r="33" spans="2:17" x14ac:dyDescent="0.25">
      <c r="B33" s="14" t="s">
        <v>19</v>
      </c>
      <c r="C33" s="13">
        <v>5.9361562568326143</v>
      </c>
      <c r="D33" s="13">
        <v>7.3234494857418175</v>
      </c>
      <c r="E33" s="13">
        <v>9.55448717948717</v>
      </c>
      <c r="F33" s="13">
        <v>9.6945662135627497</v>
      </c>
      <c r="G33" s="13">
        <v>24.399460772269379</v>
      </c>
      <c r="H33" s="13">
        <v>3.6157582298974589</v>
      </c>
      <c r="I33" s="13">
        <f t="shared" si="4"/>
        <v>10.087313022965199</v>
      </c>
      <c r="K33" s="6" t="s">
        <v>26</v>
      </c>
      <c r="L33" s="53">
        <f>CORREL(N18:N23,L18:L23)</f>
        <v>0.45153166598916672</v>
      </c>
      <c r="M33" s="53">
        <f>CORREL(N18:N23,M18:M23)</f>
        <v>0.48200692823126023</v>
      </c>
      <c r="N33" s="53">
        <v>1</v>
      </c>
      <c r="O33" s="53">
        <f>CORREL(O18:O23,N18:N23)</f>
        <v>0.66177229272547888</v>
      </c>
      <c r="P33" s="53">
        <f>CORREL(P18:P23,N18:N23)</f>
        <v>0.87919210545110593</v>
      </c>
      <c r="Q33" s="53">
        <f>CORREL(Q18:Q23,O18:O23)</f>
        <v>0.46412663912950081</v>
      </c>
    </row>
    <row r="34" spans="2:17" x14ac:dyDescent="0.25">
      <c r="B34" s="14" t="s">
        <v>20</v>
      </c>
      <c r="C34" s="13">
        <v>0.27401180468609176</v>
      </c>
      <c r="D34" s="13">
        <v>9.9958618130966403</v>
      </c>
      <c r="E34" s="13">
        <v>8.4985210938716129</v>
      </c>
      <c r="F34" s="13">
        <v>6.8368506008250174</v>
      </c>
      <c r="G34" s="13">
        <v>7.5750114713551975</v>
      </c>
      <c r="H34" s="13">
        <v>5.3182690657137099</v>
      </c>
      <c r="I34" s="13">
        <f t="shared" si="4"/>
        <v>6.4164209749247112</v>
      </c>
      <c r="K34" s="6" t="s">
        <v>30</v>
      </c>
      <c r="L34" s="53">
        <f>CORREL(O18:O23,L18:L23)</f>
        <v>0.83531087229634648</v>
      </c>
      <c r="M34" s="53">
        <f>CORREL(O18:O23,M18:M23)</f>
        <v>0.8507663540174587</v>
      </c>
      <c r="N34" s="53">
        <f>CORREL(O18:O23,N18:N23)</f>
        <v>0.66177229272547888</v>
      </c>
      <c r="O34" s="53">
        <v>1</v>
      </c>
      <c r="P34" s="53">
        <f>CORREL(P18:P23,O18:O23)</f>
        <v>0.47375883543444147</v>
      </c>
      <c r="Q34" s="53">
        <f>CORREL(Q18:Q23,O18:O23)</f>
        <v>0.46412663912950081</v>
      </c>
    </row>
    <row r="35" spans="2:17" x14ac:dyDescent="0.25">
      <c r="B35" s="14" t="s">
        <v>21</v>
      </c>
      <c r="C35" s="13">
        <v>1.1514215875466638</v>
      </c>
      <c r="D35" s="13">
        <v>4.9093799682034867</v>
      </c>
      <c r="E35" s="13">
        <v>0.96381160210938788</v>
      </c>
      <c r="F35" s="13">
        <v>1.8011527377521874</v>
      </c>
      <c r="G35" s="13">
        <v>0.57796650153336682</v>
      </c>
      <c r="H35" s="13">
        <v>4.2394746100621772</v>
      </c>
      <c r="I35" s="13">
        <f t="shared" si="4"/>
        <v>2.2738678345345451</v>
      </c>
      <c r="K35" s="6" t="s">
        <v>29</v>
      </c>
      <c r="L35" s="53">
        <f>CORREL(P18:P23,L18:L23)</f>
        <v>0.49699373032338467</v>
      </c>
      <c r="M35" s="53">
        <f>CORREL(P18:P23,M18:M23)</f>
        <v>0.50691954103025849</v>
      </c>
      <c r="N35" s="53">
        <f>CORREL(P18:P23,N18:N23)</f>
        <v>0.87919210545110593</v>
      </c>
      <c r="O35" s="53">
        <f>CORREL(P18:P23,O18:O23)</f>
        <v>0.47375883543444147</v>
      </c>
      <c r="P35" s="53">
        <v>1</v>
      </c>
      <c r="Q35" s="53">
        <f>CORREL(Q18:Q23,P18:P23)</f>
        <v>0.94820265790268388</v>
      </c>
    </row>
    <row r="36" spans="2:17" x14ac:dyDescent="0.25">
      <c r="B36" s="14" t="s">
        <v>22</v>
      </c>
      <c r="C36" s="13">
        <v>1.828204983968007</v>
      </c>
      <c r="D36" s="13">
        <v>1.3092475969506356</v>
      </c>
      <c r="E36" s="13">
        <v>2.8518457931184571</v>
      </c>
      <c r="F36" s="13">
        <v>1.9351076237938525</v>
      </c>
      <c r="G36" s="13">
        <v>2.526808575980044</v>
      </c>
      <c r="H36" s="13">
        <v>5.0033968978513643</v>
      </c>
      <c r="I36" s="13">
        <f t="shared" si="4"/>
        <v>2.5757685786103934</v>
      </c>
      <c r="K36" s="26" t="s">
        <v>28</v>
      </c>
      <c r="L36" s="54">
        <f>CORREL(Q18:Q23,L18:L23)</f>
        <v>0.45446717066597758</v>
      </c>
      <c r="M36" s="54">
        <f>CORREL(Q18:Q23,M18:M23)</f>
        <v>0.45704447527069031</v>
      </c>
      <c r="N36" s="54">
        <f>CORREL(Q18:Q23,N18:N23)</f>
        <v>0.79923642419250385</v>
      </c>
      <c r="O36" s="54">
        <f>CORREL(Q18:Q23,O18:O23)</f>
        <v>0.46412663912950081</v>
      </c>
      <c r="P36" s="54">
        <f>CORREL(Q18:Q23,P18:P23)</f>
        <v>0.94820265790268388</v>
      </c>
      <c r="Q36" s="54">
        <v>1</v>
      </c>
    </row>
    <row r="37" spans="2:17" x14ac:dyDescent="0.25">
      <c r="B37" s="14" t="s">
        <v>23</v>
      </c>
      <c r="C37" s="13">
        <v>5.4690210388737226</v>
      </c>
      <c r="D37" s="13">
        <v>4.9436883627050676</v>
      </c>
      <c r="E37" s="13">
        <v>12.081944640298792</v>
      </c>
      <c r="F37" s="13">
        <v>23.784025266195187</v>
      </c>
      <c r="G37" s="13">
        <v>14.944526210387554</v>
      </c>
      <c r="H37" s="13">
        <v>15.824719696886525</v>
      </c>
      <c r="I37" s="13">
        <f t="shared" si="4"/>
        <v>12.841320869224475</v>
      </c>
      <c r="K37" s="51" t="s">
        <v>76</v>
      </c>
      <c r="L37" s="50"/>
      <c r="M37" s="50"/>
      <c r="N37" s="50"/>
      <c r="O37" s="50"/>
      <c r="P37" s="50"/>
      <c r="Q37" s="50"/>
    </row>
    <row r="38" spans="2:17" ht="15.75" customHeight="1" x14ac:dyDescent="0.25">
      <c r="B38" s="14" t="s">
        <v>24</v>
      </c>
      <c r="C38" s="13">
        <v>29.064126479990215</v>
      </c>
      <c r="D38" s="13">
        <v>17.457295365482107</v>
      </c>
      <c r="E38" s="13">
        <v>18.191250433154238</v>
      </c>
      <c r="F38" s="13">
        <v>26.351647187367178</v>
      </c>
      <c r="G38" s="13">
        <v>27.933761083078366</v>
      </c>
      <c r="H38" s="13">
        <v>58.9</v>
      </c>
      <c r="I38" s="19">
        <f t="shared" si="4"/>
        <v>29.649680091512014</v>
      </c>
    </row>
    <row r="39" spans="2:17" x14ac:dyDescent="0.25">
      <c r="B39" s="15" t="s">
        <v>16</v>
      </c>
      <c r="C39" s="16">
        <f t="shared" ref="C39:H39" si="5">AVERAGE(C31:C38)</f>
        <v>6.2507708899234418</v>
      </c>
      <c r="D39" s="16">
        <f t="shared" si="5"/>
        <v>7.8240874857695566</v>
      </c>
      <c r="E39" s="16">
        <f t="shared" si="5"/>
        <v>11.420705059508967</v>
      </c>
      <c r="F39" s="16">
        <f t="shared" si="5"/>
        <v>12.398627282314827</v>
      </c>
      <c r="G39" s="16">
        <f t="shared" si="5"/>
        <v>11.226522681102862</v>
      </c>
      <c r="H39" s="16">
        <f t="shared" si="5"/>
        <v>13.69236087380783</v>
      </c>
      <c r="I39" s="19">
        <f t="shared" si="4"/>
        <v>10.468845712071248</v>
      </c>
    </row>
    <row r="40" spans="2:17" x14ac:dyDescent="0.25">
      <c r="B40" s="6" t="s">
        <v>67</v>
      </c>
      <c r="C40" s="17"/>
      <c r="D40" s="17"/>
      <c r="E40" s="17"/>
      <c r="F40" s="17"/>
      <c r="G40" s="17"/>
      <c r="H40" s="17"/>
      <c r="I40" s="17"/>
    </row>
    <row r="42" spans="2:17" x14ac:dyDescent="0.25">
      <c r="B42" s="18" t="s">
        <v>71</v>
      </c>
      <c r="C42" s="18"/>
      <c r="D42" s="18"/>
      <c r="E42" s="18"/>
      <c r="F42" s="18"/>
      <c r="G42" s="18"/>
      <c r="H42" s="18"/>
      <c r="I42" s="18"/>
    </row>
    <row r="43" spans="2:17" x14ac:dyDescent="0.25">
      <c r="B43" s="11"/>
      <c r="C43" s="12">
        <v>1</v>
      </c>
      <c r="D43" s="12">
        <v>2</v>
      </c>
      <c r="E43" s="12">
        <v>3</v>
      </c>
      <c r="F43" s="12">
        <v>4</v>
      </c>
      <c r="G43" s="12">
        <v>5</v>
      </c>
      <c r="H43" s="12">
        <v>6</v>
      </c>
      <c r="I43" s="12" t="s">
        <v>16</v>
      </c>
    </row>
    <row r="44" spans="2:17" x14ac:dyDescent="0.25">
      <c r="B44" s="14" t="s">
        <v>17</v>
      </c>
      <c r="C44" s="13">
        <v>10</v>
      </c>
      <c r="D44" s="13">
        <v>21.553398058252426</v>
      </c>
      <c r="E44" s="13">
        <v>5.9105431309904199</v>
      </c>
      <c r="F44" s="13">
        <v>11.161387631975872</v>
      </c>
      <c r="G44" s="13">
        <v>19.810040705563093</v>
      </c>
      <c r="H44" s="13">
        <v>20.271800679501695</v>
      </c>
      <c r="I44" s="13">
        <f t="shared" ref="I44:I52" si="6">AVERAGE(C44:H44)</f>
        <v>14.784528367713918</v>
      </c>
    </row>
    <row r="45" spans="2:17" x14ac:dyDescent="0.25">
      <c r="B45" s="14" t="s">
        <v>18</v>
      </c>
      <c r="C45" s="13">
        <v>19.397363465160076</v>
      </c>
      <c r="D45" s="13">
        <v>38.012618296529979</v>
      </c>
      <c r="E45" s="13">
        <v>52.68571428571429</v>
      </c>
      <c r="F45" s="13">
        <v>23.839820359281426</v>
      </c>
      <c r="G45" s="13">
        <v>6.9507404049561794</v>
      </c>
      <c r="H45" s="13">
        <v>-2.2040124328906452</v>
      </c>
      <c r="I45" s="13">
        <f t="shared" si="6"/>
        <v>23.113707396458551</v>
      </c>
    </row>
    <row r="46" spans="2:17" x14ac:dyDescent="0.25">
      <c r="B46" s="14" t="s">
        <v>19</v>
      </c>
      <c r="C46" s="13">
        <v>-0.66454781854955458</v>
      </c>
      <c r="D46" s="13">
        <v>13.903432228039559</v>
      </c>
      <c r="E46" s="13">
        <v>11.159346271705829</v>
      </c>
      <c r="F46" s="13">
        <v>37.53733057661384</v>
      </c>
      <c r="G46" s="13">
        <v>13.579422081175885</v>
      </c>
      <c r="H46" s="13">
        <v>4.102941176470587</v>
      </c>
      <c r="I46" s="13">
        <f t="shared" si="6"/>
        <v>13.269654085909357</v>
      </c>
    </row>
    <row r="47" spans="2:17" x14ac:dyDescent="0.25">
      <c r="B47" s="14" t="s">
        <v>20</v>
      </c>
      <c r="C47" s="13">
        <v>8.0943636106794781</v>
      </c>
      <c r="D47" s="13">
        <v>14.009409304756936</v>
      </c>
      <c r="E47" s="13">
        <v>20.541036221916542</v>
      </c>
      <c r="F47" s="13">
        <v>11.182959300114103</v>
      </c>
      <c r="G47" s="13">
        <v>6.8593910366062216</v>
      </c>
      <c r="H47" s="13">
        <v>7.1394269249239528</v>
      </c>
      <c r="I47" s="13">
        <f t="shared" si="6"/>
        <v>11.304431066499538</v>
      </c>
    </row>
    <row r="48" spans="2:17" x14ac:dyDescent="0.25">
      <c r="B48" s="14" t="s">
        <v>21</v>
      </c>
      <c r="C48" s="13">
        <v>15.964440460182283</v>
      </c>
      <c r="D48" s="13">
        <v>9.1992527217676923</v>
      </c>
      <c r="E48" s="13">
        <v>6.241519674355489</v>
      </c>
      <c r="F48" s="13">
        <v>12.582597590093837</v>
      </c>
      <c r="G48" s="13">
        <v>16.8039457459926</v>
      </c>
      <c r="H48" s="13">
        <v>16.721560678996706</v>
      </c>
      <c r="I48" s="13">
        <f t="shared" si="6"/>
        <v>12.918886145231433</v>
      </c>
    </row>
    <row r="49" spans="2:9" x14ac:dyDescent="0.25">
      <c r="B49" s="14" t="s">
        <v>22</v>
      </c>
      <c r="C49" s="13">
        <v>6.7867737500904468</v>
      </c>
      <c r="D49" s="13">
        <v>10.952639067687509</v>
      </c>
      <c r="E49" s="13">
        <v>8.158529510549295</v>
      </c>
      <c r="F49" s="13">
        <v>13.575925246308906</v>
      </c>
      <c r="G49" s="13">
        <v>10.310200835156103</v>
      </c>
      <c r="H49" s="13">
        <v>10.527264533573689</v>
      </c>
      <c r="I49" s="13">
        <f t="shared" si="6"/>
        <v>10.051888823894323</v>
      </c>
    </row>
    <row r="50" spans="2:9" x14ac:dyDescent="0.25">
      <c r="B50" s="14" t="s">
        <v>23</v>
      </c>
      <c r="C50" s="13">
        <v>8.2993557856968039</v>
      </c>
      <c r="D50" s="13">
        <v>21.169738154848172</v>
      </c>
      <c r="E50" s="13">
        <v>24.124966987214336</v>
      </c>
      <c r="F50" s="13">
        <v>22.011815064206864</v>
      </c>
      <c r="G50" s="13">
        <v>21.319177309329639</v>
      </c>
      <c r="H50" s="13">
        <v>30.89508573747759</v>
      </c>
      <c r="I50" s="13">
        <f t="shared" si="6"/>
        <v>21.303356506462233</v>
      </c>
    </row>
    <row r="51" spans="2:9" x14ac:dyDescent="0.25">
      <c r="B51" s="14" t="s">
        <v>24</v>
      </c>
      <c r="C51" s="13">
        <v>26.614429580057752</v>
      </c>
      <c r="D51" s="13">
        <v>32.649177584588386</v>
      </c>
      <c r="E51" s="13">
        <v>33.229231970400349</v>
      </c>
      <c r="F51" s="13">
        <v>33.371824480369504</v>
      </c>
      <c r="G51" s="13">
        <v>32.467532467532465</v>
      </c>
      <c r="H51" s="13">
        <v>62.3</v>
      </c>
      <c r="I51" s="19">
        <f t="shared" si="6"/>
        <v>36.772032680491407</v>
      </c>
    </row>
    <row r="52" spans="2:9" x14ac:dyDescent="0.25">
      <c r="B52" s="15" t="s">
        <v>16</v>
      </c>
      <c r="C52" s="16">
        <f t="shared" ref="C52:H52" si="7">AVERAGE(C44:C51)</f>
        <v>11.811522354164662</v>
      </c>
      <c r="D52" s="16">
        <f t="shared" si="7"/>
        <v>20.181208177058831</v>
      </c>
      <c r="E52" s="16">
        <f t="shared" si="7"/>
        <v>20.256361006605818</v>
      </c>
      <c r="F52" s="16">
        <f t="shared" si="7"/>
        <v>20.657957531120545</v>
      </c>
      <c r="G52" s="16">
        <f t="shared" si="7"/>
        <v>16.012556323289022</v>
      </c>
      <c r="H52" s="16">
        <f t="shared" si="7"/>
        <v>18.719258412256696</v>
      </c>
      <c r="I52" s="19">
        <f t="shared" si="6"/>
        <v>17.939810634082594</v>
      </c>
    </row>
    <row r="53" spans="2:9" x14ac:dyDescent="0.25">
      <c r="B53" s="6" t="s">
        <v>67</v>
      </c>
    </row>
    <row r="55" spans="2:9" x14ac:dyDescent="0.25">
      <c r="B55" s="18" t="s">
        <v>72</v>
      </c>
      <c r="C55" s="18"/>
      <c r="D55" s="18"/>
      <c r="E55" s="18"/>
      <c r="F55" s="18"/>
      <c r="G55" s="18"/>
      <c r="H55" s="18"/>
      <c r="I55" s="18"/>
    </row>
    <row r="56" spans="2:9" x14ac:dyDescent="0.25">
      <c r="B56" s="11"/>
      <c r="C56" s="12">
        <v>1</v>
      </c>
      <c r="D56" s="12">
        <v>2</v>
      </c>
      <c r="E56" s="12">
        <v>3</v>
      </c>
      <c r="F56" s="12">
        <v>4</v>
      </c>
      <c r="G56" s="12">
        <v>5</v>
      </c>
      <c r="H56" s="12">
        <v>6</v>
      </c>
      <c r="I56" s="12" t="s">
        <v>16</v>
      </c>
    </row>
    <row r="57" spans="2:9" x14ac:dyDescent="0.25">
      <c r="B57" s="14" t="s">
        <v>17</v>
      </c>
      <c r="C57" s="13">
        <v>21.6</v>
      </c>
      <c r="D57" s="13">
        <v>14.273049645390067</v>
      </c>
      <c r="E57" s="13">
        <v>32.350659425911552</v>
      </c>
      <c r="F57" s="13">
        <v>-35.932004689331762</v>
      </c>
      <c r="G57" s="13">
        <v>17.291857273558996</v>
      </c>
      <c r="H57" s="13">
        <v>3.2761310452418257</v>
      </c>
      <c r="I57" s="13">
        <f>AVERAGE(C57:H57)</f>
        <v>8.8099487834617793</v>
      </c>
    </row>
    <row r="58" spans="2:9" x14ac:dyDescent="0.25">
      <c r="B58" s="14" t="s">
        <v>18</v>
      </c>
      <c r="C58" s="13">
        <v>50.679758308157098</v>
      </c>
      <c r="D58" s="13">
        <v>-13.684210526315798</v>
      </c>
      <c r="E58" s="13">
        <v>23.228803716608603</v>
      </c>
      <c r="F58" s="13">
        <v>46.559849198868996</v>
      </c>
      <c r="G58" s="13">
        <v>19.774919614147901</v>
      </c>
      <c r="H58" s="13">
        <v>61.234899328859058</v>
      </c>
      <c r="I58" s="13">
        <f t="shared" ref="I58:I64" si="8">AVERAGE(C58:H58)</f>
        <v>31.299003273387644</v>
      </c>
    </row>
    <row r="59" spans="2:9" x14ac:dyDescent="0.25">
      <c r="B59" s="14" t="s">
        <v>19</v>
      </c>
      <c r="C59" s="13">
        <v>19.930069930069916</v>
      </c>
      <c r="D59" s="13">
        <v>-17.895321393863661</v>
      </c>
      <c r="E59" s="13">
        <v>-13.019952654717615</v>
      </c>
      <c r="F59" s="13">
        <v>8.1648522550544556</v>
      </c>
      <c r="G59" s="13">
        <v>68.224299065420539</v>
      </c>
      <c r="H59" s="13">
        <v>1.0363247863247826</v>
      </c>
      <c r="I59" s="13">
        <f t="shared" si="8"/>
        <v>11.073378664714737</v>
      </c>
    </row>
    <row r="60" spans="2:9" x14ac:dyDescent="0.25">
      <c r="B60" s="14" t="s">
        <v>20</v>
      </c>
      <c r="C60" s="13">
        <v>-11.621021465581061</v>
      </c>
      <c r="D60" s="13">
        <v>6.9992821249102777</v>
      </c>
      <c r="E60" s="13">
        <v>-1.1629207201162894</v>
      </c>
      <c r="F60" s="13">
        <v>21.235433872609999</v>
      </c>
      <c r="G60" s="13">
        <v>8.3893243747667157</v>
      </c>
      <c r="H60" s="13">
        <v>0.29272492466636546</v>
      </c>
      <c r="I60" s="13">
        <f t="shared" si="8"/>
        <v>4.0221371852093348</v>
      </c>
    </row>
    <row r="61" spans="2:9" x14ac:dyDescent="0.25">
      <c r="B61" s="14" t="s">
        <v>21</v>
      </c>
      <c r="C61" s="13">
        <v>-11.125418490857575</v>
      </c>
      <c r="D61" s="13">
        <v>16.999903409639749</v>
      </c>
      <c r="E61" s="13">
        <v>-3.8058284487740734</v>
      </c>
      <c r="F61" s="13">
        <v>-0.37761757638172799</v>
      </c>
      <c r="G61" s="13">
        <v>7.1847002067539689</v>
      </c>
      <c r="H61" s="13">
        <v>20.687992284198685</v>
      </c>
      <c r="I61" s="13">
        <f t="shared" si="8"/>
        <v>4.9272885640965045</v>
      </c>
    </row>
    <row r="62" spans="2:9" x14ac:dyDescent="0.25">
      <c r="B62" s="14" t="s">
        <v>22</v>
      </c>
      <c r="C62" s="13">
        <v>5.1411827384123532</v>
      </c>
      <c r="D62" s="13">
        <v>5.7005320496579692</v>
      </c>
      <c r="E62" s="13">
        <v>5.1773729626078735</v>
      </c>
      <c r="F62" s="13">
        <v>10.34639927073837</v>
      </c>
      <c r="G62" s="13">
        <v>3.3612143742255185</v>
      </c>
      <c r="H62" s="13">
        <v>17.573305359908108</v>
      </c>
      <c r="I62" s="13">
        <f t="shared" si="8"/>
        <v>7.8833344592583652</v>
      </c>
    </row>
    <row r="63" spans="2:9" x14ac:dyDescent="0.25">
      <c r="B63" s="14" t="s">
        <v>23</v>
      </c>
      <c r="C63" s="13">
        <v>-3.4413901516761047</v>
      </c>
      <c r="D63" s="13">
        <v>23.17507810093722</v>
      </c>
      <c r="E63" s="13">
        <v>40.651568193184254</v>
      </c>
      <c r="F63" s="13">
        <v>58.111952049575862</v>
      </c>
      <c r="G63" s="13">
        <v>8.1407115894305484</v>
      </c>
      <c r="H63" s="13">
        <v>-4.5110883353385862</v>
      </c>
      <c r="I63" s="13">
        <f t="shared" si="8"/>
        <v>20.354471907685532</v>
      </c>
    </row>
    <row r="64" spans="2:9" x14ac:dyDescent="0.25">
      <c r="B64" s="14" t="s">
        <v>24</v>
      </c>
      <c r="C64" s="13">
        <v>-10.779952089101808</v>
      </c>
      <c r="D64" s="13">
        <v>39.331543343329379</v>
      </c>
      <c r="E64" s="13">
        <v>51.805042858036664</v>
      </c>
      <c r="F64" s="13">
        <v>73.839673577051485</v>
      </c>
      <c r="G64" s="13">
        <v>28.900208446344511</v>
      </c>
      <c r="H64" s="13">
        <v>-37.4</v>
      </c>
      <c r="I64" s="19">
        <f t="shared" si="8"/>
        <v>24.282752689276705</v>
      </c>
    </row>
    <row r="65" spans="2:9" x14ac:dyDescent="0.25">
      <c r="B65" s="15" t="s">
        <v>16</v>
      </c>
      <c r="C65" s="16">
        <f t="shared" ref="C65:H65" si="9">AVERAGE(C57:C64)</f>
        <v>7.5479035974278528</v>
      </c>
      <c r="D65" s="16">
        <f t="shared" si="9"/>
        <v>9.3624820942106517</v>
      </c>
      <c r="E65" s="16">
        <f t="shared" si="9"/>
        <v>16.903093166592623</v>
      </c>
      <c r="F65" s="16">
        <f t="shared" si="9"/>
        <v>22.74356724477321</v>
      </c>
      <c r="G65" s="16">
        <f t="shared" si="9"/>
        <v>20.158404368081086</v>
      </c>
      <c r="H65" s="16">
        <f t="shared" si="9"/>
        <v>7.7737861742325292</v>
      </c>
      <c r="I65" s="19">
        <f>AVERAGE(C65:H65)</f>
        <v>14.081539440886324</v>
      </c>
    </row>
    <row r="66" spans="2:9" x14ac:dyDescent="0.25">
      <c r="B66" s="6" t="s">
        <v>67</v>
      </c>
      <c r="C66" s="13"/>
      <c r="D66" s="13"/>
      <c r="E66" s="13"/>
      <c r="F66" s="13"/>
      <c r="G66" s="13"/>
      <c r="H66" s="13"/>
      <c r="I66" s="13"/>
    </row>
    <row r="68" spans="2:9" x14ac:dyDescent="0.25">
      <c r="B68" s="18" t="s">
        <v>73</v>
      </c>
      <c r="C68" s="18"/>
      <c r="D68" s="18"/>
      <c r="E68" s="18"/>
      <c r="F68" s="18"/>
      <c r="G68" s="18"/>
      <c r="H68" s="18"/>
      <c r="I68" s="18"/>
    </row>
    <row r="69" spans="2:9" x14ac:dyDescent="0.25">
      <c r="B69" s="11"/>
      <c r="C69" s="12">
        <v>1</v>
      </c>
      <c r="D69" s="12">
        <v>2</v>
      </c>
      <c r="E69" s="12">
        <v>3</v>
      </c>
      <c r="F69" s="12">
        <v>4</v>
      </c>
      <c r="G69" s="12">
        <v>5</v>
      </c>
      <c r="H69" s="12">
        <v>6</v>
      </c>
      <c r="I69" s="12" t="s">
        <v>16</v>
      </c>
    </row>
    <row r="70" spans="2:9" x14ac:dyDescent="0.25">
      <c r="B70" s="14" t="s">
        <v>17</v>
      </c>
      <c r="C70" s="13">
        <v>-6.6</v>
      </c>
      <c r="D70" s="13">
        <v>5.4633929599773756</v>
      </c>
      <c r="E70" s="13">
        <v>10.666258701637222</v>
      </c>
      <c r="F70" s="13">
        <v>-6.9247998417739538</v>
      </c>
      <c r="G70" s="13">
        <v>-14.315873623864428</v>
      </c>
      <c r="H70" s="13">
        <v>10.879503007739499</v>
      </c>
      <c r="I70" s="13">
        <f>AVERAGE(C70:H70)</f>
        <v>-0.13858646604738092</v>
      </c>
    </row>
    <row r="71" spans="2:9" x14ac:dyDescent="0.25">
      <c r="B71" s="14" t="s">
        <v>18</v>
      </c>
      <c r="C71" s="13">
        <v>-3.9302036315410516</v>
      </c>
      <c r="D71" s="13">
        <v>-2.4125280097380797</v>
      </c>
      <c r="E71" s="13">
        <v>15.47715156017928</v>
      </c>
      <c r="F71" s="13">
        <v>21.698656059131459</v>
      </c>
      <c r="G71" s="13">
        <v>9.3544060790953445</v>
      </c>
      <c r="H71" s="13">
        <v>0.68315133379714954</v>
      </c>
      <c r="I71" s="13">
        <f t="shared" ref="I71:I77" si="10">AVERAGE(C71:H71)</f>
        <v>6.8117722318206839</v>
      </c>
    </row>
    <row r="72" spans="2:9" x14ac:dyDescent="0.25">
      <c r="B72" s="14" t="s">
        <v>19</v>
      </c>
      <c r="C72" s="13">
        <v>-13.803268879479013</v>
      </c>
      <c r="D72" s="13">
        <v>-14.926925438065265</v>
      </c>
      <c r="E72" s="13">
        <v>-18.295717199399252</v>
      </c>
      <c r="F72" s="13">
        <v>-2.3881880673703004</v>
      </c>
      <c r="G72" s="13">
        <v>11.965311070330763</v>
      </c>
      <c r="H72" s="13">
        <v>6.7511406840267574</v>
      </c>
      <c r="I72" s="13">
        <f t="shared" si="10"/>
        <v>-5.1162746383260513</v>
      </c>
    </row>
    <row r="73" spans="2:9" x14ac:dyDescent="0.25">
      <c r="B73" s="14" t="s">
        <v>20</v>
      </c>
      <c r="C73" s="13">
        <v>-0.44347329334473162</v>
      </c>
      <c r="D73" s="13">
        <v>-19.634000374825956</v>
      </c>
      <c r="E73" s="13">
        <v>5.8277238618467564</v>
      </c>
      <c r="F73" s="13">
        <v>1.4542775133648878</v>
      </c>
      <c r="G73" s="13">
        <v>1.3614955438826293</v>
      </c>
      <c r="H73" s="13">
        <v>3.0563062711054023</v>
      </c>
      <c r="I73" s="13">
        <f t="shared" si="10"/>
        <v>-1.3962784129951684</v>
      </c>
    </row>
    <row r="74" spans="2:9" x14ac:dyDescent="0.25">
      <c r="B74" s="14" t="s">
        <v>21</v>
      </c>
      <c r="C74" s="13">
        <v>0.9118524311551246</v>
      </c>
      <c r="D74" s="13">
        <v>4.8541935505452827</v>
      </c>
      <c r="E74" s="13">
        <v>1.3102168675692694</v>
      </c>
      <c r="F74" s="13">
        <v>1.5599177786579599</v>
      </c>
      <c r="G74" s="13">
        <v>0.81686903479116779</v>
      </c>
      <c r="H74" s="13">
        <v>4.0472521858602395</v>
      </c>
      <c r="I74" s="13">
        <f t="shared" si="10"/>
        <v>2.2500503080965073</v>
      </c>
    </row>
    <row r="75" spans="2:9" x14ac:dyDescent="0.25">
      <c r="B75" s="14" t="s">
        <v>22</v>
      </c>
      <c r="C75" s="13">
        <v>-0.17048912212227485</v>
      </c>
      <c r="D75" s="13">
        <v>-1.8590426081078637</v>
      </c>
      <c r="E75" s="13">
        <v>2.5695677732271882</v>
      </c>
      <c r="F75" s="13">
        <v>-0.54627279548058461</v>
      </c>
      <c r="G75" s="13">
        <v>-2.7809674694130648</v>
      </c>
      <c r="H75" s="13">
        <v>-0.79031408608031262</v>
      </c>
      <c r="I75" s="13">
        <f t="shared" si="10"/>
        <v>-0.59625305132948536</v>
      </c>
    </row>
    <row r="76" spans="2:9" x14ac:dyDescent="0.25">
      <c r="B76" s="14" t="s">
        <v>23</v>
      </c>
      <c r="C76" s="13">
        <v>1.1244431520928355</v>
      </c>
      <c r="D76" s="13">
        <v>1.618325634818607</v>
      </c>
      <c r="E76" s="13">
        <v>5.5726142294474146</v>
      </c>
      <c r="F76" s="13">
        <v>11.468410610790247</v>
      </c>
      <c r="G76" s="13">
        <v>5.3052925278610941</v>
      </c>
      <c r="H76" s="13">
        <v>-11.096943653129143</v>
      </c>
      <c r="I76" s="13">
        <f t="shared" si="10"/>
        <v>2.3320237503135095</v>
      </c>
    </row>
    <row r="77" spans="2:9" x14ac:dyDescent="0.25">
      <c r="B77" s="14" t="s">
        <v>24</v>
      </c>
      <c r="C77" s="13">
        <v>-17.299633542649772</v>
      </c>
      <c r="D77" s="13">
        <v>8.4957924863873657</v>
      </c>
      <c r="E77" s="13">
        <v>5.9317428658866911</v>
      </c>
      <c r="F77" s="13">
        <v>10.420055063272194</v>
      </c>
      <c r="G77" s="13">
        <v>8.6468224151236015</v>
      </c>
      <c r="H77" s="13">
        <v>-32.5</v>
      </c>
      <c r="I77" s="19">
        <f t="shared" si="10"/>
        <v>-2.7175367853299868</v>
      </c>
    </row>
    <row r="78" spans="2:9" x14ac:dyDescent="0.25">
      <c r="B78" s="15" t="s">
        <v>16</v>
      </c>
      <c r="C78" s="16">
        <f>AVERAGE(C71:C77)</f>
        <v>-4.8015389836984115</v>
      </c>
      <c r="D78" s="16">
        <f t="shared" ref="D78:H78" si="11">AVERAGE(D70:D77)</f>
        <v>-2.3000989748760667</v>
      </c>
      <c r="E78" s="16">
        <f t="shared" si="11"/>
        <v>3.632444832549321</v>
      </c>
      <c r="F78" s="16">
        <f t="shared" si="11"/>
        <v>4.5927570400739883</v>
      </c>
      <c r="G78" s="16">
        <f t="shared" si="11"/>
        <v>2.5441694472258884</v>
      </c>
      <c r="H78" s="16">
        <f t="shared" si="11"/>
        <v>-2.3712380320850501</v>
      </c>
      <c r="I78" s="19">
        <f>AVERAGE(C78:H78)</f>
        <v>0.21608255486494485</v>
      </c>
    </row>
    <row r="79" spans="2:9" x14ac:dyDescent="0.25">
      <c r="B79" s="6" t="s">
        <v>67</v>
      </c>
    </row>
  </sheetData>
  <mergeCells count="3">
    <mergeCell ref="B3:I3"/>
    <mergeCell ref="B29:I29"/>
    <mergeCell ref="B16:I1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7"/>
  <sheetViews>
    <sheetView topLeftCell="A20" workbookViewId="0">
      <selection activeCell="A37" sqref="A37"/>
    </sheetView>
  </sheetViews>
  <sheetFormatPr baseColWidth="10" defaultRowHeight="15.75" x14ac:dyDescent="0.25"/>
  <sheetData>
    <row r="3" spans="1:15" x14ac:dyDescent="0.25">
      <c r="A3" s="26" t="s">
        <v>64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0"/>
    </row>
    <row r="4" spans="1:15" x14ac:dyDescent="0.25">
      <c r="A4" s="28"/>
      <c r="B4" s="28"/>
      <c r="D4" s="28"/>
      <c r="E4" s="6"/>
      <c r="F4" s="6"/>
      <c r="G4" s="28"/>
      <c r="H4" s="6"/>
      <c r="I4" s="6"/>
      <c r="J4" s="6"/>
      <c r="K4" s="6"/>
      <c r="M4" s="28"/>
      <c r="N4" s="28"/>
      <c r="O4" s="62" t="s">
        <v>38</v>
      </c>
    </row>
    <row r="5" spans="1:15" x14ac:dyDescent="0.25">
      <c r="A5" s="26"/>
      <c r="B5" s="30" t="s">
        <v>63</v>
      </c>
      <c r="C5" s="30">
        <v>1939</v>
      </c>
      <c r="D5" s="30" t="s">
        <v>61</v>
      </c>
      <c r="E5" s="30">
        <v>1944</v>
      </c>
      <c r="F5" s="30">
        <v>1946</v>
      </c>
      <c r="G5" s="30" t="s">
        <v>34</v>
      </c>
      <c r="H5" s="30" t="s">
        <v>42</v>
      </c>
      <c r="I5" s="30">
        <v>1960</v>
      </c>
      <c r="J5" s="30" t="s">
        <v>43</v>
      </c>
      <c r="K5" s="30">
        <v>1968</v>
      </c>
      <c r="L5" s="30">
        <v>1970</v>
      </c>
      <c r="M5" s="30" t="s">
        <v>35</v>
      </c>
      <c r="N5" s="30" t="s">
        <v>36</v>
      </c>
      <c r="O5" s="63"/>
    </row>
    <row r="6" spans="1:15" x14ac:dyDescent="0.25">
      <c r="A6" s="6" t="s">
        <v>27</v>
      </c>
      <c r="B6" s="25">
        <v>4.8</v>
      </c>
      <c r="C6" s="36">
        <v>0.4</v>
      </c>
      <c r="D6" s="25">
        <v>2.2000000000000002</v>
      </c>
      <c r="E6" s="36">
        <v>2.5</v>
      </c>
      <c r="F6" s="36">
        <v>0.9</v>
      </c>
      <c r="G6" s="25">
        <v>2.7</v>
      </c>
      <c r="H6" s="25">
        <v>1.9</v>
      </c>
      <c r="I6" s="25">
        <v>1.7</v>
      </c>
      <c r="J6" s="25">
        <v>2.5</v>
      </c>
      <c r="K6" s="25">
        <v>2.7</v>
      </c>
      <c r="L6" s="25">
        <v>0</v>
      </c>
      <c r="M6" s="25">
        <v>1.5</v>
      </c>
      <c r="N6" s="25">
        <v>4.5999999999999996</v>
      </c>
      <c r="O6" s="29">
        <f t="shared" ref="O6:O11" si="0">(B6*B$12)+(C6*C$12)+(D6*D$12)+(E6*E$12)+(F6*F$12)+(G6*G$12)+(H6*H$12)+(I6*I$12)+(J6*J$12)+(K6*K$12)+(L6*L$12)+(M6*M$12)+(N6*N$12)</f>
        <v>2.7384615384615389</v>
      </c>
    </row>
    <row r="7" spans="1:15" x14ac:dyDescent="0.25">
      <c r="A7" s="6" t="s">
        <v>26</v>
      </c>
      <c r="B7" s="25">
        <v>6.3</v>
      </c>
      <c r="C7" s="36">
        <v>0.5</v>
      </c>
      <c r="D7" s="25">
        <v>8.5</v>
      </c>
      <c r="E7" s="36">
        <v>22.5</v>
      </c>
      <c r="F7" s="36">
        <v>15.1</v>
      </c>
      <c r="G7" s="25">
        <v>17</v>
      </c>
      <c r="H7" s="25">
        <v>8</v>
      </c>
      <c r="I7" s="25">
        <v>4.9000000000000004</v>
      </c>
      <c r="J7" s="25">
        <v>2.4</v>
      </c>
      <c r="K7" s="25">
        <v>1.9</v>
      </c>
      <c r="L7" s="25">
        <v>5</v>
      </c>
      <c r="M7" s="25">
        <v>8.5</v>
      </c>
      <c r="N7" s="25">
        <v>22.5</v>
      </c>
      <c r="O7" s="29">
        <f t="shared" si="0"/>
        <v>10.380769230769232</v>
      </c>
    </row>
    <row r="8" spans="1:15" x14ac:dyDescent="0.25">
      <c r="A8" s="6" t="s">
        <v>32</v>
      </c>
      <c r="B8" s="25">
        <v>15.2</v>
      </c>
      <c r="C8" s="36">
        <v>19.8</v>
      </c>
      <c r="D8" s="25">
        <v>28.7</v>
      </c>
      <c r="E8" s="36">
        <v>23.8</v>
      </c>
      <c r="F8" s="36">
        <v>-2.2000000000000002</v>
      </c>
      <c r="G8" s="25">
        <v>25.6</v>
      </c>
      <c r="H8" s="25">
        <v>13.1</v>
      </c>
      <c r="I8" s="25">
        <v>9.1999999999999993</v>
      </c>
      <c r="J8" s="25">
        <v>16.8</v>
      </c>
      <c r="K8" s="25">
        <v>13.6</v>
      </c>
      <c r="L8" s="25">
        <v>10.5</v>
      </c>
      <c r="M8" s="25">
        <v>22.6</v>
      </c>
      <c r="N8" s="25">
        <v>32.9</v>
      </c>
      <c r="O8" s="29">
        <f t="shared" si="0"/>
        <v>19.496153846153849</v>
      </c>
    </row>
    <row r="9" spans="1:15" x14ac:dyDescent="0.25">
      <c r="A9" s="6" t="s">
        <v>33</v>
      </c>
      <c r="B9" s="25">
        <v>-0.1</v>
      </c>
      <c r="C9" s="36">
        <v>-0.5</v>
      </c>
      <c r="D9" s="25">
        <v>-1.3</v>
      </c>
      <c r="E9" s="36">
        <v>-0.2</v>
      </c>
      <c r="F9" s="25">
        <v>0</v>
      </c>
      <c r="G9" s="25">
        <v>0.8</v>
      </c>
      <c r="H9" s="25">
        <v>0</v>
      </c>
      <c r="I9" s="25">
        <v>-1.6</v>
      </c>
      <c r="J9" s="25">
        <v>-1.1000000000000001</v>
      </c>
      <c r="K9" s="25">
        <v>-1</v>
      </c>
      <c r="L9" s="25">
        <v>-1.5</v>
      </c>
      <c r="M9" s="25">
        <v>-3.5</v>
      </c>
      <c r="N9" s="25">
        <v>-4</v>
      </c>
      <c r="O9" s="29">
        <f t="shared" si="0"/>
        <v>-1.2076923076923078</v>
      </c>
    </row>
    <row r="10" spans="1:15" x14ac:dyDescent="0.25">
      <c r="A10" s="6" t="s">
        <v>28</v>
      </c>
      <c r="B10" s="25">
        <v>-4.2</v>
      </c>
      <c r="C10" s="36">
        <v>-14.3</v>
      </c>
      <c r="D10" s="25">
        <v>-3.2</v>
      </c>
      <c r="E10" s="36">
        <v>21.7</v>
      </c>
      <c r="F10" s="36">
        <v>0.7</v>
      </c>
      <c r="G10" s="25">
        <v>4.8</v>
      </c>
      <c r="H10" s="25">
        <v>2.7</v>
      </c>
      <c r="I10" s="25">
        <v>0.8</v>
      </c>
      <c r="J10" s="25">
        <v>2.4</v>
      </c>
      <c r="K10" s="25">
        <v>-0.5</v>
      </c>
      <c r="L10" s="25">
        <v>-0.8</v>
      </c>
      <c r="M10" s="25">
        <v>3.6</v>
      </c>
      <c r="N10" s="25">
        <v>8.4</v>
      </c>
      <c r="O10" s="29">
        <f t="shared" si="0"/>
        <v>1.9384615384615385</v>
      </c>
    </row>
    <row r="11" spans="1:15" x14ac:dyDescent="0.25">
      <c r="A11" s="26" t="s">
        <v>29</v>
      </c>
      <c r="B11" s="27">
        <v>22.6</v>
      </c>
      <c r="C11" s="30">
        <v>17.3</v>
      </c>
      <c r="D11" s="27">
        <v>18.5</v>
      </c>
      <c r="E11" s="30">
        <v>46.6</v>
      </c>
      <c r="F11" s="30">
        <v>61.2</v>
      </c>
      <c r="G11" s="27">
        <v>38.200000000000003</v>
      </c>
      <c r="H11" s="25">
        <v>8.9</v>
      </c>
      <c r="I11" s="25">
        <v>7.2</v>
      </c>
      <c r="J11" s="25">
        <v>13.9</v>
      </c>
      <c r="K11" s="25">
        <v>10.3</v>
      </c>
      <c r="L11" s="25">
        <v>17.600000000000001</v>
      </c>
      <c r="M11" s="27">
        <v>31.9</v>
      </c>
      <c r="N11" s="27">
        <v>48.5</v>
      </c>
      <c r="O11" s="29">
        <f t="shared" si="0"/>
        <v>26.353846153846156</v>
      </c>
    </row>
    <row r="12" spans="1:15" x14ac:dyDescent="0.25">
      <c r="A12" s="24" t="s">
        <v>37</v>
      </c>
      <c r="B12" s="31">
        <f>4/26</f>
        <v>0.15384615384615385</v>
      </c>
      <c r="C12" s="31">
        <f>1/26</f>
        <v>3.8461538461538464E-2</v>
      </c>
      <c r="D12" s="31">
        <f>2/26</f>
        <v>7.6923076923076927E-2</v>
      </c>
      <c r="E12" s="31">
        <f>1/26</f>
        <v>3.8461538461538464E-2</v>
      </c>
      <c r="F12" s="31">
        <f>1/26</f>
        <v>3.8461538461538464E-2</v>
      </c>
      <c r="G12" s="31">
        <f>2/26</f>
        <v>7.6923076923076927E-2</v>
      </c>
      <c r="H12" s="31">
        <f>4/26</f>
        <v>0.15384615384615385</v>
      </c>
      <c r="I12" s="31">
        <f>1/26</f>
        <v>3.8461538461538464E-2</v>
      </c>
      <c r="J12" s="31">
        <f>2/26</f>
        <v>7.6923076923076927E-2</v>
      </c>
      <c r="K12" s="31">
        <f>1/26</f>
        <v>3.8461538461538464E-2</v>
      </c>
      <c r="L12" s="31">
        <f>1/26</f>
        <v>3.8461538461538464E-2</v>
      </c>
      <c r="M12" s="31">
        <f>2/26</f>
        <v>7.6923076923076927E-2</v>
      </c>
      <c r="N12" s="31">
        <f>4/26</f>
        <v>0.15384615384615385</v>
      </c>
      <c r="O12" s="31">
        <f>SUM(B12:N12)</f>
        <v>0.99999999999999989</v>
      </c>
    </row>
    <row r="13" spans="1:15" x14ac:dyDescent="0.25">
      <c r="A13" s="6" t="s">
        <v>67</v>
      </c>
      <c r="B13" s="6"/>
      <c r="C13" s="6"/>
      <c r="D13" s="6"/>
      <c r="E13" s="6"/>
      <c r="F13" s="6"/>
    </row>
    <row r="14" spans="1:15" x14ac:dyDescent="0.25">
      <c r="A14" s="6"/>
      <c r="B14" s="6"/>
      <c r="C14" s="6"/>
      <c r="D14" s="6"/>
      <c r="E14" s="6"/>
      <c r="F14" s="6"/>
    </row>
    <row r="15" spans="1:15" x14ac:dyDescent="0.25">
      <c r="A15" s="26" t="s">
        <v>65</v>
      </c>
      <c r="B15" s="20"/>
      <c r="C15" s="20"/>
      <c r="D15" s="20"/>
      <c r="E15" s="20"/>
      <c r="F15" s="20"/>
      <c r="G15" s="20"/>
      <c r="H15" s="20"/>
      <c r="I15" s="26"/>
      <c r="J15" s="26"/>
      <c r="K15" s="20"/>
      <c r="L15" s="20"/>
      <c r="M15" s="20"/>
      <c r="N15" s="20"/>
    </row>
    <row r="16" spans="1:15" x14ac:dyDescent="0.25">
      <c r="A16" s="28"/>
      <c r="B16" s="6"/>
      <c r="C16" s="28"/>
      <c r="D16" s="6"/>
      <c r="E16" s="6"/>
      <c r="F16" s="28"/>
      <c r="G16" s="6"/>
      <c r="H16" s="6"/>
      <c r="I16" s="28"/>
      <c r="J16" s="28"/>
      <c r="K16" s="28"/>
      <c r="L16" s="28"/>
      <c r="M16" s="28"/>
      <c r="O16" s="62" t="s">
        <v>38</v>
      </c>
    </row>
    <row r="17" spans="1:15" x14ac:dyDescent="0.25">
      <c r="A17" s="26"/>
      <c r="B17" s="40" t="s">
        <v>58</v>
      </c>
      <c r="C17" s="30">
        <v>1940</v>
      </c>
      <c r="D17" s="30">
        <v>1943</v>
      </c>
      <c r="E17" s="30">
        <v>1945</v>
      </c>
      <c r="F17" s="30" t="s">
        <v>62</v>
      </c>
      <c r="G17" s="30" t="s">
        <v>41</v>
      </c>
      <c r="H17" s="30" t="s">
        <v>59</v>
      </c>
      <c r="I17" s="32" t="s">
        <v>60</v>
      </c>
      <c r="J17" s="30" t="s">
        <v>39</v>
      </c>
      <c r="K17" s="30">
        <v>1969</v>
      </c>
      <c r="L17" s="30">
        <v>1971</v>
      </c>
      <c r="M17" s="32" t="s">
        <v>40</v>
      </c>
      <c r="N17" s="32">
        <v>1982</v>
      </c>
      <c r="O17" s="63"/>
    </row>
    <row r="18" spans="1:15" x14ac:dyDescent="0.25">
      <c r="A18" s="6" t="s">
        <v>27</v>
      </c>
      <c r="B18" s="25">
        <v>-2</v>
      </c>
      <c r="C18" s="25">
        <v>-3.6</v>
      </c>
      <c r="D18" s="25">
        <v>-1.7</v>
      </c>
      <c r="E18" s="25">
        <v>-2.2999999999999998</v>
      </c>
      <c r="F18" s="25">
        <v>-1.4</v>
      </c>
      <c r="G18" s="25">
        <v>-3.8</v>
      </c>
      <c r="H18" s="25">
        <v>-2</v>
      </c>
      <c r="I18" s="25">
        <v>-2</v>
      </c>
      <c r="J18" s="25">
        <v>-0.5</v>
      </c>
      <c r="K18" s="25">
        <v>-2.9</v>
      </c>
      <c r="L18" s="25">
        <v>-2.5</v>
      </c>
      <c r="M18" s="25">
        <v>-1.2</v>
      </c>
      <c r="N18" s="25">
        <v>-2.8</v>
      </c>
      <c r="O18" s="25">
        <f t="shared" ref="O18:O23" si="1">(B18*B$24)+(C18*C$24)+(D18*D$24)+(E18*E$24)+(F18*F$24)+(G18*G$24)+(H18*H$24)+(I18*I$24)+(J18*J$24)+(K18*K$24)+(L18*L$24)+(M18*M$24)+(N18*N$24)</f>
        <v>-1.9125000000000001</v>
      </c>
    </row>
    <row r="19" spans="1:15" x14ac:dyDescent="0.25">
      <c r="A19" s="6" t="s">
        <v>26</v>
      </c>
      <c r="B19" s="25">
        <v>12.3</v>
      </c>
      <c r="C19" s="25">
        <v>1.5</v>
      </c>
      <c r="D19" s="25">
        <v>20.8</v>
      </c>
      <c r="E19" s="25">
        <v>11.3</v>
      </c>
      <c r="F19" s="25">
        <v>7.6</v>
      </c>
      <c r="G19" s="25">
        <v>0.9</v>
      </c>
      <c r="H19" s="25">
        <v>2.8</v>
      </c>
      <c r="I19" s="25">
        <v>1.4</v>
      </c>
      <c r="J19" s="25">
        <v>2</v>
      </c>
      <c r="K19" s="25">
        <v>2.5</v>
      </c>
      <c r="L19" s="25">
        <v>5.5</v>
      </c>
      <c r="M19" s="25">
        <v>20.9</v>
      </c>
      <c r="N19" s="25">
        <v>58.913427207406023</v>
      </c>
      <c r="O19" s="25">
        <f t="shared" si="1"/>
        <v>10.321392800308585</v>
      </c>
    </row>
    <row r="20" spans="1:15" x14ac:dyDescent="0.25">
      <c r="A20" s="6" t="s">
        <v>32</v>
      </c>
      <c r="B20" s="25">
        <v>8.5</v>
      </c>
      <c r="C20" s="25">
        <v>20.3</v>
      </c>
      <c r="D20" s="25">
        <v>52.7</v>
      </c>
      <c r="E20" s="25">
        <v>7</v>
      </c>
      <c r="F20" s="25">
        <v>8.1</v>
      </c>
      <c r="G20" s="25">
        <v>6.1</v>
      </c>
      <c r="H20" s="25">
        <v>11.6</v>
      </c>
      <c r="I20" s="25">
        <v>9.4</v>
      </c>
      <c r="J20" s="25">
        <v>8.6</v>
      </c>
      <c r="K20" s="25">
        <v>10.3</v>
      </c>
      <c r="L20" s="25">
        <v>8.3000000000000007</v>
      </c>
      <c r="M20" s="25">
        <v>25.2</v>
      </c>
      <c r="N20" s="25">
        <v>62.254901960784316</v>
      </c>
      <c r="O20" s="25">
        <f t="shared" si="1"/>
        <v>15.956454248366011</v>
      </c>
    </row>
    <row r="21" spans="1:15" x14ac:dyDescent="0.25">
      <c r="A21" s="6" t="s">
        <v>33</v>
      </c>
      <c r="B21" s="25">
        <v>-0.6</v>
      </c>
      <c r="C21" s="25">
        <v>-0.9</v>
      </c>
      <c r="D21" s="25">
        <v>0.2</v>
      </c>
      <c r="E21" s="25">
        <v>-0.7</v>
      </c>
      <c r="F21" s="25">
        <v>-0.2</v>
      </c>
      <c r="G21" s="25">
        <v>-0.4</v>
      </c>
      <c r="H21" s="25">
        <v>-0.7</v>
      </c>
      <c r="I21" s="25">
        <v>-1.4</v>
      </c>
      <c r="J21" s="25">
        <v>-1.4</v>
      </c>
      <c r="K21" s="25">
        <v>-1.2</v>
      </c>
      <c r="L21" s="25">
        <v>-1.3</v>
      </c>
      <c r="M21" s="25">
        <v>-4.3</v>
      </c>
      <c r="N21" s="25">
        <v>-12.157463644197122</v>
      </c>
      <c r="O21" s="25">
        <f t="shared" si="1"/>
        <v>-1.8440609851748799</v>
      </c>
    </row>
    <row r="22" spans="1:15" x14ac:dyDescent="0.25">
      <c r="A22" s="6" t="s">
        <v>28</v>
      </c>
      <c r="B22" s="25">
        <v>1.9</v>
      </c>
      <c r="C22" s="25">
        <v>10.9</v>
      </c>
      <c r="D22" s="25">
        <v>15.5</v>
      </c>
      <c r="E22" s="25">
        <v>9.4</v>
      </c>
      <c r="F22" s="25">
        <v>-15.7</v>
      </c>
      <c r="G22" s="25">
        <v>3.2</v>
      </c>
      <c r="H22" s="25">
        <v>2</v>
      </c>
      <c r="I22" s="25">
        <v>1.4</v>
      </c>
      <c r="J22" s="25">
        <v>0.2</v>
      </c>
      <c r="K22" s="25">
        <v>-2.8</v>
      </c>
      <c r="L22" s="25">
        <v>1.1000000000000001</v>
      </c>
      <c r="M22" s="25">
        <v>-2.9</v>
      </c>
      <c r="N22" s="25">
        <v>-32.512989830221052</v>
      </c>
      <c r="O22" s="25">
        <f t="shared" si="1"/>
        <v>-1.6463745762592104</v>
      </c>
    </row>
    <row r="23" spans="1:15" x14ac:dyDescent="0.25">
      <c r="A23" s="26" t="s">
        <v>29</v>
      </c>
      <c r="B23" s="25">
        <v>-1.8</v>
      </c>
      <c r="C23" s="25">
        <v>3.3</v>
      </c>
      <c r="D23" s="25">
        <v>23.2</v>
      </c>
      <c r="E23" s="25">
        <v>19.8</v>
      </c>
      <c r="F23" s="25">
        <v>-3.7</v>
      </c>
      <c r="G23" s="25">
        <v>-5.3</v>
      </c>
      <c r="H23" s="25">
        <v>-5.4</v>
      </c>
      <c r="I23" s="25">
        <v>-2.1</v>
      </c>
      <c r="J23" s="25">
        <v>5.3</v>
      </c>
      <c r="K23" s="25">
        <v>3.4</v>
      </c>
      <c r="L23" s="25">
        <v>-3.4</v>
      </c>
      <c r="M23" s="25">
        <v>12.7</v>
      </c>
      <c r="N23" s="25">
        <v>-37.424633231275386</v>
      </c>
      <c r="O23" s="25">
        <f t="shared" si="1"/>
        <v>1.4698069486968581</v>
      </c>
    </row>
    <row r="24" spans="1:15" x14ac:dyDescent="0.25">
      <c r="A24" s="24" t="s">
        <v>37</v>
      </c>
      <c r="B24" s="31">
        <f>2/24</f>
        <v>8.3333333333333329E-2</v>
      </c>
      <c r="C24" s="31">
        <f>1/24</f>
        <v>4.1666666666666664E-2</v>
      </c>
      <c r="D24" s="31">
        <f>1/24</f>
        <v>4.1666666666666664E-2</v>
      </c>
      <c r="E24" s="31">
        <f>1/24</f>
        <v>4.1666666666666664E-2</v>
      </c>
      <c r="F24" s="31">
        <f>3/24</f>
        <v>0.125</v>
      </c>
      <c r="G24" s="31">
        <f>2/24</f>
        <v>8.3333333333333329E-2</v>
      </c>
      <c r="H24" s="31">
        <f>2/24</f>
        <v>8.3333333333333329E-2</v>
      </c>
      <c r="I24" s="31">
        <f>2/24</f>
        <v>8.3333333333333329E-2</v>
      </c>
      <c r="J24" s="31">
        <f>3/24</f>
        <v>0.125</v>
      </c>
      <c r="K24" s="31">
        <f>1/24</f>
        <v>4.1666666666666664E-2</v>
      </c>
      <c r="L24" s="31">
        <f>1/24</f>
        <v>4.1666666666666664E-2</v>
      </c>
      <c r="M24" s="31">
        <f>4/24</f>
        <v>0.16666666666666666</v>
      </c>
      <c r="N24" s="31">
        <f>1/24</f>
        <v>4.1666666666666664E-2</v>
      </c>
      <c r="O24" s="31">
        <f>SUM(B24:N24)</f>
        <v>0.99999999999999978</v>
      </c>
    </row>
    <row r="25" spans="1:15" x14ac:dyDescent="0.25">
      <c r="A25" s="6" t="s">
        <v>67</v>
      </c>
    </row>
    <row r="26" spans="1:15" x14ac:dyDescent="0.25">
      <c r="A26" s="28"/>
      <c r="B26" s="23"/>
      <c r="C26" s="23"/>
      <c r="D26" s="23"/>
      <c r="E26" s="23"/>
      <c r="F26" s="23"/>
      <c r="G26" s="23"/>
      <c r="H26" s="23"/>
      <c r="I26" s="28"/>
      <c r="J26" s="28"/>
      <c r="K26" s="23"/>
      <c r="L26" s="23"/>
    </row>
    <row r="27" spans="1:15" x14ac:dyDescent="0.25">
      <c r="A27" s="26" t="s">
        <v>66</v>
      </c>
      <c r="B27" s="20"/>
      <c r="C27" s="20"/>
      <c r="D27" s="20"/>
      <c r="E27" s="20"/>
      <c r="F27" s="20"/>
      <c r="G27" s="20"/>
      <c r="H27" s="20"/>
      <c r="I27" s="26"/>
      <c r="J27" s="26"/>
      <c r="K27" s="20"/>
      <c r="L27" s="20"/>
      <c r="M27" s="20"/>
    </row>
    <row r="28" spans="1:15" x14ac:dyDescent="0.25">
      <c r="A28" s="28"/>
      <c r="B28" s="6"/>
      <c r="C28" s="28"/>
      <c r="D28" s="6"/>
      <c r="E28" s="28"/>
      <c r="F28" s="6"/>
      <c r="G28" s="6"/>
      <c r="H28" s="28"/>
      <c r="I28" s="28"/>
      <c r="J28" s="28"/>
      <c r="K28" s="28"/>
      <c r="L28" s="62" t="s">
        <v>38</v>
      </c>
      <c r="M28" s="28"/>
    </row>
    <row r="29" spans="1:15" x14ac:dyDescent="0.25">
      <c r="A29" s="26"/>
      <c r="B29" s="40" t="s">
        <v>58</v>
      </c>
      <c r="C29" s="30">
        <v>1940</v>
      </c>
      <c r="D29" s="30">
        <v>1945</v>
      </c>
      <c r="E29" s="30" t="s">
        <v>62</v>
      </c>
      <c r="F29" s="30" t="s">
        <v>41</v>
      </c>
      <c r="G29" s="30" t="s">
        <v>59</v>
      </c>
      <c r="H29" s="32" t="s">
        <v>60</v>
      </c>
      <c r="I29" s="30" t="s">
        <v>39</v>
      </c>
      <c r="J29" s="30">
        <v>1969</v>
      </c>
      <c r="K29" s="30">
        <v>1971</v>
      </c>
      <c r="L29" s="63"/>
      <c r="M29" s="32"/>
    </row>
    <row r="30" spans="1:15" x14ac:dyDescent="0.25">
      <c r="A30" s="6" t="s">
        <v>27</v>
      </c>
      <c r="B30" s="25">
        <v>-2.1</v>
      </c>
      <c r="C30" s="25">
        <v>-3.4</v>
      </c>
      <c r="D30" s="25">
        <v>-2.1</v>
      </c>
      <c r="E30" s="25">
        <v>-1.1000000000000001</v>
      </c>
      <c r="F30" s="25">
        <v>-3.6</v>
      </c>
      <c r="G30" s="25">
        <v>-1.9</v>
      </c>
      <c r="H30" s="25">
        <v>-2</v>
      </c>
      <c r="I30" s="25">
        <v>-0.7</v>
      </c>
      <c r="J30" s="25">
        <v>-2.8</v>
      </c>
      <c r="K30" s="25">
        <v>-2.2999999999999998</v>
      </c>
      <c r="L30" s="25">
        <f t="shared" ref="L30:L35" si="2">(B30*B$36)+(C30*C$36)+(D30*D$36)+(E30*E$36)+(F30*F$36)+(G30*G$36)+(H30*H$36)+(I30*I$36)+(J30*J$36)+(K30*K$36)</f>
        <v>-1.5304347826086957</v>
      </c>
      <c r="M30" s="25"/>
    </row>
    <row r="31" spans="1:15" x14ac:dyDescent="0.25">
      <c r="A31" s="6" t="s">
        <v>26</v>
      </c>
      <c r="B31" s="25">
        <v>12.3</v>
      </c>
      <c r="C31" s="25">
        <v>1.5</v>
      </c>
      <c r="D31" s="25">
        <v>11.3</v>
      </c>
      <c r="E31" s="25">
        <v>7.6</v>
      </c>
      <c r="F31" s="25">
        <v>0.9</v>
      </c>
      <c r="G31" s="25">
        <v>2.8</v>
      </c>
      <c r="H31" s="25">
        <v>1.4</v>
      </c>
      <c r="I31" s="25">
        <v>2</v>
      </c>
      <c r="J31" s="25">
        <v>2.5</v>
      </c>
      <c r="K31" s="25">
        <v>5.5</v>
      </c>
      <c r="L31" s="25">
        <f t="shared" si="2"/>
        <v>3.6695652173913045</v>
      </c>
      <c r="M31" s="25"/>
    </row>
    <row r="32" spans="1:15" x14ac:dyDescent="0.25">
      <c r="A32" s="6" t="s">
        <v>32</v>
      </c>
      <c r="B32" s="25">
        <v>8.5</v>
      </c>
      <c r="C32" s="25">
        <v>20.3</v>
      </c>
      <c r="D32" s="25">
        <v>7</v>
      </c>
      <c r="E32" s="25">
        <v>8.1</v>
      </c>
      <c r="F32" s="25">
        <v>6.1</v>
      </c>
      <c r="G32" s="25">
        <v>11.6</v>
      </c>
      <c r="H32" s="25">
        <v>9.4</v>
      </c>
      <c r="I32" s="25">
        <v>8.6</v>
      </c>
      <c r="J32" s="25">
        <v>10.3</v>
      </c>
      <c r="K32" s="25">
        <v>8.3000000000000007</v>
      </c>
      <c r="L32" s="25">
        <f t="shared" si="2"/>
        <v>7.269565217391305</v>
      </c>
      <c r="M32" s="25"/>
    </row>
    <row r="33" spans="1:13" x14ac:dyDescent="0.25">
      <c r="A33" s="6" t="s">
        <v>33</v>
      </c>
      <c r="B33" s="25">
        <v>-0.6</v>
      </c>
      <c r="C33" s="25">
        <v>-0.9</v>
      </c>
      <c r="D33" s="25">
        <v>-0.7</v>
      </c>
      <c r="E33" s="25">
        <v>-0.2</v>
      </c>
      <c r="F33" s="25">
        <v>-0.4</v>
      </c>
      <c r="G33" s="25">
        <v>-0.7</v>
      </c>
      <c r="H33" s="25">
        <v>-1.4</v>
      </c>
      <c r="I33" s="25">
        <v>-1.4</v>
      </c>
      <c r="J33" s="25">
        <v>-1.2</v>
      </c>
      <c r="K33" s="25">
        <v>-1.3</v>
      </c>
      <c r="L33" s="25">
        <f t="shared" si="2"/>
        <v>-0.65652173913043477</v>
      </c>
      <c r="M33" s="25"/>
    </row>
    <row r="34" spans="1:13" x14ac:dyDescent="0.25">
      <c r="A34" s="6" t="s">
        <v>28</v>
      </c>
      <c r="B34" s="25">
        <v>1.9</v>
      </c>
      <c r="C34" s="25">
        <v>10.9</v>
      </c>
      <c r="D34" s="25">
        <v>9.4</v>
      </c>
      <c r="E34" s="25">
        <v>-15.7</v>
      </c>
      <c r="F34" s="25">
        <v>3.2</v>
      </c>
      <c r="G34" s="25">
        <v>2</v>
      </c>
      <c r="H34" s="25">
        <v>1.4</v>
      </c>
      <c r="I34" s="25">
        <v>0.2</v>
      </c>
      <c r="J34" s="25">
        <v>-2.8</v>
      </c>
      <c r="K34" s="25">
        <v>1.1000000000000001</v>
      </c>
      <c r="L34" s="25">
        <f t="shared" si="2"/>
        <v>-0.47391304347826096</v>
      </c>
      <c r="M34" s="25"/>
    </row>
    <row r="35" spans="1:13" x14ac:dyDescent="0.25">
      <c r="A35" s="26" t="s">
        <v>29</v>
      </c>
      <c r="B35" s="25">
        <v>-1.8</v>
      </c>
      <c r="C35" s="25">
        <v>3.3</v>
      </c>
      <c r="D35" s="25">
        <v>19.8</v>
      </c>
      <c r="E35" s="25">
        <v>-3.7</v>
      </c>
      <c r="F35" s="25">
        <v>-5.3</v>
      </c>
      <c r="G35" s="25">
        <v>-5.4</v>
      </c>
      <c r="H35" s="25">
        <v>-2.1</v>
      </c>
      <c r="I35" s="25">
        <v>5.3</v>
      </c>
      <c r="J35" s="25">
        <v>3.4</v>
      </c>
      <c r="K35" s="25">
        <v>-3.4</v>
      </c>
      <c r="L35" s="25">
        <f t="shared" si="2"/>
        <v>-5.6521739130434678E-2</v>
      </c>
      <c r="M35" s="25"/>
    </row>
    <row r="36" spans="1:13" x14ac:dyDescent="0.25">
      <c r="A36" s="24" t="s">
        <v>37</v>
      </c>
      <c r="B36" s="31">
        <f>2/23</f>
        <v>8.6956521739130432E-2</v>
      </c>
      <c r="C36" s="31">
        <f>1/23</f>
        <v>4.3478260869565216E-2</v>
      </c>
      <c r="D36" s="31">
        <f>1/23</f>
        <v>4.3478260869565216E-2</v>
      </c>
      <c r="E36" s="31">
        <f>3/23</f>
        <v>0.13043478260869565</v>
      </c>
      <c r="F36" s="31">
        <f>2/23</f>
        <v>8.6956521739130432E-2</v>
      </c>
      <c r="G36" s="31">
        <f>2/23</f>
        <v>8.6956521739130432E-2</v>
      </c>
      <c r="H36" s="31">
        <f>2/23</f>
        <v>8.6956521739130432E-2</v>
      </c>
      <c r="I36" s="31">
        <f>3/23</f>
        <v>0.13043478260869565</v>
      </c>
      <c r="J36" s="31">
        <f>1/23</f>
        <v>4.3478260869565216E-2</v>
      </c>
      <c r="K36" s="31">
        <f>1/23</f>
        <v>4.3478260869565216E-2</v>
      </c>
      <c r="L36" s="31">
        <f ca="1">SUM(B36:M36)</f>
        <v>0.78260869565217395</v>
      </c>
      <c r="M36" s="31"/>
    </row>
    <row r="37" spans="1:13" x14ac:dyDescent="0.25">
      <c r="A37" s="6" t="s">
        <v>67</v>
      </c>
    </row>
  </sheetData>
  <mergeCells count="3">
    <mergeCell ref="L28:L29"/>
    <mergeCell ref="O4:O5"/>
    <mergeCell ref="O16:O1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J16" sqref="J16"/>
    </sheetView>
  </sheetViews>
  <sheetFormatPr baseColWidth="10" defaultRowHeight="15.75" x14ac:dyDescent="0.25"/>
  <cols>
    <col min="1" max="2" width="11" style="6"/>
    <col min="3" max="3" width="9.875" style="6" customWidth="1"/>
    <col min="4" max="4" width="8.875" style="6" customWidth="1"/>
    <col min="5" max="5" width="11" style="6"/>
    <col min="6" max="6" width="13.125" style="6" customWidth="1"/>
    <col min="7" max="7" width="11" style="6"/>
    <col min="8" max="8" width="15.25" style="6" customWidth="1"/>
    <col min="9" max="10" width="12.5" style="6" customWidth="1"/>
    <col min="11" max="11" width="11" style="6"/>
    <col min="12" max="12" width="14.875" style="6" customWidth="1"/>
    <col min="13" max="13" width="12.625" style="6" customWidth="1"/>
    <col min="14" max="16384" width="11" style="6"/>
  </cols>
  <sheetData>
    <row r="1" spans="1:14" x14ac:dyDescent="0.25">
      <c r="A1" s="37" t="s">
        <v>68</v>
      </c>
    </row>
    <row r="2" spans="1:14" ht="15.75" customHeight="1" x14ac:dyDescent="0.25">
      <c r="A2" s="55" t="s">
        <v>13</v>
      </c>
      <c r="B2" s="55" t="s">
        <v>45</v>
      </c>
      <c r="C2" s="55" t="s">
        <v>47</v>
      </c>
      <c r="D2" s="55" t="s">
        <v>49</v>
      </c>
      <c r="E2" s="55" t="s">
        <v>52</v>
      </c>
      <c r="F2" s="55" t="s">
        <v>55</v>
      </c>
    </row>
    <row r="3" spans="1:14" x14ac:dyDescent="0.25">
      <c r="A3" s="56"/>
      <c r="B3" s="56"/>
      <c r="C3" s="56"/>
      <c r="D3" s="56"/>
      <c r="E3" s="56"/>
      <c r="F3" s="56"/>
    </row>
    <row r="4" spans="1:14" ht="16.5" thickBot="1" x14ac:dyDescent="0.3">
      <c r="A4" s="57"/>
      <c r="B4" s="57"/>
      <c r="C4" s="57"/>
      <c r="D4" s="57"/>
      <c r="E4" s="57"/>
      <c r="F4" s="57"/>
      <c r="N4" s="28"/>
    </row>
    <row r="5" spans="1:14" ht="16.5" thickTop="1" x14ac:dyDescent="0.25">
      <c r="H5" s="28"/>
      <c r="I5" s="28"/>
      <c r="J5" s="28"/>
      <c r="K5" s="28"/>
      <c r="L5" s="28"/>
      <c r="M5" s="28"/>
      <c r="N5" s="28"/>
    </row>
    <row r="6" spans="1:14" x14ac:dyDescent="0.25">
      <c r="A6" s="37">
        <f>'Base de Datos'!A6</f>
        <v>1921</v>
      </c>
      <c r="B6" s="8">
        <f>'Base de Datos'!E6</f>
        <v>3.7037231783578064</v>
      </c>
      <c r="C6" s="8">
        <f>'Base de Datos'!J6</f>
        <v>3.7536641004847051</v>
      </c>
      <c r="D6" s="9">
        <f>'Base de Datos'!L6</f>
        <v>3.4622656454191167</v>
      </c>
      <c r="E6" s="25" t="s">
        <v>56</v>
      </c>
      <c r="F6" s="9">
        <f>'Base de Datos'!R6</f>
        <v>3.7713800136482405</v>
      </c>
      <c r="N6" s="28"/>
    </row>
    <row r="7" spans="1:14" x14ac:dyDescent="0.25">
      <c r="A7" s="37">
        <f>'Base de Datos'!A7</f>
        <v>1922</v>
      </c>
      <c r="B7" s="8">
        <f>'Base de Datos'!E7</f>
        <v>3.7267687751768941</v>
      </c>
      <c r="C7" s="8">
        <f>'Base de Datos'!J7</f>
        <v>3.7599900503140566</v>
      </c>
      <c r="D7" s="9">
        <f>'Base de Datos'!L7</f>
        <v>3.2868851179793972</v>
      </c>
      <c r="E7" s="25" t="s">
        <v>56</v>
      </c>
      <c r="F7" s="9">
        <f>'Base de Datos'!R7</f>
        <v>3.2989738315712529</v>
      </c>
      <c r="H7" s="6" t="s">
        <v>79</v>
      </c>
      <c r="N7" s="28"/>
    </row>
    <row r="8" spans="1:14" x14ac:dyDescent="0.25">
      <c r="A8" s="37">
        <f>'Base de Datos'!A8</f>
        <v>1923</v>
      </c>
      <c r="B8" s="8">
        <f>'Base de Datos'!E8</f>
        <v>3.7605481462502017</v>
      </c>
      <c r="C8" s="8">
        <f>'Base de Datos'!J8</f>
        <v>3.7659402908946791</v>
      </c>
      <c r="D8" s="9">
        <f>'Base de Datos'!L8</f>
        <v>3.3556144501315779</v>
      </c>
      <c r="E8" s="25" t="s">
        <v>56</v>
      </c>
      <c r="F8" s="9">
        <f>'Base de Datos'!R8</f>
        <v>3.3134668388738202</v>
      </c>
      <c r="H8" s="24"/>
      <c r="I8" s="24" t="s">
        <v>25</v>
      </c>
      <c r="J8" s="24" t="s">
        <v>57</v>
      </c>
      <c r="K8" s="24" t="s">
        <v>26</v>
      </c>
      <c r="L8" s="24" t="s">
        <v>30</v>
      </c>
      <c r="M8" s="24" t="s">
        <v>29</v>
      </c>
      <c r="N8" s="28"/>
    </row>
    <row r="9" spans="1:14" x14ac:dyDescent="0.25">
      <c r="A9" s="37">
        <f>'Base de Datos'!A9</f>
        <v>1924</v>
      </c>
      <c r="B9" s="8">
        <f>'Base de Datos'!E9</f>
        <v>3.744246656219326</v>
      </c>
      <c r="C9" s="8">
        <f>'Base de Datos'!J9</f>
        <v>3.7709306001990135</v>
      </c>
      <c r="D9" s="9">
        <f>'Base de Datos'!L9</f>
        <v>3.3132152592312134</v>
      </c>
      <c r="E9" s="25" t="s">
        <v>56</v>
      </c>
      <c r="F9" s="9">
        <f>'Base de Datos'!R9</f>
        <v>3.3277527961212967</v>
      </c>
      <c r="H9" s="6" t="s">
        <v>25</v>
      </c>
      <c r="I9" s="33">
        <v>1</v>
      </c>
      <c r="J9" s="41"/>
      <c r="K9" s="41"/>
      <c r="L9" s="41"/>
      <c r="M9" s="41"/>
      <c r="N9" s="28"/>
    </row>
    <row r="10" spans="1:14" x14ac:dyDescent="0.25">
      <c r="A10" s="37">
        <f>'Base de Datos'!A10</f>
        <v>1925</v>
      </c>
      <c r="B10" s="8">
        <f>'Base de Datos'!E10</f>
        <v>3.8044061837956051</v>
      </c>
      <c r="C10" s="8">
        <f>'Base de Datos'!J10</f>
        <v>3.7744465347255942</v>
      </c>
      <c r="D10" s="9">
        <f>'Base de Datos'!L10</f>
        <v>3.3611342433551754</v>
      </c>
      <c r="E10" s="25" t="s">
        <v>56</v>
      </c>
      <c r="F10" s="9">
        <f>'Base de Datos'!R10</f>
        <v>3.5442982253028283</v>
      </c>
      <c r="H10" s="6" t="s">
        <v>57</v>
      </c>
      <c r="I10" s="33">
        <f>CORREL(B19:B66,C19:C66)</f>
        <v>0.99940456466902539</v>
      </c>
      <c r="J10" s="33">
        <v>1</v>
      </c>
      <c r="N10" s="28"/>
    </row>
    <row r="11" spans="1:14" x14ac:dyDescent="0.25">
      <c r="A11" s="37">
        <f>'Base de Datos'!A11</f>
        <v>1926</v>
      </c>
      <c r="B11" s="8">
        <f>'Base de Datos'!E11</f>
        <v>3.862667682668592</v>
      </c>
      <c r="C11" s="8">
        <f>'Base de Datos'!J11</f>
        <v>3.7758305115056969</v>
      </c>
      <c r="D11" s="9">
        <f>'Base de Datos'!L11</f>
        <v>3.3426151955879382</v>
      </c>
      <c r="E11" s="25" t="s">
        <v>56</v>
      </c>
      <c r="F11" s="9">
        <f>'Base de Datos'!R11</f>
        <v>3.4991618141778353</v>
      </c>
      <c r="H11" s="6" t="s">
        <v>26</v>
      </c>
      <c r="I11" s="33">
        <f>CORREL(B19:B66,D19:D66)</f>
        <v>0.9639077865227782</v>
      </c>
      <c r="J11" s="33">
        <f>CORREL(C19:C66,D19:D66)</f>
        <v>0.96052122968926557</v>
      </c>
      <c r="K11" s="33">
        <v>1</v>
      </c>
      <c r="L11" s="41"/>
      <c r="M11" s="41"/>
      <c r="N11" s="28"/>
    </row>
    <row r="12" spans="1:14" x14ac:dyDescent="0.25">
      <c r="A12" s="37">
        <f>'Base de Datos'!A12</f>
        <v>1927</v>
      </c>
      <c r="B12" s="8">
        <f>'Base de Datos'!E12</f>
        <v>3.8176868740411862</v>
      </c>
      <c r="C12" s="8">
        <f>'Base de Datos'!J12</f>
        <v>3.7748482440338367</v>
      </c>
      <c r="D12" s="9">
        <f>'Base de Datos'!L12</f>
        <v>3.3189734325308975</v>
      </c>
      <c r="E12" s="25" t="s">
        <v>56</v>
      </c>
      <c r="F12" s="9">
        <f>'Base de Datos'!R12</f>
        <v>3.3786591684688099</v>
      </c>
      <c r="H12" s="6" t="s">
        <v>30</v>
      </c>
      <c r="I12" s="33">
        <f>CORREL(B19:B66,E19:E66)</f>
        <v>0.98817573072959985</v>
      </c>
      <c r="J12" s="33">
        <f>CORREL(C19:C66,E19:E66)</f>
        <v>0.98603481248726577</v>
      </c>
      <c r="K12" s="33">
        <f>CORREL(D19:D66,E19:E66)</f>
        <v>0.98873685667302125</v>
      </c>
      <c r="L12" s="33">
        <v>1</v>
      </c>
      <c r="M12" s="41"/>
      <c r="N12" s="28"/>
    </row>
    <row r="13" spans="1:14" x14ac:dyDescent="0.25">
      <c r="A13" s="37">
        <f>'Base de Datos'!A13</f>
        <v>1928</v>
      </c>
      <c r="B13" s="8">
        <f>'Base de Datos'!E13</f>
        <v>3.823867862656757</v>
      </c>
      <c r="C13" s="8">
        <f>'Base de Datos'!J13</f>
        <v>3.7722575174886965</v>
      </c>
      <c r="D13" s="9">
        <f>'Base de Datos'!L13</f>
        <v>3.2779520560939215</v>
      </c>
      <c r="E13" s="25" t="s">
        <v>56</v>
      </c>
      <c r="F13" s="9">
        <f>'Base de Datos'!R13</f>
        <v>3.431758429156297</v>
      </c>
      <c r="H13" s="26" t="s">
        <v>29</v>
      </c>
      <c r="I13" s="39">
        <f>CORREL(B19:B66,F19:F66)</f>
        <v>0.96893843536207536</v>
      </c>
      <c r="J13" s="39">
        <f>CORREL(C19:C66,F19:F66)</f>
        <v>0.96522016722632831</v>
      </c>
      <c r="K13" s="39">
        <f>CORREL(D19:D66,F19:F66)</f>
        <v>0.98473227040733224</v>
      </c>
      <c r="L13" s="39">
        <f>CORREL(E19:E66,F19:F66)</f>
        <v>0.98473784789520735</v>
      </c>
      <c r="M13" s="42">
        <v>1</v>
      </c>
      <c r="N13" s="28"/>
    </row>
    <row r="14" spans="1:14" x14ac:dyDescent="0.25">
      <c r="A14" s="37">
        <f>'Base de Datos'!A14</f>
        <v>1929</v>
      </c>
      <c r="B14" s="8">
        <f>'Base de Datos'!E14</f>
        <v>3.7844125486826976</v>
      </c>
      <c r="C14" s="8">
        <f>'Base de Datos'!J14</f>
        <v>3.7693682033215743</v>
      </c>
      <c r="D14" s="9">
        <f>'Base de Datos'!L14</f>
        <v>3.2749565471141233</v>
      </c>
      <c r="E14" s="25" t="s">
        <v>56</v>
      </c>
      <c r="F14" s="9">
        <f>'Base de Datos'!R14</f>
        <v>3.463779461099409</v>
      </c>
      <c r="N14" s="28"/>
    </row>
    <row r="15" spans="1:14" x14ac:dyDescent="0.25">
      <c r="A15" s="37">
        <f>'Base de Datos'!A15</f>
        <v>1930</v>
      </c>
      <c r="B15" s="8">
        <f>'Base de Datos'!E15</f>
        <v>3.7196834117888824</v>
      </c>
      <c r="C15" s="8">
        <f>'Base de Datos'!J15</f>
        <v>3.7681299764079887</v>
      </c>
      <c r="D15" s="9">
        <f>'Base de Datos'!L15</f>
        <v>3.2769545497767965</v>
      </c>
      <c r="E15" s="25" t="s">
        <v>56</v>
      </c>
      <c r="F15" s="9">
        <f>'Base de Datos'!R15</f>
        <v>3.3264624733616261</v>
      </c>
      <c r="N15" s="28"/>
    </row>
    <row r="16" spans="1:14" x14ac:dyDescent="0.25">
      <c r="A16" s="37">
        <f>'Base de Datos'!A16</f>
        <v>1931</v>
      </c>
      <c r="B16" s="8">
        <f>'Base de Datos'!E16</f>
        <v>3.7522895950187864</v>
      </c>
      <c r="C16" s="8">
        <f>'Base de Datos'!J16</f>
        <v>3.7707666550496088</v>
      </c>
      <c r="D16" s="9">
        <f>'Base de Datos'!L16</f>
        <v>3.1388412476471621</v>
      </c>
      <c r="E16" s="25" t="s">
        <v>56</v>
      </c>
      <c r="F16" s="9">
        <f>'Base de Datos'!R16</f>
        <v>2.6891817167978274</v>
      </c>
      <c r="N16" s="28"/>
    </row>
    <row r="17" spans="1:14" x14ac:dyDescent="0.25">
      <c r="A17" s="47">
        <f>'Base de Datos'!A18</f>
        <v>1933</v>
      </c>
      <c r="B17" s="48">
        <f>'Base de Datos'!E18</f>
        <v>3.6978033653919931</v>
      </c>
      <c r="C17" s="48">
        <f>'Base de Datos'!J18</f>
        <v>3.7950558688827782</v>
      </c>
      <c r="D17" s="49">
        <f>'Base de Datos'!L18</f>
        <v>3.1286760826474578</v>
      </c>
      <c r="E17" s="49">
        <f>'Base de Datos'!O18</f>
        <v>1.9264176695589739</v>
      </c>
      <c r="F17" s="49">
        <f>'Base de Datos'!R18</f>
        <v>2.5278830437052817</v>
      </c>
      <c r="H17" s="28"/>
      <c r="I17" s="28"/>
      <c r="J17" s="28"/>
      <c r="K17" s="28"/>
      <c r="L17" s="28"/>
      <c r="M17" s="28"/>
      <c r="N17" s="23"/>
    </row>
    <row r="18" spans="1:14" x14ac:dyDescent="0.25">
      <c r="A18" s="37">
        <f>'Base de Datos'!A19</f>
        <v>1934</v>
      </c>
      <c r="B18" s="8">
        <f>'Base de Datos'!E19</f>
        <v>3.7630999045287767</v>
      </c>
      <c r="C18" s="8">
        <f>'Base de Datos'!J19</f>
        <v>3.8185522789591011</v>
      </c>
      <c r="D18" s="9">
        <f>'Base de Datos'!L19</f>
        <v>3.1823377998046154</v>
      </c>
      <c r="E18" s="9">
        <f>'Base de Datos'!O19</f>
        <v>2.0562927509803859</v>
      </c>
      <c r="F18" s="9">
        <f>'Base de Datos'!R19</f>
        <v>2.8141293657309583</v>
      </c>
      <c r="N18" s="38"/>
    </row>
    <row r="19" spans="1:14" x14ac:dyDescent="0.25">
      <c r="A19" s="37">
        <f>'Base de Datos'!A20</f>
        <v>1935</v>
      </c>
      <c r="B19" s="8">
        <f>'Base de Datos'!E20</f>
        <v>3.8347839942792481</v>
      </c>
      <c r="C19" s="8">
        <f>'Base de Datos'!J20</f>
        <v>3.8488235899255794</v>
      </c>
      <c r="D19" s="9">
        <f>'Base de Datos'!L20</f>
        <v>3.1792545044050735</v>
      </c>
      <c r="E19" s="9">
        <f>'Base de Datos'!O20</f>
        <v>2.1519913557264752</v>
      </c>
      <c r="F19" s="9">
        <f>'Base de Datos'!R20</f>
        <v>3.0092990650027618</v>
      </c>
      <c r="N19" s="28"/>
    </row>
    <row r="20" spans="1:14" x14ac:dyDescent="0.25">
      <c r="A20" s="37">
        <f>'Base de Datos'!A21</f>
        <v>1936</v>
      </c>
      <c r="B20" s="8">
        <f>'Base de Datos'!E21</f>
        <v>3.9115660934238519</v>
      </c>
      <c r="C20" s="8">
        <f>'Base de Datos'!J21</f>
        <v>3.88463204583261</v>
      </c>
      <c r="D20" s="9">
        <f>'Base de Datos'!L21</f>
        <v>3.2402631129423618</v>
      </c>
      <c r="E20" s="9">
        <f>'Base de Datos'!O21</f>
        <v>2.3471748261628376</v>
      </c>
      <c r="F20" s="9">
        <f>'Base de Datos'!R21</f>
        <v>3.1427196358839451</v>
      </c>
      <c r="N20" s="38"/>
    </row>
    <row r="21" spans="1:14" x14ac:dyDescent="0.25">
      <c r="A21" s="37">
        <f>'Base de Datos'!A22</f>
        <v>1937</v>
      </c>
      <c r="B21" s="8">
        <f>'Base de Datos'!E22</f>
        <v>3.9441277699808168</v>
      </c>
      <c r="C21" s="8">
        <f>'Base de Datos'!J22</f>
        <v>3.9247231947466648</v>
      </c>
      <c r="D21" s="9">
        <f>'Base de Datos'!L22</f>
        <v>3.4093265305134932</v>
      </c>
      <c r="E21" s="9">
        <f>'Base de Datos'!O22</f>
        <v>2.4045994452486017</v>
      </c>
      <c r="F21" s="9">
        <f>'Base de Datos'!R22</f>
        <v>3.4230043609963818</v>
      </c>
      <c r="N21" s="38"/>
    </row>
    <row r="22" spans="1:14" x14ac:dyDescent="0.25">
      <c r="A22" s="37">
        <f>'Base de Datos'!A23</f>
        <v>1938</v>
      </c>
      <c r="B22" s="8">
        <f>'Base de Datos'!E23</f>
        <v>3.9602027616073605</v>
      </c>
      <c r="C22" s="8">
        <f>'Base de Datos'!J23</f>
        <v>3.9682356251826714</v>
      </c>
      <c r="D22" s="9">
        <f>'Base de Datos'!L23</f>
        <v>3.4701737877570915</v>
      </c>
      <c r="E22" s="9">
        <f>'Base de Datos'!O23</f>
        <v>2.5104123472520756</v>
      </c>
      <c r="F22" s="9">
        <f>'Base de Datos'!R23</f>
        <v>2.9777791211212961</v>
      </c>
      <c r="N22" s="38"/>
    </row>
    <row r="23" spans="1:14" x14ac:dyDescent="0.25">
      <c r="A23" s="37">
        <f>'Base de Datos'!A24</f>
        <v>1939</v>
      </c>
      <c r="B23" s="8">
        <f>'Base de Datos'!E24</f>
        <v>4.0125730850410273</v>
      </c>
      <c r="C23" s="8">
        <f>'Base de Datos'!J24</f>
        <v>4.0146256713804318</v>
      </c>
      <c r="D23" s="9">
        <f>'Base de Datos'!L24</f>
        <v>3.4756334296692604</v>
      </c>
      <c r="E23" s="9">
        <f>'Base de Datos'!O24</f>
        <v>2.6911496556666994</v>
      </c>
      <c r="F23" s="9">
        <f>'Base de Datos'!R24</f>
        <v>3.1372742704253729</v>
      </c>
      <c r="N23" s="38"/>
    </row>
    <row r="24" spans="1:14" x14ac:dyDescent="0.25">
      <c r="A24" s="37">
        <f>'Base de Datos'!A25</f>
        <v>1940</v>
      </c>
      <c r="B24" s="8">
        <f>'Base de Datos'!E25</f>
        <v>4.0262780429450915</v>
      </c>
      <c r="C24" s="8">
        <f>'Base de Datos'!J25</f>
        <v>4.0633930389165389</v>
      </c>
      <c r="D24" s="9">
        <f>'Base de Datos'!L25</f>
        <v>3.4908950176991835</v>
      </c>
      <c r="E24" s="9">
        <f>'Base de Datos'!O25</f>
        <v>2.8757336568646235</v>
      </c>
      <c r="F24" s="9">
        <f>'Base de Datos'!R25</f>
        <v>3.1695103694417113</v>
      </c>
      <c r="N24" s="38"/>
    </row>
    <row r="25" spans="1:14" x14ac:dyDescent="0.25">
      <c r="A25" s="37">
        <f>'Base de Datos'!A26</f>
        <v>1941</v>
      </c>
      <c r="B25" s="8">
        <f>'Base de Datos'!E26</f>
        <v>4.1192184870936632</v>
      </c>
      <c r="C25" s="8">
        <f>'Base de Datos'!J26</f>
        <v>4.1141406074767275</v>
      </c>
      <c r="D25" s="9">
        <f>'Base de Datos'!L26</f>
        <v>3.5546509667773227</v>
      </c>
      <c r="E25" s="9">
        <f>'Base de Datos'!O26</f>
        <v>3.0530205900599108</v>
      </c>
      <c r="F25" s="9">
        <f>'Base de Datos'!R26</f>
        <v>3.5794969622687214</v>
      </c>
      <c r="N25" s="28"/>
    </row>
    <row r="26" spans="1:14" x14ac:dyDescent="0.25">
      <c r="A26" s="37">
        <f>'Base de Datos'!A27</f>
        <v>1942</v>
      </c>
      <c r="B26" s="8">
        <f>'Base de Datos'!E27</f>
        <v>4.1738032980256214</v>
      </c>
      <c r="C26" s="8">
        <f>'Base de Datos'!J27</f>
        <v>4.1662238067595618</v>
      </c>
      <c r="D26" s="9">
        <f>'Base de Datos'!L27</f>
        <v>3.6532554495913629</v>
      </c>
      <c r="E26" s="9">
        <f>'Base de Datos'!O27</f>
        <v>3.3751955219802992</v>
      </c>
      <c r="F26" s="9">
        <f>'Base de Datos'!R27</f>
        <v>3.4323393179324335</v>
      </c>
    </row>
    <row r="27" spans="1:14" x14ac:dyDescent="0.25">
      <c r="A27" s="37">
        <f>'Base de Datos'!A28</f>
        <v>1943</v>
      </c>
      <c r="B27" s="8">
        <f>'Base de Datos'!E28</f>
        <v>4.2101687392131719</v>
      </c>
      <c r="C27" s="8">
        <f>'Base de Datos'!J28</f>
        <v>4.2191725452323166</v>
      </c>
      <c r="D27" s="9">
        <f>'Base de Datos'!L28</f>
        <v>3.8422567819369635</v>
      </c>
      <c r="E27" s="9">
        <f>'Base de Datos'!O28</f>
        <v>3.7984069897192758</v>
      </c>
      <c r="F27" s="9">
        <f>'Base de Datos'!R28</f>
        <v>3.6412119521186863</v>
      </c>
    </row>
    <row r="28" spans="1:14" x14ac:dyDescent="0.25">
      <c r="A28" s="37">
        <f>'Base de Datos'!A29</f>
        <v>1944</v>
      </c>
      <c r="B28" s="8">
        <f>'Base de Datos'!E29</f>
        <v>4.2886390079228489</v>
      </c>
      <c r="C28" s="8">
        <f>'Base de Datos'!J29</f>
        <v>4.2727162262474678</v>
      </c>
      <c r="D28" s="9">
        <f>'Base de Datos'!L29</f>
        <v>4.0452956699554985</v>
      </c>
      <c r="E28" s="9">
        <f>'Base de Datos'!O29</f>
        <v>4.0122257629843512</v>
      </c>
      <c r="F28" s="9">
        <f>'Base de Datos'!R29</f>
        <v>4.0234756381180379</v>
      </c>
    </row>
    <row r="29" spans="1:14" x14ac:dyDescent="0.25">
      <c r="A29" s="37">
        <f>'Base de Datos'!A30</f>
        <v>1945</v>
      </c>
      <c r="B29" s="8">
        <f>'Base de Datos'!E30</f>
        <v>4.3195669637925507</v>
      </c>
      <c r="C29" s="8">
        <f>'Base de Datos'!J30</f>
        <v>4.3266179150698392</v>
      </c>
      <c r="D29" s="9">
        <f>'Base de Datos'!L30</f>
        <v>4.1524193362317057</v>
      </c>
      <c r="E29" s="9">
        <f>'Base de Datos'!O30</f>
        <v>4.0794239354082027</v>
      </c>
      <c r="F29" s="9">
        <f>'Base de Datos'!R30</f>
        <v>4.2039197637584174</v>
      </c>
    </row>
    <row r="30" spans="1:14" x14ac:dyDescent="0.25">
      <c r="A30" s="37">
        <f>'Base de Datos'!A31</f>
        <v>1946</v>
      </c>
      <c r="B30" s="8">
        <f>'Base de Datos'!E31</f>
        <v>4.3832160311654143</v>
      </c>
      <c r="C30" s="8">
        <f>'Base de Datos'!J31</f>
        <v>4.3809236047535514</v>
      </c>
      <c r="D30" s="9">
        <f>'Base de Datos'!L31</f>
        <v>4.2930452914348791</v>
      </c>
      <c r="E30" s="9">
        <f>'Base de Datos'!O31</f>
        <v>4.0571372986980831</v>
      </c>
      <c r="F30" s="9">
        <f>'Base de Datos'!R31</f>
        <v>4.681611881488033</v>
      </c>
    </row>
    <row r="31" spans="1:14" x14ac:dyDescent="0.25">
      <c r="A31" s="37">
        <f>'Base de Datos'!A32</f>
        <v>1947</v>
      </c>
      <c r="B31" s="8">
        <f>'Base de Datos'!E32</f>
        <v>4.417076224665279</v>
      </c>
      <c r="C31" s="8">
        <f>'Base de Datos'!J32</f>
        <v>4.4357324788124872</v>
      </c>
      <c r="D31" s="9">
        <f>'Base de Datos'!L32</f>
        <v>4.3507117186398254</v>
      </c>
      <c r="E31" s="9">
        <f>'Base de Datos'!O32</f>
        <v>4.0504696410055336</v>
      </c>
      <c r="F31" s="9">
        <f>'Base de Datos'!R32</f>
        <v>4.863350517834121</v>
      </c>
    </row>
    <row r="32" spans="1:14" x14ac:dyDescent="0.25">
      <c r="A32" s="37">
        <f>'Base de Datos'!A33</f>
        <v>1948</v>
      </c>
      <c r="B32" s="8">
        <f>'Base de Datos'!E33</f>
        <v>4.4574554995173701</v>
      </c>
      <c r="C32" s="8">
        <f>'Base de Datos'!J33</f>
        <v>4.4912903449971928</v>
      </c>
      <c r="D32" s="9">
        <f>'Base de Datos'!L33</f>
        <v>4.4213886997513328</v>
      </c>
      <c r="E32" s="9">
        <f>'Base de Datos'!O33</f>
        <v>4.1806504587131403</v>
      </c>
      <c r="F32" s="9">
        <f>'Base de Datos'!R33</f>
        <v>4.66617533335718</v>
      </c>
    </row>
    <row r="33" spans="1:6" x14ac:dyDescent="0.25">
      <c r="A33" s="37">
        <f>'Base de Datos'!A34</f>
        <v>1949</v>
      </c>
      <c r="B33" s="8">
        <f>'Base de Datos'!E34</f>
        <v>4.5108164404393456</v>
      </c>
      <c r="C33" s="8">
        <f>'Base de Datos'!J34</f>
        <v>4.5477801484892755</v>
      </c>
      <c r="D33" s="9">
        <f>'Base de Datos'!L34</f>
        <v>4.5126405390707323</v>
      </c>
      <c r="E33" s="9">
        <f>'Base de Datos'!O34</f>
        <v>4.2864449966150371</v>
      </c>
      <c r="F33" s="9">
        <f>'Base de Datos'!R34</f>
        <v>4.5266838988622133</v>
      </c>
    </row>
    <row r="34" spans="1:6" x14ac:dyDescent="0.25">
      <c r="A34" s="47">
        <f>'Base de Datos'!A35</f>
        <v>1950</v>
      </c>
      <c r="B34" s="48">
        <f>'Base de Datos'!E35</f>
        <v>4.6051701859880918</v>
      </c>
      <c r="C34" s="48">
        <f>'Base de Datos'!J35</f>
        <v>4.6051701859880918</v>
      </c>
      <c r="D34" s="49">
        <f>'Base de Datos'!L35</f>
        <v>4.6051701859880918</v>
      </c>
      <c r="E34" s="49">
        <f>'Base de Datos'!O35</f>
        <v>4.6051701859880918</v>
      </c>
      <c r="F34" s="49">
        <f>'Base de Datos'!R35</f>
        <v>4.6051701859880918</v>
      </c>
    </row>
    <row r="35" spans="1:6" x14ac:dyDescent="0.25">
      <c r="A35" s="37">
        <f>'Base de Datos'!A36</f>
        <v>1951</v>
      </c>
      <c r="B35" s="8">
        <f>'Base de Datos'!E36</f>
        <v>4.6796621920651411</v>
      </c>
      <c r="C35" s="8">
        <f>'Base de Datos'!J36</f>
        <v>4.6631828170850333</v>
      </c>
      <c r="D35" s="9">
        <f>'Base de Datos'!L36</f>
        <v>4.8234978456676254</v>
      </c>
      <c r="E35" s="9">
        <f>'Base de Datos'!O36</f>
        <v>4.7325023462269371</v>
      </c>
      <c r="F35" s="9">
        <f>'Base de Datos'!R36</f>
        <v>5.1252982024163956</v>
      </c>
    </row>
    <row r="36" spans="1:6" x14ac:dyDescent="0.25">
      <c r="A36" s="37">
        <f>'Base de Datos'!A37</f>
        <v>1952</v>
      </c>
      <c r="B36" s="8">
        <f>'Base de Datos'!E37</f>
        <v>4.718660000355098</v>
      </c>
      <c r="C36" s="8">
        <f>'Base de Datos'!J37</f>
        <v>4.7216641013440332</v>
      </c>
      <c r="D36" s="9">
        <f>'Base de Datos'!L37</f>
        <v>4.8590170844040932</v>
      </c>
      <c r="E36" s="9">
        <f>'Base de Datos'!O37</f>
        <v>4.7727123888369283</v>
      </c>
      <c r="F36" s="9">
        <f>'Base de Datos'!R37</f>
        <v>5.1356081199602697</v>
      </c>
    </row>
    <row r="37" spans="1:6" x14ac:dyDescent="0.25">
      <c r="A37" s="37">
        <f>'Base de Datos'!A38</f>
        <v>1953</v>
      </c>
      <c r="B37" s="8">
        <f>'Base de Datos'!E38</f>
        <v>4.7213963711222684</v>
      </c>
      <c r="C37" s="8">
        <f>'Base de Datos'!J38</f>
        <v>4.780748592051367</v>
      </c>
      <c r="D37" s="9">
        <f>'Base de Datos'!L38</f>
        <v>4.8401103057156964</v>
      </c>
      <c r="E37" s="9">
        <f>'Base de Datos'!O38</f>
        <v>4.8505467856228828</v>
      </c>
      <c r="F37" s="9">
        <f>'Base de Datos'!R38</f>
        <v>5.0120720759526183</v>
      </c>
    </row>
    <row r="38" spans="1:6" x14ac:dyDescent="0.25">
      <c r="A38" s="37">
        <f>'Base de Datos'!A39</f>
        <v>1954</v>
      </c>
      <c r="B38" s="8">
        <f>'Base de Datos'!E39</f>
        <v>4.8166689303380075</v>
      </c>
      <c r="C38" s="8">
        <f>'Base de Datos'!J39</f>
        <v>4.8406645014559597</v>
      </c>
      <c r="D38" s="9">
        <f>'Base de Datos'!L39</f>
        <v>4.9279599546410031</v>
      </c>
      <c r="E38" s="9">
        <f>'Base de Datos'!O39</f>
        <v>4.9816575823842593</v>
      </c>
      <c r="F38" s="9">
        <f>'Base de Datos'!R39</f>
        <v>5.0797240152909389</v>
      </c>
    </row>
    <row r="39" spans="1:6" x14ac:dyDescent="0.25">
      <c r="A39" s="37">
        <f>'Base de Datos'!A40</f>
        <v>1955</v>
      </c>
      <c r="B39" s="8">
        <f>'Base de Datos'!E40</f>
        <v>4.8982352867663055</v>
      </c>
      <c r="C39" s="8">
        <f>'Base de Datos'!J40</f>
        <v>4.9011702195699858</v>
      </c>
      <c r="D39" s="9">
        <f>'Base de Datos'!L40</f>
        <v>5.0574358309839686</v>
      </c>
      <c r="E39" s="9">
        <f>'Base de Datos'!O40</f>
        <v>5.1684776409125117</v>
      </c>
      <c r="F39" s="9">
        <f>'Base de Datos'!R40</f>
        <v>5.0680266600057058</v>
      </c>
    </row>
    <row r="40" spans="1:6" x14ac:dyDescent="0.25">
      <c r="A40" s="37">
        <f>'Base de Datos'!A41</f>
        <v>1956</v>
      </c>
      <c r="B40" s="8">
        <f>'Base de Datos'!E41</f>
        <v>4.9643680108695207</v>
      </c>
      <c r="C40" s="8">
        <f>'Base de Datos'!J41</f>
        <v>4.9619078806669794</v>
      </c>
      <c r="D40" s="9">
        <f>'Base de Datos'!L41</f>
        <v>5.1028949447528555</v>
      </c>
      <c r="E40" s="9">
        <f>'Base de Datos'!O41</f>
        <v>5.2744845812938754</v>
      </c>
      <c r="F40" s="9">
        <f>'Base de Datos'!R41</f>
        <v>5.2605908636092567</v>
      </c>
    </row>
    <row r="41" spans="1:6" x14ac:dyDescent="0.25">
      <c r="A41" s="37">
        <f>'Base de Datos'!A42</f>
        <v>1957</v>
      </c>
      <c r="B41" s="8">
        <f>'Base de Datos'!E42</f>
        <v>5.0373862102419711</v>
      </c>
      <c r="C41" s="8">
        <f>'Base de Datos'!J42</f>
        <v>5.0226139696649792</v>
      </c>
      <c r="D41" s="9">
        <f>'Base de Datos'!L42</f>
        <v>5.1454370348347283</v>
      </c>
      <c r="E41" s="9">
        <f>'Base de Datos'!O42</f>
        <v>5.3408282631162542</v>
      </c>
      <c r="F41" s="9">
        <f>'Base de Datos'!R42</f>
        <v>5.341150278149267</v>
      </c>
    </row>
    <row r="42" spans="1:6" x14ac:dyDescent="0.25">
      <c r="A42" s="37">
        <f>'Base de Datos'!A43</f>
        <v>1958</v>
      </c>
      <c r="B42" s="8">
        <f>'Base de Datos'!E43</f>
        <v>5.0892029237461127</v>
      </c>
      <c r="C42" s="8">
        <f>'Base de Datos'!J43</f>
        <v>5.0831732727565893</v>
      </c>
      <c r="D42" s="9">
        <f>'Base de Datos'!L43</f>
        <v>5.188819231705037</v>
      </c>
      <c r="E42" s="9">
        <f>'Base de Datos'!O43</f>
        <v>5.4097891187233271</v>
      </c>
      <c r="F42" s="9">
        <f>'Base de Datos'!R43</f>
        <v>5.3440732513445344</v>
      </c>
    </row>
    <row r="43" spans="1:6" x14ac:dyDescent="0.25">
      <c r="A43" s="37">
        <f>'Base de Datos'!A44</f>
        <v>1959</v>
      </c>
      <c r="B43" s="8">
        <f>'Base de Datos'!E44</f>
        <v>5.1186753603479502</v>
      </c>
      <c r="C43" s="8">
        <f>'Base de Datos'!J44</f>
        <v>5.1437419985127253</v>
      </c>
      <c r="D43" s="9">
        <f>'Base de Datos'!L44</f>
        <v>5.2002676634835128</v>
      </c>
      <c r="E43" s="9">
        <f>'Base de Datos'!O44</f>
        <v>5.5579025290891826</v>
      </c>
      <c r="F43" s="9">
        <f>'Base de Datos'!R44</f>
        <v>5.2261292447108705</v>
      </c>
    </row>
    <row r="44" spans="1:6" x14ac:dyDescent="0.25">
      <c r="A44" s="37">
        <f>'Base de Datos'!A45</f>
        <v>1960</v>
      </c>
      <c r="B44" s="8">
        <f>'Base de Datos'!E45</f>
        <v>5.1967155471235369</v>
      </c>
      <c r="C44" s="8">
        <f>'Base de Datos'!J45</f>
        <v>5.2046603519867345</v>
      </c>
      <c r="D44" s="9">
        <f>'Base de Datos'!L45</f>
        <v>5.2481944070907964</v>
      </c>
      <c r="E44" s="9">
        <f>'Base de Datos'!O45</f>
        <v>5.6459065631812253</v>
      </c>
      <c r="F44" s="9">
        <f>'Base de Datos'!R45</f>
        <v>5.38313216796156</v>
      </c>
    </row>
    <row r="45" spans="1:6" x14ac:dyDescent="0.25">
      <c r="A45" s="37">
        <f>'Base de Datos'!A46</f>
        <v>1961</v>
      </c>
      <c r="B45" s="8">
        <f>'Base de Datos'!E46</f>
        <v>5.2390015259959171</v>
      </c>
      <c r="C45" s="8">
        <f>'Base de Datos'!J46</f>
        <v>5.2661415718228621</v>
      </c>
      <c r="D45" s="9">
        <f>'Base de Datos'!L46</f>
        <v>5.2577863727696208</v>
      </c>
      <c r="E45" s="9">
        <f>'Base de Datos'!O46</f>
        <v>5.7064513669826917</v>
      </c>
      <c r="F45" s="9">
        <f>'Base de Datos'!R46</f>
        <v>5.3443307510240832</v>
      </c>
    </row>
    <row r="46" spans="1:6" x14ac:dyDescent="0.25">
      <c r="A46" s="37">
        <f>'Base de Datos'!A47</f>
        <v>1962</v>
      </c>
      <c r="B46" s="8">
        <f>'Base de Datos'!E47</f>
        <v>5.2826233386871762</v>
      </c>
      <c r="C46" s="8">
        <f>'Base de Datos'!J47</f>
        <v>5.3284431485892565</v>
      </c>
      <c r="D46" s="9">
        <f>'Base de Datos'!L47</f>
        <v>5.2756376143873993</v>
      </c>
      <c r="E46" s="9">
        <f>'Base de Datos'!O47</f>
        <v>5.8249683340463534</v>
      </c>
      <c r="F46" s="9">
        <f>'Base de Datos'!R47</f>
        <v>5.3405474275087812</v>
      </c>
    </row>
    <row r="47" spans="1:6" x14ac:dyDescent="0.25">
      <c r="A47" s="37">
        <f>'Base de Datos'!A48</f>
        <v>1963</v>
      </c>
      <c r="B47" s="8">
        <f>'Base de Datos'!E48</f>
        <v>5.3554038024955446</v>
      </c>
      <c r="C47" s="8">
        <f>'Base de Datos'!J48</f>
        <v>5.391674872368343</v>
      </c>
      <c r="D47" s="9">
        <f>'Base de Datos'!L48</f>
        <v>5.2814006412168659</v>
      </c>
      <c r="E47" s="9">
        <f>'Base de Datos'!O48</f>
        <v>5.9802949999536414</v>
      </c>
      <c r="F47" s="9">
        <f>'Base de Datos'!R48</f>
        <v>5.4099307580197227</v>
      </c>
    </row>
    <row r="48" spans="1:6" x14ac:dyDescent="0.25">
      <c r="A48" s="37">
        <f>'Base de Datos'!A49</f>
        <v>1964</v>
      </c>
      <c r="B48" s="8">
        <f>'Base de Datos'!E49</f>
        <v>5.4597982964950846</v>
      </c>
      <c r="C48" s="8">
        <f>'Base de Datos'!J49</f>
        <v>5.4556120351160677</v>
      </c>
      <c r="D48" s="9">
        <f>'Base de Datos'!L49</f>
        <v>5.322921347837557</v>
      </c>
      <c r="E48" s="9">
        <f>'Base de Datos'!O49</f>
        <v>6.1349160892267109</v>
      </c>
      <c r="F48" s="9">
        <f>'Base de Datos'!R49</f>
        <v>5.5979692112111028</v>
      </c>
    </row>
    <row r="49" spans="1:6" x14ac:dyDescent="0.25">
      <c r="A49" s="37">
        <f>'Base de Datos'!A50</f>
        <v>1965</v>
      </c>
      <c r="B49" s="8">
        <f>'Base de Datos'!E50</f>
        <v>5.5194698569675964</v>
      </c>
      <c r="C49" s="8">
        <f>'Base de Datos'!J50</f>
        <v>5.5197909180621956</v>
      </c>
      <c r="D49" s="9">
        <f>'Base de Datos'!L50</f>
        <v>5.3410382903019871</v>
      </c>
      <c r="E49" s="9">
        <f>'Base de Datos'!O50</f>
        <v>6.2005799808044602</v>
      </c>
      <c r="F49" s="9">
        <f>'Base de Datos'!R50</f>
        <v>5.6481030697274957</v>
      </c>
    </row>
    <row r="50" spans="1:6" x14ac:dyDescent="0.25">
      <c r="A50" s="37">
        <f>'Base de Datos'!A51</f>
        <v>1966</v>
      </c>
      <c r="B50" s="8">
        <f>'Base de Datos'!E51</f>
        <v>5.5786453285733604</v>
      </c>
      <c r="C50" s="8">
        <f>'Base de Datos'!J51</f>
        <v>5.5839133650228181</v>
      </c>
      <c r="D50" s="9">
        <f>'Base de Datos'!L51</f>
        <v>5.354045800611706</v>
      </c>
      <c r="E50" s="9">
        <f>'Base de Datos'!O51</f>
        <v>6.3045132300111186</v>
      </c>
      <c r="F50" s="9">
        <f>'Base de Datos'!R51</f>
        <v>5.7035428101853114</v>
      </c>
    </row>
    <row r="51" spans="1:6" x14ac:dyDescent="0.25">
      <c r="A51" s="37">
        <f>'Base de Datos'!A52</f>
        <v>1967</v>
      </c>
      <c r="B51" s="8">
        <f>'Base de Datos'!E52</f>
        <v>5.6355446660359467</v>
      </c>
      <c r="C51" s="8">
        <f>'Base de Datos'!J52</f>
        <v>5.6478017091756243</v>
      </c>
      <c r="D51" s="9">
        <f>'Base de Datos'!L52</f>
        <v>5.3821651770187007</v>
      </c>
      <c r="E51" s="9">
        <f>'Base de Datos'!O52</f>
        <v>6.3829410607236836</v>
      </c>
      <c r="F51" s="9">
        <f>'Base de Datos'!R52</f>
        <v>5.7540208154597687</v>
      </c>
    </row>
    <row r="52" spans="1:6" x14ac:dyDescent="0.25">
      <c r="A52" s="37">
        <f>'Base de Datos'!A53</f>
        <v>1968</v>
      </c>
      <c r="B52" s="8">
        <f>'Base de Datos'!E53</f>
        <v>5.725598133676745</v>
      </c>
      <c r="C52" s="8">
        <f>'Base de Datos'!J53</f>
        <v>5.7113493033063492</v>
      </c>
      <c r="D52" s="9">
        <f>'Base de Datos'!L53</f>
        <v>5.401331402087207</v>
      </c>
      <c r="E52" s="9">
        <f>'Base de Datos'!O53</f>
        <v>6.5102424329145396</v>
      </c>
      <c r="F52" s="9">
        <f>'Base de Datos'!R53</f>
        <v>5.8524751315626524</v>
      </c>
    </row>
    <row r="53" spans="1:6" x14ac:dyDescent="0.25">
      <c r="A53" s="37">
        <f>'Base de Datos'!A54</f>
        <v>1969</v>
      </c>
      <c r="B53" s="8">
        <f>'Base de Datos'!E54</f>
        <v>5.7592129711720492</v>
      </c>
      <c r="C53" s="8">
        <f>'Base de Datos'!J54</f>
        <v>5.7744506297418727</v>
      </c>
      <c r="D53" s="9">
        <f>'Base de Datos'!L54</f>
        <v>5.4262855275628352</v>
      </c>
      <c r="E53" s="9">
        <f>'Base de Datos'!O54</f>
        <v>6.6083686515493243</v>
      </c>
      <c r="F53" s="9">
        <f>'Base de Datos'!R54</f>
        <v>5.8855347345164741</v>
      </c>
    </row>
    <row r="54" spans="1:6" x14ac:dyDescent="0.25">
      <c r="A54" s="37">
        <f>'Base de Datos'!A55</f>
        <v>1970</v>
      </c>
      <c r="B54" s="8">
        <f>'Base de Datos'!E55</f>
        <v>5.8222110943165051</v>
      </c>
      <c r="C54" s="8">
        <f>'Base de Datos'!J55</f>
        <v>5.8372663590853202</v>
      </c>
      <c r="D54" s="9">
        <f>'Base de Datos'!L55</f>
        <v>5.4751080426170802</v>
      </c>
      <c r="E54" s="9">
        <f>'Base de Datos'!O55</f>
        <v>6.7084606939446561</v>
      </c>
      <c r="F54" s="9">
        <f>'Base de Datos'!R55</f>
        <v>6.0474265629867139</v>
      </c>
    </row>
    <row r="55" spans="1:6" x14ac:dyDescent="0.25">
      <c r="A55" s="37">
        <f>'Base de Datos'!A56</f>
        <v>1971</v>
      </c>
      <c r="B55" s="8">
        <f>'Base de Datos'!E56</f>
        <v>5.8591452306930893</v>
      </c>
      <c r="C55" s="8">
        <f>'Base de Datos'!J56</f>
        <v>5.8999284853266598</v>
      </c>
      <c r="D55" s="9">
        <f>'Base de Datos'!L56</f>
        <v>5.5283551269826523</v>
      </c>
      <c r="E55" s="9">
        <f>'Base de Datos'!O56</f>
        <v>6.788189713521966</v>
      </c>
      <c r="F55" s="9">
        <f>'Base de Datos'!R56</f>
        <v>6.0124065569187701</v>
      </c>
    </row>
    <row r="56" spans="1:6" x14ac:dyDescent="0.25">
      <c r="A56" s="37">
        <f>'Base de Datos'!A57</f>
        <v>1972</v>
      </c>
      <c r="B56" s="8">
        <f>'Base de Datos'!E57</f>
        <v>5.938222616995807</v>
      </c>
      <c r="C56" s="8">
        <f>'Base de Datos'!J57</f>
        <v>5.9625421497807096</v>
      </c>
      <c r="D56" s="9">
        <f>'Base de Datos'!L57</f>
        <v>5.5766088459835297</v>
      </c>
      <c r="E56" s="9">
        <f>'Base de Datos'!O57</f>
        <v>6.9802118848015295</v>
      </c>
      <c r="F56" s="9">
        <f>'Base de Datos'!R57</f>
        <v>6.2208431134253486</v>
      </c>
    </row>
    <row r="57" spans="1:6" x14ac:dyDescent="0.25">
      <c r="A57" s="37">
        <f>'Base de Datos'!A58</f>
        <v>1973</v>
      </c>
      <c r="B57" s="8">
        <f>'Base de Datos'!E58</f>
        <v>6.0138969034026388</v>
      </c>
      <c r="C57" s="8">
        <f>'Base de Datos'!J58</f>
        <v>6.0249283611884907</v>
      </c>
      <c r="D57" s="9">
        <f>'Base de Datos'!L58</f>
        <v>5.6906689123402927</v>
      </c>
      <c r="E57" s="9">
        <f>'Base de Datos'!O58</f>
        <v>7.1963305552147059</v>
      </c>
      <c r="F57" s="9">
        <f>'Base de Datos'!R58</f>
        <v>6.5619586119247906</v>
      </c>
    </row>
    <row r="58" spans="1:6" x14ac:dyDescent="0.25">
      <c r="A58" s="37">
        <f>'Base de Datos'!A59</f>
        <v>1974</v>
      </c>
      <c r="B58" s="8">
        <f>'Base de Datos'!E59</f>
        <v>6.0700581885703739</v>
      </c>
      <c r="C58" s="8">
        <f>'Base de Datos'!J59</f>
        <v>6.0867886329357201</v>
      </c>
      <c r="D58" s="9">
        <f>'Base de Datos'!L59</f>
        <v>5.9040370416547461</v>
      </c>
      <c r="E58" s="9">
        <f>'Base de Datos'!O59</f>
        <v>7.3952782540592983</v>
      </c>
      <c r="F58" s="9">
        <f>'Base de Datos'!R59</f>
        <v>7.0200917653312711</v>
      </c>
    </row>
    <row r="59" spans="1:6" x14ac:dyDescent="0.25">
      <c r="A59" s="37">
        <f>'Base de Datos'!A60</f>
        <v>1975</v>
      </c>
      <c r="B59" s="8">
        <f>'Base de Datos'!E60</f>
        <v>6.1259136683113935</v>
      </c>
      <c r="C59" s="8">
        <f>'Base de Datos'!J60</f>
        <v>6.1478378638027902</v>
      </c>
      <c r="D59" s="9">
        <f>'Base de Datos'!L60</f>
        <v>6.0433164868676288</v>
      </c>
      <c r="E59" s="9">
        <f>'Base de Datos'!O60</f>
        <v>7.5885329697057999</v>
      </c>
      <c r="F59" s="9">
        <f>'Base de Datos'!R60</f>
        <v>7.0983548435364439</v>
      </c>
    </row>
    <row r="60" spans="1:6" x14ac:dyDescent="0.25">
      <c r="A60" s="37">
        <f>'Base de Datos'!A61</f>
        <v>1976</v>
      </c>
      <c r="B60" s="8">
        <f>'Base de Datos'!E61</f>
        <v>6.16914023323113</v>
      </c>
      <c r="C60" s="8">
        <f>'Base de Datos'!J61</f>
        <v>6.2077473480989829</v>
      </c>
      <c r="D60" s="9">
        <f>'Base de Datos'!L61</f>
        <v>6.190224312122222</v>
      </c>
      <c r="E60" s="9">
        <f>'Base de Datos'!O61</f>
        <v>7.8577589138163688</v>
      </c>
      <c r="F60" s="9">
        <f>'Base de Datos'!R61</f>
        <v>7.0521947900705149</v>
      </c>
    </row>
    <row r="61" spans="1:6" x14ac:dyDescent="0.25">
      <c r="A61" s="37">
        <f>'Base de Datos'!A62</f>
        <v>1977</v>
      </c>
      <c r="B61" s="8">
        <f>'Base de Datos'!E62</f>
        <v>6.2024844801450119</v>
      </c>
      <c r="C61" s="8">
        <f>'Base de Datos'!J62</f>
        <v>6.2660928381512111</v>
      </c>
      <c r="D61" s="9">
        <f>'Base de Datos'!L62</f>
        <v>6.4453635114763426</v>
      </c>
      <c r="E61" s="9">
        <f>'Base de Datos'!O62</f>
        <v>8.09373520876896</v>
      </c>
      <c r="F61" s="9">
        <f>'Base de Datos'!R62</f>
        <v>6.938130370779688</v>
      </c>
    </row>
    <row r="62" spans="1:6" x14ac:dyDescent="0.25">
      <c r="A62" s="37">
        <f>'Base de Datos'!A63</f>
        <v>1978</v>
      </c>
      <c r="B62" s="8">
        <f>'Base de Datos'!E63</f>
        <v>6.2882670738194877</v>
      </c>
      <c r="C62" s="8">
        <f>'Base de Datos'!J63</f>
        <v>6.3221877151102452</v>
      </c>
      <c r="D62" s="9">
        <f>'Base de Datos'!L63</f>
        <v>6.6062681493127728</v>
      </c>
      <c r="E62" s="9">
        <f>'Base de Datos'!O63</f>
        <v>8.3762729034553747</v>
      </c>
      <c r="F62" s="9">
        <f>'Base de Datos'!R63</f>
        <v>7.2698164817475117</v>
      </c>
    </row>
    <row r="63" spans="1:6" x14ac:dyDescent="0.25">
      <c r="A63" s="37">
        <f>'Base de Datos'!A64</f>
        <v>1979</v>
      </c>
      <c r="B63" s="8">
        <f>'Base de Datos'!E64</f>
        <v>6.3808295743751859</v>
      </c>
      <c r="C63" s="8">
        <f>'Base de Datos'!J64</f>
        <v>6.3748329765193361</v>
      </c>
      <c r="D63" s="9">
        <f>'Base de Datos'!L64</f>
        <v>6.7734020421486409</v>
      </c>
      <c r="E63" s="9">
        <f>'Base de Datos'!O64</f>
        <v>8.6631739107331569</v>
      </c>
      <c r="F63" s="9">
        <f>'Base de Datos'!R64</f>
        <v>7.6872433805778382</v>
      </c>
    </row>
    <row r="64" spans="1:6" x14ac:dyDescent="0.25">
      <c r="A64" s="37">
        <f>'Base de Datos'!A65</f>
        <v>1980</v>
      </c>
      <c r="B64" s="8">
        <f>'Base de Datos'!E65</f>
        <v>6.4691449106941299</v>
      </c>
      <c r="C64" s="8">
        <f>'Base de Datos'!J65</f>
        <v>6.4226141134813624</v>
      </c>
      <c r="D64" s="9">
        <f>'Base de Datos'!L65</f>
        <v>7.0073007266123257</v>
      </c>
      <c r="E64" s="9">
        <f>'Base de Datos'!O65</f>
        <v>8.9511446251266147</v>
      </c>
      <c r="F64" s="9">
        <f>'Base de Datos'!R65</f>
        <v>8.2402066528155604</v>
      </c>
    </row>
    <row r="65" spans="1:6" x14ac:dyDescent="0.25">
      <c r="A65" s="37">
        <f>'Base de Datos'!A66</f>
        <v>1981</v>
      </c>
      <c r="B65" s="8">
        <f>'Base de Datos'!E66</f>
        <v>6.5597925322154351</v>
      </c>
      <c r="C65" s="8">
        <f>'Base de Datos'!J66</f>
        <v>6.4643002830503065</v>
      </c>
      <c r="D65" s="9">
        <f>'Base de Datos'!L66</f>
        <v>7.2536431790604423</v>
      </c>
      <c r="E65" s="9">
        <f>'Base de Datos'!O66</f>
        <v>9.2323120165572021</v>
      </c>
      <c r="F65" s="9">
        <f>'Base de Datos'!R66</f>
        <v>8.4940749938880185</v>
      </c>
    </row>
    <row r="66" spans="1:6" x14ac:dyDescent="0.25">
      <c r="A66" s="47">
        <f>'Base de Datos'!A67</f>
        <v>1982</v>
      </c>
      <c r="B66" s="48">
        <f>'Base de Datos'!E67</f>
        <v>6.5597166956455881</v>
      </c>
      <c r="C66" s="48">
        <f>'Base de Datos'!J67</f>
        <v>6.4992496502248187</v>
      </c>
      <c r="D66" s="49">
        <f>'Base de Datos'!L67</f>
        <v>7.7168325640356121</v>
      </c>
      <c r="E66" s="49">
        <f>'Base de Datos'!O67</f>
        <v>9.7163103980900498</v>
      </c>
      <c r="F66" s="49">
        <f>'Base de Datos'!R67</f>
        <v>8.0252765064666622</v>
      </c>
    </row>
    <row r="67" spans="1:6" x14ac:dyDescent="0.25">
      <c r="A67" s="37">
        <f>'Base de Datos'!A68</f>
        <v>1983</v>
      </c>
      <c r="B67" s="8">
        <f>'Base de Datos'!E68</f>
        <v>6.5151064868667712</v>
      </c>
      <c r="C67" s="8">
        <f>'Base de Datos'!J68</f>
        <v>6.5278990024677368</v>
      </c>
      <c r="D67" s="9">
        <f>'Base de Datos'!L68</f>
        <v>8.4193107198762771</v>
      </c>
      <c r="E67" s="25" t="s">
        <v>56</v>
      </c>
      <c r="F67" s="9">
        <f>'Base de Datos'!R68</f>
        <v>7.6636207986882443</v>
      </c>
    </row>
    <row r="68" spans="1:6" x14ac:dyDescent="0.25">
      <c r="A68" s="37">
        <f>'Base de Datos'!A69</f>
        <v>1984</v>
      </c>
      <c r="B68" s="8">
        <f>'Base de Datos'!E69</f>
        <v>6.5493795127199235</v>
      </c>
      <c r="C68" s="8">
        <f>'Base de Datos'!J69</f>
        <v>6.5514134976686567</v>
      </c>
      <c r="D68" s="9">
        <f>'Base de Datos'!L69</f>
        <v>8.9228023865288133</v>
      </c>
      <c r="E68" s="25" t="s">
        <v>56</v>
      </c>
      <c r="F68" s="9">
        <f>'Base de Datos'!R69</f>
        <v>7.9587753377198789</v>
      </c>
    </row>
    <row r="69" spans="1:6" x14ac:dyDescent="0.25">
      <c r="A69" s="37">
        <f>'Base de Datos'!A70</f>
        <v>1985</v>
      </c>
      <c r="B69" s="8">
        <f>'Base de Datos'!E70</f>
        <v>6.5679910109149287</v>
      </c>
      <c r="C69" s="8">
        <f>'Base de Datos'!J70</f>
        <v>6.5709540685336982</v>
      </c>
      <c r="D69" s="9">
        <f>'Base de Datos'!L70</f>
        <v>9.3786338505141913</v>
      </c>
      <c r="E69" s="25" t="s">
        <v>56</v>
      </c>
      <c r="F69" s="9">
        <f>'Base de Datos'!R70</f>
        <v>8.1015632058972251</v>
      </c>
    </row>
    <row r="70" spans="1:6" x14ac:dyDescent="0.25">
      <c r="A70" s="37">
        <f>'Base de Datos'!A71</f>
        <v>1986</v>
      </c>
      <c r="B70" s="8">
        <f>'Base de Datos'!E71</f>
        <v>6.5302026690831161</v>
      </c>
      <c r="C70" s="8">
        <f>'Base de Datos'!J71</f>
        <v>6.5877850078920348</v>
      </c>
      <c r="D70" s="9">
        <f>'Base de Datos'!L71</f>
        <v>10.0004639011288</v>
      </c>
      <c r="E70" s="25" t="s">
        <v>56</v>
      </c>
      <c r="F70" s="9">
        <f>'Base de Datos'!R71</f>
        <v>8.0118576218544657</v>
      </c>
    </row>
    <row r="71" spans="1:6" x14ac:dyDescent="0.25">
      <c r="A71" s="37">
        <f>'Base de Datos'!A72</f>
        <v>1987</v>
      </c>
      <c r="B71" s="8">
        <f>'Base de Datos'!E72</f>
        <v>6.5506947280752561</v>
      </c>
      <c r="C71" s="8">
        <f>'Base de Datos'!J72</f>
        <v>6.603264677969193</v>
      </c>
      <c r="D71" s="9">
        <f>'Base de Datos'!L72</f>
        <v>10.841286833499856</v>
      </c>
      <c r="E71" s="25" t="s">
        <v>56</v>
      </c>
      <c r="F71" s="9">
        <f>'Base de Datos'!R72</f>
        <v>8.1259556138674807</v>
      </c>
    </row>
    <row r="72" spans="1:6" x14ac:dyDescent="0.25">
      <c r="A72" s="37">
        <f>'Base de Datos'!A73</f>
        <v>1988</v>
      </c>
      <c r="B72" s="8">
        <f>'Base de Datos'!E73</f>
        <v>6.5634052077825045</v>
      </c>
      <c r="C72" s="8">
        <f>'Base de Datos'!J73</f>
        <v>6.6182993175751434</v>
      </c>
      <c r="D72" s="9">
        <f>'Base de Datos'!L73</f>
        <v>11.602850545215198</v>
      </c>
      <c r="E72" s="25" t="s">
        <v>56</v>
      </c>
      <c r="F72" s="9">
        <f>'Base de Datos'!R73</f>
        <v>8.5265657027028041</v>
      </c>
    </row>
    <row r="73" spans="1:6" x14ac:dyDescent="0.25">
      <c r="A73" s="37">
        <f>'Base de Datos'!A74</f>
        <v>1989</v>
      </c>
      <c r="B73" s="8">
        <f>'Base de Datos'!E74</f>
        <v>6.5993026558673336</v>
      </c>
      <c r="C73" s="8">
        <f>'Base de Datos'!J74</f>
        <v>6.6333931659934544</v>
      </c>
      <c r="D73" s="9">
        <f>'Base de Datos'!L74</f>
        <v>11.785237753829794</v>
      </c>
      <c r="E73" s="25" t="s">
        <v>56</v>
      </c>
      <c r="F73" s="9">
        <f>'Base de Datos'!R74</f>
        <v>8.7400777875653439</v>
      </c>
    </row>
    <row r="74" spans="1:6" x14ac:dyDescent="0.25">
      <c r="A74" s="46">
        <f>'Base de Datos'!A75</f>
        <v>1990</v>
      </c>
      <c r="B74" s="44">
        <f>'Base de Datos'!E75</f>
        <v>6.6500759211823279</v>
      </c>
      <c r="C74" s="44">
        <f>'Base de Datos'!J75</f>
        <v>6.6486252213823089</v>
      </c>
      <c r="D74" s="45">
        <f>'Base de Datos'!L75</f>
        <v>12.02150815875784</v>
      </c>
      <c r="E74" s="27" t="s">
        <v>56</v>
      </c>
      <c r="F74" s="45">
        <f>'Base de Datos'!R75</f>
        <v>8.9193759474919823</v>
      </c>
    </row>
  </sheetData>
  <mergeCells count="6">
    <mergeCell ref="A2:A4"/>
    <mergeCell ref="C2:C4"/>
    <mergeCell ref="D2:D4"/>
    <mergeCell ref="E2:E4"/>
    <mergeCell ref="F2:F4"/>
    <mergeCell ref="B2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Base de Datos</vt:lpstr>
      <vt:lpstr>Gráficas</vt:lpstr>
      <vt:lpstr>Cuadros</vt:lpstr>
      <vt:lpstr>Cuadros Brechas</vt:lpstr>
      <vt:lpstr>Correlaciones</vt:lpstr>
      <vt:lpstr>Cuadros!Área_de_impresión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</cp:lastModifiedBy>
  <cp:lastPrinted>2022-10-21T15:01:07Z</cp:lastPrinted>
  <dcterms:created xsi:type="dcterms:W3CDTF">2022-09-05T16:12:57Z</dcterms:created>
  <dcterms:modified xsi:type="dcterms:W3CDTF">2022-10-22T12:03:34Z</dcterms:modified>
</cp:coreProperties>
</file>