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BBDH\"/>
    </mc:Choice>
  </mc:AlternateContent>
  <bookViews>
    <workbookView xWindow="0" yWindow="0" windowWidth="20490" windowHeight="7365" tabRatio="702"/>
  </bookViews>
  <sheets>
    <sheet name="Datos" sheetId="1" r:id="rId1"/>
    <sheet name="Cuadro Gral" sheetId="3" r:id="rId2"/>
    <sheet name="EU" sheetId="10" r:id="rId3"/>
    <sheet name="Pob" sheetId="4" r:id="rId4"/>
    <sheet name="PIB e Inv" sheetId="5" r:id="rId5"/>
    <sheet name="Precios" sheetId="6" r:id="rId6"/>
    <sheet name="Externo" sheetId="7" r:id="rId7"/>
    <sheet name="Fin Publicas" sheetId="8" r:id="rId8"/>
    <sheet name="Monetario" sheetId="9" r:id="rId9"/>
    <sheet name="Cuadros" sheetId="11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\A" localSheetId="1">#REF!</definedName>
    <definedName name="\A" localSheetId="9">#REF!</definedName>
    <definedName name="\A" localSheetId="2">#REF!</definedName>
    <definedName name="\A" localSheetId="6">#REF!</definedName>
    <definedName name="\A" localSheetId="7">#REF!</definedName>
    <definedName name="\A" localSheetId="8">#REF!</definedName>
    <definedName name="\A" localSheetId="4">#REF!</definedName>
    <definedName name="\A" localSheetId="3">#REF!</definedName>
    <definedName name="\A" localSheetId="5">#REF!</definedName>
    <definedName name="\A">#REF!</definedName>
    <definedName name="\g" localSheetId="1">#REF!</definedName>
    <definedName name="\g" localSheetId="9">#REF!</definedName>
    <definedName name="\g" localSheetId="2">#REF!</definedName>
    <definedName name="\g" localSheetId="6">#REF!</definedName>
    <definedName name="\g" localSheetId="7">#REF!</definedName>
    <definedName name="\g" localSheetId="8">#REF!</definedName>
    <definedName name="\g" localSheetId="4">#REF!</definedName>
    <definedName name="\g" localSheetId="3">#REF!</definedName>
    <definedName name="\g" localSheetId="5">#REF!</definedName>
    <definedName name="\g">#REF!</definedName>
    <definedName name="\S" localSheetId="1">#REF!</definedName>
    <definedName name="\S" localSheetId="9">#REF!</definedName>
    <definedName name="\S" localSheetId="2">#REF!</definedName>
    <definedName name="\S" localSheetId="6">#REF!</definedName>
    <definedName name="\S" localSheetId="7">#REF!</definedName>
    <definedName name="\S" localSheetId="8">#REF!</definedName>
    <definedName name="\S" localSheetId="4">#REF!</definedName>
    <definedName name="\S" localSheetId="3">#REF!</definedName>
    <definedName name="\S" localSheetId="5">#REF!</definedName>
    <definedName name="\S">#REF!</definedName>
    <definedName name="__123Graph_A" localSheetId="1" hidden="1">#REF!</definedName>
    <definedName name="__123Graph_A" localSheetId="9" hidden="1">#REF!</definedName>
    <definedName name="__123Graph_A" localSheetId="2" hidden="1">#REF!</definedName>
    <definedName name="__123Graph_A" localSheetId="6" hidden="1">#REF!</definedName>
    <definedName name="__123Graph_A" localSheetId="7" hidden="1">#REF!</definedName>
    <definedName name="__123Graph_A" localSheetId="8" hidden="1">#REF!</definedName>
    <definedName name="__123Graph_A" localSheetId="4" hidden="1">#REF!</definedName>
    <definedName name="__123Graph_A" localSheetId="3" hidden="1">#REF!</definedName>
    <definedName name="__123Graph_A" localSheetId="5" hidden="1">#REF!</definedName>
    <definedName name="__123Graph_A" hidden="1">#REF!</definedName>
    <definedName name="__123Graph_AIMPORTS" localSheetId="1" hidden="1">'[1]CA input'!#REF!</definedName>
    <definedName name="__123Graph_AIMPORTS" localSheetId="9" hidden="1">'[1]CA input'!#REF!</definedName>
    <definedName name="__123Graph_AIMPORTS" localSheetId="2" hidden="1">'[1]CA input'!#REF!</definedName>
    <definedName name="__123Graph_AIMPORTS" localSheetId="6" hidden="1">'[1]CA input'!#REF!</definedName>
    <definedName name="__123Graph_AIMPORTS" localSheetId="7" hidden="1">'[1]CA input'!#REF!</definedName>
    <definedName name="__123Graph_AIMPORTS" localSheetId="8" hidden="1">'[1]CA input'!#REF!</definedName>
    <definedName name="__123Graph_AIMPORTS" localSheetId="4" hidden="1">'[1]CA input'!#REF!</definedName>
    <definedName name="__123Graph_AIMPORTS" localSheetId="3" hidden="1">'[1]CA input'!#REF!</definedName>
    <definedName name="__123Graph_AIMPORTS" localSheetId="5" hidden="1">'[1]CA input'!#REF!</definedName>
    <definedName name="__123Graph_AIMPORTS" hidden="1">'[1]CA input'!#REF!</definedName>
    <definedName name="__123Graph_B" localSheetId="1" hidden="1">[2]TOC!#REF!</definedName>
    <definedName name="__123Graph_B" localSheetId="9" hidden="1">[2]TOC!#REF!</definedName>
    <definedName name="__123Graph_B" localSheetId="2" hidden="1">[2]TOC!#REF!</definedName>
    <definedName name="__123Graph_B" localSheetId="6" hidden="1">[2]TOC!#REF!</definedName>
    <definedName name="__123Graph_B" localSheetId="7" hidden="1">[2]TOC!#REF!</definedName>
    <definedName name="__123Graph_B" localSheetId="8" hidden="1">[2]TOC!#REF!</definedName>
    <definedName name="__123Graph_B" localSheetId="4" hidden="1">[2]TOC!#REF!</definedName>
    <definedName name="__123Graph_B" localSheetId="3" hidden="1">[2]TOC!#REF!</definedName>
    <definedName name="__123Graph_B" localSheetId="5" hidden="1">[2]TOC!#REF!</definedName>
    <definedName name="__123Graph_B" hidden="1">[2]TOC!#REF!</definedName>
    <definedName name="__123Graph_BIMPORTS" localSheetId="1" hidden="1">'[1]CA input'!#REF!</definedName>
    <definedName name="__123Graph_BIMPORTS" localSheetId="9" hidden="1">'[1]CA input'!#REF!</definedName>
    <definedName name="__123Graph_BIMPORTS" localSheetId="2" hidden="1">'[1]CA input'!#REF!</definedName>
    <definedName name="__123Graph_BIMPORTS" localSheetId="6" hidden="1">'[1]CA input'!#REF!</definedName>
    <definedName name="__123Graph_BIMPORTS" localSheetId="7" hidden="1">'[1]CA input'!#REF!</definedName>
    <definedName name="__123Graph_BIMPORTS" localSheetId="8" hidden="1">'[1]CA input'!#REF!</definedName>
    <definedName name="__123Graph_BIMPORTS" localSheetId="4" hidden="1">'[1]CA input'!#REF!</definedName>
    <definedName name="__123Graph_BIMPORTS" localSheetId="3" hidden="1">'[1]CA input'!#REF!</definedName>
    <definedName name="__123Graph_BIMPORTS" localSheetId="5" hidden="1">'[1]CA input'!#REF!</definedName>
    <definedName name="__123Graph_BIMPORTS" hidden="1">'[1]CA input'!#REF!</definedName>
    <definedName name="__123Graph_C" localSheetId="1" hidden="1">[2]TOC!#REF!</definedName>
    <definedName name="__123Graph_C" localSheetId="9" hidden="1">[2]TOC!#REF!</definedName>
    <definedName name="__123Graph_C" localSheetId="2" hidden="1">[2]TOC!#REF!</definedName>
    <definedName name="__123Graph_C" localSheetId="6" hidden="1">[2]TOC!#REF!</definedName>
    <definedName name="__123Graph_C" localSheetId="7" hidden="1">[2]TOC!#REF!</definedName>
    <definedName name="__123Graph_C" localSheetId="8" hidden="1">[2]TOC!#REF!</definedName>
    <definedName name="__123Graph_C" localSheetId="4" hidden="1">[2]TOC!#REF!</definedName>
    <definedName name="__123Graph_C" localSheetId="3" hidden="1">[2]TOC!#REF!</definedName>
    <definedName name="__123Graph_C" localSheetId="5" hidden="1">[2]TOC!#REF!</definedName>
    <definedName name="__123Graph_C" hidden="1">[2]TOC!#REF!</definedName>
    <definedName name="__123Graph_CIMPORTS" localSheetId="1" hidden="1">#REF!</definedName>
    <definedName name="__123Graph_CIMPORTS" localSheetId="9" hidden="1">#REF!</definedName>
    <definedName name="__123Graph_CIMPORTS" localSheetId="2" hidden="1">#REF!</definedName>
    <definedName name="__123Graph_CIMPORTS" localSheetId="6" hidden="1">#REF!</definedName>
    <definedName name="__123Graph_CIMPORTS" localSheetId="7" hidden="1">#REF!</definedName>
    <definedName name="__123Graph_CIMPORTS" localSheetId="8" hidden="1">#REF!</definedName>
    <definedName name="__123Graph_CIMPORTS" localSheetId="4" hidden="1">#REF!</definedName>
    <definedName name="__123Graph_CIMPORTS" localSheetId="3" hidden="1">#REF!</definedName>
    <definedName name="__123Graph_CIMPORTS" localSheetId="5" hidden="1">#REF!</definedName>
    <definedName name="__123Graph_CIMPORTS" hidden="1">#REF!</definedName>
    <definedName name="__123Graph_D" localSheetId="1" hidden="1">[2]TOC!#REF!</definedName>
    <definedName name="__123Graph_D" localSheetId="9" hidden="1">[2]TOC!#REF!</definedName>
    <definedName name="__123Graph_D" localSheetId="2" hidden="1">[2]TOC!#REF!</definedName>
    <definedName name="__123Graph_D" localSheetId="6" hidden="1">[2]TOC!#REF!</definedName>
    <definedName name="__123Graph_D" localSheetId="7" hidden="1">[2]TOC!#REF!</definedName>
    <definedName name="__123Graph_D" localSheetId="8" hidden="1">[2]TOC!#REF!</definedName>
    <definedName name="__123Graph_D" localSheetId="4" hidden="1">[2]TOC!#REF!</definedName>
    <definedName name="__123Graph_D" localSheetId="3" hidden="1">[2]TOC!#REF!</definedName>
    <definedName name="__123Graph_D" localSheetId="5" hidden="1">[2]TOC!#REF!</definedName>
    <definedName name="__123Graph_D" hidden="1">[2]TOC!#REF!</definedName>
    <definedName name="__123Graph_E" localSheetId="1" hidden="1">[2]TOC!#REF!</definedName>
    <definedName name="__123Graph_E" localSheetId="9" hidden="1">[2]TOC!#REF!</definedName>
    <definedName name="__123Graph_E" localSheetId="2" hidden="1">[2]TOC!#REF!</definedName>
    <definedName name="__123Graph_E" localSheetId="6" hidden="1">[2]TOC!#REF!</definedName>
    <definedName name="__123Graph_E" localSheetId="7" hidden="1">[2]TOC!#REF!</definedName>
    <definedName name="__123Graph_E" localSheetId="8" hidden="1">[2]TOC!#REF!</definedName>
    <definedName name="__123Graph_E" localSheetId="4" hidden="1">[2]TOC!#REF!</definedName>
    <definedName name="__123Graph_E" localSheetId="3" hidden="1">[2]TOC!#REF!</definedName>
    <definedName name="__123Graph_E" localSheetId="5" hidden="1">[2]TOC!#REF!</definedName>
    <definedName name="__123Graph_E" hidden="1">[2]TOC!#REF!</definedName>
    <definedName name="__123Graph_F" localSheetId="1" hidden="1">[2]TOC!#REF!</definedName>
    <definedName name="__123Graph_F" localSheetId="9" hidden="1">[2]TOC!#REF!</definedName>
    <definedName name="__123Graph_F" localSheetId="2" hidden="1">[2]TOC!#REF!</definedName>
    <definedName name="__123Graph_F" localSheetId="6" hidden="1">[2]TOC!#REF!</definedName>
    <definedName name="__123Graph_F" localSheetId="7" hidden="1">[2]TOC!#REF!</definedName>
    <definedName name="__123Graph_F" localSheetId="8" hidden="1">[2]TOC!#REF!</definedName>
    <definedName name="__123Graph_F" localSheetId="4" hidden="1">[2]TOC!#REF!</definedName>
    <definedName name="__123Graph_F" localSheetId="3" hidden="1">[2]TOC!#REF!</definedName>
    <definedName name="__123Graph_F" localSheetId="5" hidden="1">[2]TOC!#REF!</definedName>
    <definedName name="__123Graph_F" hidden="1">[2]TOC!#REF!</definedName>
    <definedName name="__123Graph_X" localSheetId="1" hidden="1">#REF!</definedName>
    <definedName name="__123Graph_X" localSheetId="9" hidden="1">#REF!</definedName>
    <definedName name="__123Graph_X" localSheetId="2" hidden="1">#REF!</definedName>
    <definedName name="__123Graph_X" localSheetId="6" hidden="1">#REF!</definedName>
    <definedName name="__123Graph_X" localSheetId="7" hidden="1">#REF!</definedName>
    <definedName name="__123Graph_X" localSheetId="8" hidden="1">#REF!</definedName>
    <definedName name="__123Graph_X" localSheetId="4" hidden="1">#REF!</definedName>
    <definedName name="__123Graph_X" localSheetId="3" hidden="1">#REF!</definedName>
    <definedName name="__123Graph_X" localSheetId="5" hidden="1">#REF!</definedName>
    <definedName name="__123Graph_X" hidden="1">#REF!</definedName>
    <definedName name="__123Graph_XIMPORTS" localSheetId="1" hidden="1">'[1]CA input'!#REF!</definedName>
    <definedName name="__123Graph_XIMPORTS" localSheetId="9" hidden="1">'[1]CA input'!#REF!</definedName>
    <definedName name="__123Graph_XIMPORTS" localSheetId="2" hidden="1">'[1]CA input'!#REF!</definedName>
    <definedName name="__123Graph_XIMPORTS" localSheetId="6" hidden="1">'[1]CA input'!#REF!</definedName>
    <definedName name="__123Graph_XIMPORTS" localSheetId="7" hidden="1">'[1]CA input'!#REF!</definedName>
    <definedName name="__123Graph_XIMPORTS" localSheetId="8" hidden="1">'[1]CA input'!#REF!</definedName>
    <definedName name="__123Graph_XIMPORTS" localSheetId="4" hidden="1">'[1]CA input'!#REF!</definedName>
    <definedName name="__123Graph_XIMPORTS" localSheetId="3" hidden="1">'[1]CA input'!#REF!</definedName>
    <definedName name="__123Graph_XIMPORTS" localSheetId="5" hidden="1">'[1]CA input'!#REF!</definedName>
    <definedName name="__123Graph_XIMPORTS" hidden="1">'[1]CA input'!#REF!</definedName>
    <definedName name="_1__123Graph_AFIG_D" localSheetId="1" hidden="1">#REF!</definedName>
    <definedName name="_1__123Graph_AFIG_D" localSheetId="9" hidden="1">#REF!</definedName>
    <definedName name="_1__123Graph_AFIG_D" localSheetId="2" hidden="1">#REF!</definedName>
    <definedName name="_1__123Graph_AFIG_D" localSheetId="6" hidden="1">#REF!</definedName>
    <definedName name="_1__123Graph_AFIG_D" localSheetId="7" hidden="1">#REF!</definedName>
    <definedName name="_1__123Graph_AFIG_D" localSheetId="8" hidden="1">#REF!</definedName>
    <definedName name="_1__123Graph_AFIG_D" localSheetId="4" hidden="1">#REF!</definedName>
    <definedName name="_1__123Graph_AFIG_D" localSheetId="3" hidden="1">#REF!</definedName>
    <definedName name="_1__123Graph_AFIG_D" localSheetId="5" hidden="1">#REF!</definedName>
    <definedName name="_1__123Graph_AFIG_D" hidden="1">#REF!</definedName>
    <definedName name="_124Graph_A" localSheetId="1" hidden="1">#REF!</definedName>
    <definedName name="_124Graph_A" localSheetId="9" hidden="1">#REF!</definedName>
    <definedName name="_124Graph_A" localSheetId="2" hidden="1">#REF!</definedName>
    <definedName name="_124Graph_A" localSheetId="6" hidden="1">#REF!</definedName>
    <definedName name="_124Graph_A" localSheetId="7" hidden="1">#REF!</definedName>
    <definedName name="_124Graph_A" localSheetId="8" hidden="1">#REF!</definedName>
    <definedName name="_124Graph_A" localSheetId="4" hidden="1">#REF!</definedName>
    <definedName name="_124Graph_A" localSheetId="3" hidden="1">#REF!</definedName>
    <definedName name="_124Graph_A" localSheetId="5" hidden="1">#REF!</definedName>
    <definedName name="_124Graph_A" hidden="1">#REF!</definedName>
    <definedName name="_124Graph_H" localSheetId="1" hidden="1">[2]TOC!#REF!</definedName>
    <definedName name="_124Graph_H" localSheetId="9" hidden="1">[2]TOC!#REF!</definedName>
    <definedName name="_124Graph_H" localSheetId="2" hidden="1">[2]TOC!#REF!</definedName>
    <definedName name="_124Graph_H" localSheetId="6" hidden="1">[2]TOC!#REF!</definedName>
    <definedName name="_124Graph_H" localSheetId="7" hidden="1">[2]TOC!#REF!</definedName>
    <definedName name="_124Graph_H" localSheetId="8" hidden="1">[2]TOC!#REF!</definedName>
    <definedName name="_124Graph_H" localSheetId="4" hidden="1">[2]TOC!#REF!</definedName>
    <definedName name="_124Graph_H" localSheetId="3" hidden="1">[2]TOC!#REF!</definedName>
    <definedName name="_124Graph_H" localSheetId="5" hidden="1">[2]TOC!#REF!</definedName>
    <definedName name="_124Graph_H" hidden="1">[2]TOC!#REF!</definedName>
    <definedName name="_2__123Graph_AGROWTH_CPI" localSheetId="1" hidden="1">[3]Data!#REF!</definedName>
    <definedName name="_2__123Graph_AGROWTH_CPI" localSheetId="9" hidden="1">[3]Data!#REF!</definedName>
    <definedName name="_2__123Graph_AGROWTH_CPI" localSheetId="2" hidden="1">[3]Data!#REF!</definedName>
    <definedName name="_2__123Graph_AGROWTH_CPI" localSheetId="6" hidden="1">[3]Data!#REF!</definedName>
    <definedName name="_2__123Graph_AGROWTH_CPI" localSheetId="7" hidden="1">[3]Data!#REF!</definedName>
    <definedName name="_2__123Graph_AGROWTH_CPI" localSheetId="8" hidden="1">[3]Data!#REF!</definedName>
    <definedName name="_2__123Graph_AGROWTH_CPI" localSheetId="4" hidden="1">[3]Data!#REF!</definedName>
    <definedName name="_2__123Graph_AGROWTH_CPI" localSheetId="3" hidden="1">[3]Data!#REF!</definedName>
    <definedName name="_2__123Graph_AGROWTH_CPI" localSheetId="5" hidden="1">[3]Data!#REF!</definedName>
    <definedName name="_2__123Graph_AGROWTH_CPI" hidden="1">[3]Data!#REF!</definedName>
    <definedName name="_3__123Graph_ATERMS_OF_TRADE" localSheetId="1" hidden="1">#REF!</definedName>
    <definedName name="_3__123Graph_ATERMS_OF_TRADE" localSheetId="9" hidden="1">#REF!</definedName>
    <definedName name="_3__123Graph_ATERMS_OF_TRADE" localSheetId="2" hidden="1">#REF!</definedName>
    <definedName name="_3__123Graph_ATERMS_OF_TRADE" localSheetId="6" hidden="1">#REF!</definedName>
    <definedName name="_3__123Graph_ATERMS_OF_TRADE" localSheetId="7" hidden="1">#REF!</definedName>
    <definedName name="_3__123Graph_ATERMS_OF_TRADE" localSheetId="8" hidden="1">#REF!</definedName>
    <definedName name="_3__123Graph_ATERMS_OF_TRADE" localSheetId="4" hidden="1">#REF!</definedName>
    <definedName name="_3__123Graph_ATERMS_OF_TRADE" localSheetId="3" hidden="1">#REF!</definedName>
    <definedName name="_3__123Graph_ATERMS_OF_TRADE" localSheetId="5" hidden="1">#REF!</definedName>
    <definedName name="_3__123Graph_ATERMS_OF_TRADE" hidden="1">#REF!</definedName>
    <definedName name="_345" localSheetId="1" hidden="1">[2]TOC!#REF!</definedName>
    <definedName name="_345" localSheetId="9" hidden="1">[2]TOC!#REF!</definedName>
    <definedName name="_345" localSheetId="2" hidden="1">[2]TOC!#REF!</definedName>
    <definedName name="_345" localSheetId="6" hidden="1">[2]TOC!#REF!</definedName>
    <definedName name="_345" localSheetId="7" hidden="1">[2]TOC!#REF!</definedName>
    <definedName name="_345" localSheetId="8" hidden="1">[2]TOC!#REF!</definedName>
    <definedName name="_345" localSheetId="4" hidden="1">[2]TOC!#REF!</definedName>
    <definedName name="_345" localSheetId="3" hidden="1">[2]TOC!#REF!</definedName>
    <definedName name="_345" localSheetId="5" hidden="1">[2]TOC!#REF!</definedName>
    <definedName name="_345" hidden="1">[2]TOC!#REF!</definedName>
    <definedName name="_4__123Graph_BTERMS_OF_TRADE" localSheetId="1" hidden="1">#REF!</definedName>
    <definedName name="_4__123Graph_BTERMS_OF_TRADE" localSheetId="9" hidden="1">#REF!</definedName>
    <definedName name="_4__123Graph_BTERMS_OF_TRADE" localSheetId="2" hidden="1">#REF!</definedName>
    <definedName name="_4__123Graph_BTERMS_OF_TRADE" localSheetId="6" hidden="1">#REF!</definedName>
    <definedName name="_4__123Graph_BTERMS_OF_TRADE" localSheetId="7" hidden="1">#REF!</definedName>
    <definedName name="_4__123Graph_BTERMS_OF_TRADE" localSheetId="8" hidden="1">#REF!</definedName>
    <definedName name="_4__123Graph_BTERMS_OF_TRADE" localSheetId="4" hidden="1">#REF!</definedName>
    <definedName name="_4__123Graph_BTERMS_OF_TRADE" localSheetId="3" hidden="1">#REF!</definedName>
    <definedName name="_4__123Graph_BTERMS_OF_TRADE" localSheetId="5" hidden="1">#REF!</definedName>
    <definedName name="_4__123Graph_BTERMS_OF_TRADE" hidden="1">#REF!</definedName>
    <definedName name="_5__123Graph_DGROWTH_CPI" localSheetId="1" hidden="1">[3]Data!#REF!</definedName>
    <definedName name="_5__123Graph_DGROWTH_CPI" localSheetId="9" hidden="1">[3]Data!#REF!</definedName>
    <definedName name="_5__123Graph_DGROWTH_CPI" localSheetId="2" hidden="1">[3]Data!#REF!</definedName>
    <definedName name="_5__123Graph_DGROWTH_CPI" localSheetId="6" hidden="1">[3]Data!#REF!</definedName>
    <definedName name="_5__123Graph_DGROWTH_CPI" localSheetId="7" hidden="1">[3]Data!#REF!</definedName>
    <definedName name="_5__123Graph_DGROWTH_CPI" localSheetId="8" hidden="1">[3]Data!#REF!</definedName>
    <definedName name="_5__123Graph_DGROWTH_CPI" localSheetId="4" hidden="1">[3]Data!#REF!</definedName>
    <definedName name="_5__123Graph_DGROWTH_CPI" localSheetId="3" hidden="1">[3]Data!#REF!</definedName>
    <definedName name="_5__123Graph_DGROWTH_CPI" localSheetId="5" hidden="1">[3]Data!#REF!</definedName>
    <definedName name="_5__123Graph_DGROWTH_CPI" hidden="1">[3]Data!#REF!</definedName>
    <definedName name="_6__123Graph_XFIG_D" localSheetId="1" hidden="1">#REF!</definedName>
    <definedName name="_6__123Graph_XFIG_D" localSheetId="9" hidden="1">#REF!</definedName>
    <definedName name="_6__123Graph_XFIG_D" localSheetId="2" hidden="1">#REF!</definedName>
    <definedName name="_6__123Graph_XFIG_D" localSheetId="6" hidden="1">#REF!</definedName>
    <definedName name="_6__123Graph_XFIG_D" localSheetId="7" hidden="1">#REF!</definedName>
    <definedName name="_6__123Graph_XFIG_D" localSheetId="8" hidden="1">#REF!</definedName>
    <definedName name="_6__123Graph_XFIG_D" localSheetId="4" hidden="1">#REF!</definedName>
    <definedName name="_6__123Graph_XFIG_D" localSheetId="3" hidden="1">#REF!</definedName>
    <definedName name="_6__123Graph_XFIG_D" localSheetId="5" hidden="1">#REF!</definedName>
    <definedName name="_6__123Graph_XFIG_D" hidden="1">#REF!</definedName>
    <definedName name="_7__123Graph_XTERMS_OF_TRADE" localSheetId="1" hidden="1">#REF!</definedName>
    <definedName name="_7__123Graph_XTERMS_OF_TRADE" localSheetId="9" hidden="1">#REF!</definedName>
    <definedName name="_7__123Graph_XTERMS_OF_TRADE" localSheetId="2" hidden="1">#REF!</definedName>
    <definedName name="_7__123Graph_XTERMS_OF_TRADE" localSheetId="6" hidden="1">#REF!</definedName>
    <definedName name="_7__123Graph_XTERMS_OF_TRADE" localSheetId="7" hidden="1">#REF!</definedName>
    <definedName name="_7__123Graph_XTERMS_OF_TRADE" localSheetId="8" hidden="1">#REF!</definedName>
    <definedName name="_7__123Graph_XTERMS_OF_TRADE" localSheetId="4" hidden="1">#REF!</definedName>
    <definedName name="_7__123Graph_XTERMS_OF_TRADE" localSheetId="3" hidden="1">#REF!</definedName>
    <definedName name="_7__123Graph_XTERMS_OF_TRADE" localSheetId="5" hidden="1">#REF!</definedName>
    <definedName name="_7__123Graph_XTERMS_OF_TRADE" hidden="1">#REF!</definedName>
    <definedName name="_Fill" localSheetId="1" hidden="1">#REF!</definedName>
    <definedName name="_Fill" localSheetId="9" hidden="1">#REF!</definedName>
    <definedName name="_Fill" localSheetId="0" hidden="1">#REF!</definedName>
    <definedName name="_Fill" localSheetId="2" hidden="1">#REF!</definedName>
    <definedName name="_Fill" localSheetId="6" hidden="1">#REF!</definedName>
    <definedName name="_Fill" localSheetId="7" hidden="1">#REF!</definedName>
    <definedName name="_Fill" localSheetId="8" hidden="1">#REF!</definedName>
    <definedName name="_Fill" localSheetId="4" hidden="1">#REF!</definedName>
    <definedName name="_Fill" localSheetId="3" hidden="1">#REF!</definedName>
    <definedName name="_Fill" localSheetId="5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localSheetId="1" hidden="1">#REF!</definedName>
    <definedName name="_Parse_Out" localSheetId="9" hidden="1">#REF!</definedName>
    <definedName name="_Parse_Out" localSheetId="2" hidden="1">#REF!</definedName>
    <definedName name="_Parse_Out" localSheetId="6" hidden="1">#REF!</definedName>
    <definedName name="_Parse_Out" localSheetId="7" hidden="1">#REF!</definedName>
    <definedName name="_Parse_Out" localSheetId="8" hidden="1">#REF!</definedName>
    <definedName name="_Parse_Out" localSheetId="4" hidden="1">#REF!</definedName>
    <definedName name="_Parse_Out" localSheetId="3" hidden="1">#REF!</definedName>
    <definedName name="_Parse_Out" localSheetId="5" hidden="1">#REF!</definedName>
    <definedName name="_Parse_Out" hidden="1">#REF!</definedName>
    <definedName name="_Regression_Int" hidden="1">1</definedName>
    <definedName name="_Regression_Out" hidden="1">[4]C!$AK$18:$AK$18</definedName>
    <definedName name="_Regression_X" localSheetId="1" hidden="1">#REF!</definedName>
    <definedName name="_Regression_X" localSheetId="9" hidden="1">#REF!</definedName>
    <definedName name="_Regression_X" localSheetId="2" hidden="1">#REF!</definedName>
    <definedName name="_Regression_X" localSheetId="6" hidden="1">#REF!</definedName>
    <definedName name="_Regression_X" localSheetId="7" hidden="1">#REF!</definedName>
    <definedName name="_Regression_X" localSheetId="8" hidden="1">#REF!</definedName>
    <definedName name="_Regression_X" localSheetId="4" hidden="1">#REF!</definedName>
    <definedName name="_Regression_X" localSheetId="3" hidden="1">#REF!</definedName>
    <definedName name="_Regression_X" localSheetId="5" hidden="1">#REF!</definedName>
    <definedName name="_Regression_X" hidden="1">#REF!</definedName>
    <definedName name="_Regression_Y" localSheetId="1" hidden="1">#REF!</definedName>
    <definedName name="_Regression_Y" localSheetId="9" hidden="1">#REF!</definedName>
    <definedName name="_Regression_Y" localSheetId="2" hidden="1">#REF!</definedName>
    <definedName name="_Regression_Y" localSheetId="6" hidden="1">#REF!</definedName>
    <definedName name="_Regression_Y" localSheetId="7" hidden="1">#REF!</definedName>
    <definedName name="_Regression_Y" localSheetId="8" hidden="1">#REF!</definedName>
    <definedName name="_Regression_Y" localSheetId="4" hidden="1">#REF!</definedName>
    <definedName name="_Regression_Y" localSheetId="3" hidden="1">#REF!</definedName>
    <definedName name="_Regression_Y" localSheetId="5" hidden="1">#REF!</definedName>
    <definedName name="_Regression_Y" hidden="1">#REF!</definedName>
    <definedName name="ACTIVATE" localSheetId="1">#REF!</definedName>
    <definedName name="ACTIVATE" localSheetId="9">#REF!</definedName>
    <definedName name="ACTIVATE" localSheetId="2">#REF!</definedName>
    <definedName name="ACTIVATE" localSheetId="6">#REF!</definedName>
    <definedName name="ACTIVATE" localSheetId="7">#REF!</definedName>
    <definedName name="ACTIVATE" localSheetId="8">#REF!</definedName>
    <definedName name="ACTIVATE" localSheetId="4">#REF!</definedName>
    <definedName name="ACTIVATE" localSheetId="3">#REF!</definedName>
    <definedName name="ACTIVATE" localSheetId="5">#REF!</definedName>
    <definedName name="ACTIVATE">#REF!</definedName>
    <definedName name="_xlnm.Print_Area" localSheetId="1">'Cuadro Gral'!$B$2:$L$33</definedName>
    <definedName name="_xlnm.Print_Area" localSheetId="9">Cuadros!$B$2:$L$33</definedName>
    <definedName name="_xlnm.Print_Area" localSheetId="2">EU!$C$4:$J$34</definedName>
    <definedName name="_xlnm.Print_Area" localSheetId="6">Externo!$AE$4:$AJ$34</definedName>
    <definedName name="_xlnm.Print_Area" localSheetId="7">'Fin Publicas'!$K$4:$Q$32</definedName>
    <definedName name="_xlnm.Print_Area" localSheetId="8">Monetario!$K$4:$Q$32</definedName>
    <definedName name="_xlnm.Print_Area" localSheetId="4">'PIB e Inv'!$J$38:$O$67</definedName>
    <definedName name="_xlnm.Print_Area" localSheetId="3">Pob!#REF!</definedName>
    <definedName name="_xlnm.Print_Area" localSheetId="5">Precios!$J$4:$P$34</definedName>
    <definedName name="_xlnm.Print_Area">#REF!</definedName>
    <definedName name="ASSUMPT" localSheetId="1">#REF!</definedName>
    <definedName name="ASSUMPT" localSheetId="9">#REF!</definedName>
    <definedName name="ASSUMPT" localSheetId="2">#REF!</definedName>
    <definedName name="ASSUMPT" localSheetId="6">#REF!</definedName>
    <definedName name="ASSUMPT" localSheetId="7">#REF!</definedName>
    <definedName name="ASSUMPT" localSheetId="8">#REF!</definedName>
    <definedName name="ASSUMPT" localSheetId="4">#REF!</definedName>
    <definedName name="ASSUMPT" localSheetId="3">#REF!</definedName>
    <definedName name="ASSUMPT" localSheetId="5">#REF!</definedName>
    <definedName name="ASSUMPT">#REF!</definedName>
    <definedName name="ASSUMPTIONS" localSheetId="1">#REF!</definedName>
    <definedName name="ASSUMPTIONS" localSheetId="9">#REF!</definedName>
    <definedName name="ASSUMPTIONS" localSheetId="2">#REF!</definedName>
    <definedName name="ASSUMPTIONS" localSheetId="6">#REF!</definedName>
    <definedName name="ASSUMPTIONS" localSheetId="7">#REF!</definedName>
    <definedName name="ASSUMPTIONS" localSheetId="8">#REF!</definedName>
    <definedName name="ASSUMPTIONS" localSheetId="4">#REF!</definedName>
    <definedName name="ASSUMPTIONS" localSheetId="3">#REF!</definedName>
    <definedName name="ASSUMPTIONS" localSheetId="5">#REF!</definedName>
    <definedName name="ASSUMPTIONS">#REF!</definedName>
    <definedName name="basicdata1" localSheetId="1">#REF!</definedName>
    <definedName name="basicdata1" localSheetId="9">#REF!</definedName>
    <definedName name="basicdata1" localSheetId="2">#REF!</definedName>
    <definedName name="basicdata1" localSheetId="6">#REF!</definedName>
    <definedName name="basicdata1" localSheetId="7">#REF!</definedName>
    <definedName name="basicdata1" localSheetId="8">#REF!</definedName>
    <definedName name="basicdata1" localSheetId="4">#REF!</definedName>
    <definedName name="basicdata1" localSheetId="3">#REF!</definedName>
    <definedName name="basicdata1" localSheetId="5">#REF!</definedName>
    <definedName name="basicdata1">#REF!</definedName>
    <definedName name="basicdata2" localSheetId="1">#REF!</definedName>
    <definedName name="basicdata2" localSheetId="9">#REF!</definedName>
    <definedName name="basicdata2" localSheetId="2">#REF!</definedName>
    <definedName name="basicdata2" localSheetId="6">#REF!</definedName>
    <definedName name="basicdata2" localSheetId="7">#REF!</definedName>
    <definedName name="basicdata2" localSheetId="8">#REF!</definedName>
    <definedName name="basicdata2" localSheetId="4">#REF!</definedName>
    <definedName name="basicdata2" localSheetId="3">#REF!</definedName>
    <definedName name="basicdata2" localSheetId="5">#REF!</definedName>
    <definedName name="basicdata2">#REF!</definedName>
    <definedName name="BCA_NGDP">[5]Q6!$E$10:$AH$10</definedName>
    <definedName name="BMG">[5]Q6!$E$27:$AH$27</definedName>
    <definedName name="BOP" localSheetId="1">#REF!</definedName>
    <definedName name="BOP" localSheetId="9">#REF!</definedName>
    <definedName name="BOP" localSheetId="2">#REF!</definedName>
    <definedName name="BOP" localSheetId="6">#REF!</definedName>
    <definedName name="BOP" localSheetId="7">#REF!</definedName>
    <definedName name="BOP" localSheetId="8">#REF!</definedName>
    <definedName name="BOP" localSheetId="4">#REF!</definedName>
    <definedName name="BOP" localSheetId="3">#REF!</definedName>
    <definedName name="BOP" localSheetId="5">#REF!</definedName>
    <definedName name="BOP">#REF!</definedName>
    <definedName name="BXG">[5]Q6!$E$19:$AH$19</definedName>
    <definedName name="CAPITAL" localSheetId="1">#REF!</definedName>
    <definedName name="CAPITAL" localSheetId="9">#REF!</definedName>
    <definedName name="CAPITAL" localSheetId="2">#REF!</definedName>
    <definedName name="CAPITAL" localSheetId="6">#REF!</definedName>
    <definedName name="CAPITAL" localSheetId="7">#REF!</definedName>
    <definedName name="CAPITAL" localSheetId="8">#REF!</definedName>
    <definedName name="CAPITAL" localSheetId="4">#REF!</definedName>
    <definedName name="CAPITAL" localSheetId="3">#REF!</definedName>
    <definedName name="CAPITAL" localSheetId="5">#REF!</definedName>
    <definedName name="CAPITAL">#REF!</definedName>
    <definedName name="CARGO_BY_TYPE" localSheetId="1">'[6]Table No.18-Exports goods+servi'!#REF!</definedName>
    <definedName name="CARGO_BY_TYPE" localSheetId="9">'[6]Table No.18-Exports goods+servi'!#REF!</definedName>
    <definedName name="CARGO_BY_TYPE" localSheetId="2">'[6]Table No.18-Exports goods+servi'!#REF!</definedName>
    <definedName name="CARGO_BY_TYPE" localSheetId="6">'[6]Table No.18-Exports goods+servi'!#REF!</definedName>
    <definedName name="CARGO_BY_TYPE" localSheetId="7">'[6]Table No.18-Exports goods+servi'!#REF!</definedName>
    <definedName name="CARGO_BY_TYPE" localSheetId="8">'[6]Table No.18-Exports goods+servi'!#REF!</definedName>
    <definedName name="CARGO_BY_TYPE" localSheetId="4">'[6]Table No.18-Exports goods+servi'!#REF!</definedName>
    <definedName name="CARGO_BY_TYPE" localSheetId="3">'[6]Table No.18-Exports goods+servi'!#REF!</definedName>
    <definedName name="CARGO_BY_TYPE" localSheetId="5">'[6]Table No.18-Exports goods+servi'!#REF!</definedName>
    <definedName name="CARGO_BY_TYPE">'[6]Table No.18-Exports goods+servi'!#REF!</definedName>
    <definedName name="CCode">[7]Codes!$A$2</definedName>
    <definedName name="CENTRALG" localSheetId="1">#REF!</definedName>
    <definedName name="CENTRALG" localSheetId="9">#REF!</definedName>
    <definedName name="CENTRALG" localSheetId="2">#REF!</definedName>
    <definedName name="CENTRALG" localSheetId="6">#REF!</definedName>
    <definedName name="CENTRALG" localSheetId="7">#REF!</definedName>
    <definedName name="CENTRALG" localSheetId="8">#REF!</definedName>
    <definedName name="CENTRALG" localSheetId="4">#REF!</definedName>
    <definedName name="CENTRALG" localSheetId="3">#REF!</definedName>
    <definedName name="CENTRALG" localSheetId="5">#REF!</definedName>
    <definedName name="CENTRALG">#REF!</definedName>
    <definedName name="CFLOW" localSheetId="1">#REF!</definedName>
    <definedName name="CFLOW" localSheetId="9">#REF!</definedName>
    <definedName name="CFLOW" localSheetId="2">#REF!</definedName>
    <definedName name="CFLOW" localSheetId="6">#REF!</definedName>
    <definedName name="CFLOW" localSheetId="7">#REF!</definedName>
    <definedName name="CFLOW" localSheetId="8">#REF!</definedName>
    <definedName name="CFLOW" localSheetId="4">#REF!</definedName>
    <definedName name="CFLOW" localSheetId="3">#REF!</definedName>
    <definedName name="CFLOW" localSheetId="5">#REF!</definedName>
    <definedName name="CFLOW">#REF!</definedName>
    <definedName name="chart1" localSheetId="1">#REF!</definedName>
    <definedName name="chart1" localSheetId="9">#REF!</definedName>
    <definedName name="chart1" localSheetId="2">#REF!</definedName>
    <definedName name="chart1" localSheetId="6">#REF!</definedName>
    <definedName name="chart1" localSheetId="7">#REF!</definedName>
    <definedName name="chart1" localSheetId="8">#REF!</definedName>
    <definedName name="chart1" localSheetId="4">#REF!</definedName>
    <definedName name="chart1" localSheetId="3">#REF!</definedName>
    <definedName name="chart1" localSheetId="5">#REF!</definedName>
    <definedName name="chart1">#REF!</definedName>
    <definedName name="Chart11" localSheetId="1">#REF!</definedName>
    <definedName name="Chart11" localSheetId="9">#REF!</definedName>
    <definedName name="Chart11" localSheetId="2">#REF!</definedName>
    <definedName name="Chart11" localSheetId="6">#REF!</definedName>
    <definedName name="Chart11" localSheetId="7">#REF!</definedName>
    <definedName name="Chart11" localSheetId="8">#REF!</definedName>
    <definedName name="Chart11" localSheetId="4">#REF!</definedName>
    <definedName name="Chart11" localSheetId="3">#REF!</definedName>
    <definedName name="Chart11" localSheetId="5">#REF!</definedName>
    <definedName name="Chart11">#REF!</definedName>
    <definedName name="chart2" localSheetId="1">#REF!</definedName>
    <definedName name="chart2" localSheetId="9">#REF!</definedName>
    <definedName name="chart2" localSheetId="2">#REF!</definedName>
    <definedName name="chart2" localSheetId="6">#REF!</definedName>
    <definedName name="chart2" localSheetId="7">#REF!</definedName>
    <definedName name="chart2" localSheetId="8">#REF!</definedName>
    <definedName name="chart2" localSheetId="4">#REF!</definedName>
    <definedName name="chart2" localSheetId="3">#REF!</definedName>
    <definedName name="chart2" localSheetId="5">#REF!</definedName>
    <definedName name="chart2">#REF!</definedName>
    <definedName name="Chart22" localSheetId="1">#REF!</definedName>
    <definedName name="Chart22" localSheetId="9">#REF!</definedName>
    <definedName name="Chart22" localSheetId="2">#REF!</definedName>
    <definedName name="Chart22" localSheetId="6">#REF!</definedName>
    <definedName name="Chart22" localSheetId="7">#REF!</definedName>
    <definedName name="Chart22" localSheetId="8">#REF!</definedName>
    <definedName name="Chart22" localSheetId="4">#REF!</definedName>
    <definedName name="Chart22" localSheetId="3">#REF!</definedName>
    <definedName name="Chart22" localSheetId="5">#REF!</definedName>
    <definedName name="Chart22">#REF!</definedName>
    <definedName name="COUNTER" localSheetId="1">#REF!</definedName>
    <definedName name="COUNTER" localSheetId="9">#REF!</definedName>
    <definedName name="COUNTER" localSheetId="2">#REF!</definedName>
    <definedName name="COUNTER" localSheetId="6">#REF!</definedName>
    <definedName name="COUNTER" localSheetId="7">#REF!</definedName>
    <definedName name="COUNTER" localSheetId="8">#REF!</definedName>
    <definedName name="COUNTER" localSheetId="4">#REF!</definedName>
    <definedName name="COUNTER" localSheetId="3">#REF!</definedName>
    <definedName name="COUNTER" localSheetId="5">#REF!</definedName>
    <definedName name="COUNTER">#REF!</definedName>
    <definedName name="CurrVintage">[8]Current!$D$66</definedName>
    <definedName name="Date">[7]Current!$D$67</definedName>
    <definedName name="DEBT" localSheetId="1">#REF!</definedName>
    <definedName name="DEBT" localSheetId="9">#REF!</definedName>
    <definedName name="DEBT" localSheetId="2">#REF!</definedName>
    <definedName name="DEBT" localSheetId="6">#REF!</definedName>
    <definedName name="DEBT" localSheetId="7">#REF!</definedName>
    <definedName name="DEBT" localSheetId="8">#REF!</definedName>
    <definedName name="DEBT" localSheetId="4">#REF!</definedName>
    <definedName name="DEBT" localSheetId="3">#REF!</definedName>
    <definedName name="DEBT" localSheetId="5">#REF!</definedName>
    <definedName name="DEBT">#REF!</definedName>
    <definedName name="Discount_NC" localSheetId="1">[9]NPV_base!#REF!</definedName>
    <definedName name="Discount_NC" localSheetId="9">[9]NPV_base!#REF!</definedName>
    <definedName name="Discount_NC" localSheetId="2">[9]NPV_base!#REF!</definedName>
    <definedName name="Discount_NC" localSheetId="6">[9]NPV_base!#REF!</definedName>
    <definedName name="Discount_NC" localSheetId="7">[9]NPV_base!#REF!</definedName>
    <definedName name="Discount_NC" localSheetId="8">[9]NPV_base!#REF!</definedName>
    <definedName name="Discount_NC" localSheetId="4">[9]NPV_base!#REF!</definedName>
    <definedName name="Discount_NC" localSheetId="3">[9]NPV_base!#REF!</definedName>
    <definedName name="Discount_NC" localSheetId="5">[9]NPV_base!#REF!</definedName>
    <definedName name="Discount_NC">[9]NPV_base!#REF!</definedName>
    <definedName name="DiscountRate" localSheetId="1">#REF!</definedName>
    <definedName name="DiscountRate" localSheetId="9">#REF!</definedName>
    <definedName name="DiscountRate" localSheetId="2">#REF!</definedName>
    <definedName name="DiscountRate" localSheetId="6">#REF!</definedName>
    <definedName name="DiscountRate" localSheetId="7">#REF!</definedName>
    <definedName name="DiscountRate" localSheetId="8">#REF!</definedName>
    <definedName name="DiscountRate" localSheetId="4">#REF!</definedName>
    <definedName name="DiscountRate" localSheetId="3">#REF!</definedName>
    <definedName name="DiscountRate" localSheetId="5">#REF!</definedName>
    <definedName name="DiscountRate">#REF!</definedName>
    <definedName name="empty" localSheetId="1">[1]Micro!#REF!</definedName>
    <definedName name="empty" localSheetId="9">[1]Micro!#REF!</definedName>
    <definedName name="empty" localSheetId="2">[1]Micro!#REF!</definedName>
    <definedName name="empty" localSheetId="6">[1]Micro!#REF!</definedName>
    <definedName name="empty" localSheetId="7">[1]Micro!#REF!</definedName>
    <definedName name="empty" localSheetId="8">[1]Micro!#REF!</definedName>
    <definedName name="empty" localSheetId="4">[1]Micro!#REF!</definedName>
    <definedName name="empty" localSheetId="3">[1]Micro!#REF!</definedName>
    <definedName name="empty" localSheetId="5">[1]Micro!#REF!</definedName>
    <definedName name="empty">[1]Micro!#REF!</definedName>
    <definedName name="ergferger" localSheetId="1" hidden="1">{"Main Economic Indicators",#N/A,FALSE,"C"}</definedName>
    <definedName name="ergferger" localSheetId="9" hidden="1">{"Main Economic Indicators",#N/A,FALSE,"C"}</definedName>
    <definedName name="ergferger" localSheetId="2" hidden="1">{"Main Economic Indicators",#N/A,FALSE,"C"}</definedName>
    <definedName name="ergferger" localSheetId="6" hidden="1">{"Main Economic Indicators",#N/A,FALSE,"C"}</definedName>
    <definedName name="ergferger" localSheetId="7" hidden="1">{"Main Economic Indicators",#N/A,FALSE,"C"}</definedName>
    <definedName name="ergferger" localSheetId="8" hidden="1">{"Main Economic Indicators",#N/A,FALSE,"C"}</definedName>
    <definedName name="ergferger" localSheetId="4" hidden="1">{"Main Economic Indicators",#N/A,FALSE,"C"}</definedName>
    <definedName name="ergferger" localSheetId="3" hidden="1">{"Main Economic Indicators",#N/A,FALSE,"C"}</definedName>
    <definedName name="ergferger" localSheetId="5" hidden="1">{"Main Economic Indicators",#N/A,FALSE,"C"}</definedName>
    <definedName name="ergferger" hidden="1">{"Main Economic Indicators",#N/A,FALSE,"C"}</definedName>
    <definedName name="EX_IMP" localSheetId="1">#REF!</definedName>
    <definedName name="EX_IMP" localSheetId="9">#REF!</definedName>
    <definedName name="EX_IMP" localSheetId="2">#REF!</definedName>
    <definedName name="EX_IMP" localSheetId="6">#REF!</definedName>
    <definedName name="EX_IMP" localSheetId="7">#REF!</definedName>
    <definedName name="EX_IMP" localSheetId="8">#REF!</definedName>
    <definedName name="EX_IMP" localSheetId="4">#REF!</definedName>
    <definedName name="EX_IMP" localSheetId="3">#REF!</definedName>
    <definedName name="EX_IMP" localSheetId="5">#REF!</definedName>
    <definedName name="EX_IMP">#REF!</definedName>
    <definedName name="GCB_NGDP">[5]Q4!$E$19:$AH$19</definedName>
    <definedName name="GGB_NGDP">[5]Q4!$E$41:$AH$41</definedName>
    <definedName name="Grace_NC" localSheetId="1">[9]NPV_base!#REF!</definedName>
    <definedName name="Grace_NC" localSheetId="9">[9]NPV_base!#REF!</definedName>
    <definedName name="Grace_NC" localSheetId="2">[9]NPV_base!#REF!</definedName>
    <definedName name="Grace_NC" localSheetId="6">[9]NPV_base!#REF!</definedName>
    <definedName name="Grace_NC" localSheetId="7">[9]NPV_base!#REF!</definedName>
    <definedName name="Grace_NC" localSheetId="8">[9]NPV_base!#REF!</definedName>
    <definedName name="Grace_NC" localSheetId="4">[9]NPV_base!#REF!</definedName>
    <definedName name="Grace_NC" localSheetId="3">[9]NPV_base!#REF!</definedName>
    <definedName name="Grace_NC" localSheetId="5">[9]NPV_base!#REF!</definedName>
    <definedName name="Grace_NC">[9]NPV_base!#REF!</definedName>
    <definedName name="IMPORT" localSheetId="1">#REF!</definedName>
    <definedName name="IMPORT" localSheetId="9">#REF!</definedName>
    <definedName name="IMPORT" localSheetId="2">#REF!</definedName>
    <definedName name="IMPORT" localSheetId="6">#REF!</definedName>
    <definedName name="IMPORT" localSheetId="7">#REF!</definedName>
    <definedName name="IMPORT" localSheetId="8">#REF!</definedName>
    <definedName name="IMPORT" localSheetId="4">#REF!</definedName>
    <definedName name="IMPORT" localSheetId="3">#REF!</definedName>
    <definedName name="IMPORT" localSheetId="5">#REF!</definedName>
    <definedName name="IMPORT">#REF!</definedName>
    <definedName name="IN_OUT" localSheetId="1">#REF!</definedName>
    <definedName name="IN_OUT" localSheetId="9">#REF!</definedName>
    <definedName name="IN_OUT" localSheetId="2">#REF!</definedName>
    <definedName name="IN_OUT" localSheetId="6">#REF!</definedName>
    <definedName name="IN_OUT" localSheetId="7">#REF!</definedName>
    <definedName name="IN_OUT" localSheetId="8">#REF!</definedName>
    <definedName name="IN_OUT" localSheetId="4">#REF!</definedName>
    <definedName name="IN_OUT" localSheetId="3">#REF!</definedName>
    <definedName name="IN_OUT" localSheetId="5">#REF!</definedName>
    <definedName name="IN_OUT">#REF!</definedName>
    <definedName name="IN1_" localSheetId="1">#REF!</definedName>
    <definedName name="IN1_" localSheetId="9">#REF!</definedName>
    <definedName name="IN1_" localSheetId="2">#REF!</definedName>
    <definedName name="IN1_" localSheetId="6">#REF!</definedName>
    <definedName name="IN1_" localSheetId="7">#REF!</definedName>
    <definedName name="IN1_" localSheetId="8">#REF!</definedName>
    <definedName name="IN1_" localSheetId="4">#REF!</definedName>
    <definedName name="IN1_" localSheetId="3">#REF!</definedName>
    <definedName name="IN1_" localSheetId="5">#REF!</definedName>
    <definedName name="IN1_">#REF!</definedName>
    <definedName name="Interest_NC" localSheetId="1">[9]NPV_base!#REF!</definedName>
    <definedName name="Interest_NC" localSheetId="9">[9]NPV_base!#REF!</definedName>
    <definedName name="Interest_NC" localSheetId="2">[9]NPV_base!#REF!</definedName>
    <definedName name="Interest_NC" localSheetId="6">[9]NPV_base!#REF!</definedName>
    <definedName name="Interest_NC" localSheetId="7">[9]NPV_base!#REF!</definedName>
    <definedName name="Interest_NC" localSheetId="8">[9]NPV_base!#REF!</definedName>
    <definedName name="Interest_NC" localSheetId="4">[9]NPV_base!#REF!</definedName>
    <definedName name="Interest_NC" localSheetId="3">[9]NPV_base!#REF!</definedName>
    <definedName name="Interest_NC" localSheetId="5">[9]NPV_base!#REF!</definedName>
    <definedName name="Interest_NC">[9]NPV_base!#REF!</definedName>
    <definedName name="InterestRate" localSheetId="1">#REF!</definedName>
    <definedName name="InterestRate" localSheetId="9">#REF!</definedName>
    <definedName name="InterestRate" localSheetId="2">#REF!</definedName>
    <definedName name="InterestRate" localSheetId="6">#REF!</definedName>
    <definedName name="InterestRate" localSheetId="7">#REF!</definedName>
    <definedName name="InterestRate" localSheetId="8">#REF!</definedName>
    <definedName name="InterestRate" localSheetId="4">#REF!</definedName>
    <definedName name="InterestRate" localSheetId="3">#REF!</definedName>
    <definedName name="InterestRate" localSheetId="5">#REF!</definedName>
    <definedName name="InterestRate">#REF!</definedName>
    <definedName name="LUR">[5]Q3!$E$16:$AH$16</definedName>
    <definedName name="MACRO" localSheetId="1">#REF!</definedName>
    <definedName name="MACRO" localSheetId="9">#REF!</definedName>
    <definedName name="MACRO" localSheetId="2">#REF!</definedName>
    <definedName name="MACRO" localSheetId="6">#REF!</definedName>
    <definedName name="MACRO" localSheetId="7">#REF!</definedName>
    <definedName name="MACRO" localSheetId="8">#REF!</definedName>
    <definedName name="MACRO" localSheetId="4">#REF!</definedName>
    <definedName name="MACRO" localSheetId="3">#REF!</definedName>
    <definedName name="MACRO" localSheetId="5">#REF!</definedName>
    <definedName name="MACRO">#REF!</definedName>
    <definedName name="Maturity_NC" localSheetId="1">[9]NPV_base!#REF!</definedName>
    <definedName name="Maturity_NC" localSheetId="9">[9]NPV_base!#REF!</definedName>
    <definedName name="Maturity_NC" localSheetId="2">[9]NPV_base!#REF!</definedName>
    <definedName name="Maturity_NC" localSheetId="6">[9]NPV_base!#REF!</definedName>
    <definedName name="Maturity_NC" localSheetId="7">[9]NPV_base!#REF!</definedName>
    <definedName name="Maturity_NC" localSheetId="8">[9]NPV_base!#REF!</definedName>
    <definedName name="Maturity_NC" localSheetId="4">[9]NPV_base!#REF!</definedName>
    <definedName name="Maturity_NC" localSheetId="3">[9]NPV_base!#REF!</definedName>
    <definedName name="Maturity_NC" localSheetId="5">[9]NPV_base!#REF!</definedName>
    <definedName name="Maturity_NC">[9]NPV_base!#REF!</definedName>
    <definedName name="MCV">[10]Q2!$E$101:$AH$101</definedName>
    <definedName name="MIDDLE" localSheetId="1">#REF!</definedName>
    <definedName name="MIDDLE" localSheetId="9">#REF!</definedName>
    <definedName name="MIDDLE" localSheetId="2">#REF!</definedName>
    <definedName name="MIDDLE" localSheetId="6">#REF!</definedName>
    <definedName name="MIDDLE" localSheetId="7">#REF!</definedName>
    <definedName name="MIDDLE" localSheetId="8">#REF!</definedName>
    <definedName name="MIDDLE" localSheetId="4">#REF!</definedName>
    <definedName name="MIDDLE" localSheetId="3">#REF!</definedName>
    <definedName name="MIDDLE" localSheetId="5">#REF!</definedName>
    <definedName name="MIDDLE">#REF!</definedName>
    <definedName name="NGDP">[10]Q2!$E$54:$AH$54</definedName>
    <definedName name="NGDP_RG">[5]Q1!$E$51:$AH$51</definedName>
    <definedName name="OnShow" localSheetId="1">[11]!OnShow</definedName>
    <definedName name="OnShow" localSheetId="9">[11]!OnShow</definedName>
    <definedName name="OnShow" localSheetId="2">[11]!OnShow</definedName>
    <definedName name="OnShow" localSheetId="6">[11]!OnShow</definedName>
    <definedName name="OnShow" localSheetId="7">[11]!OnShow</definedName>
    <definedName name="OnShow" localSheetId="8">[11]!OnShow</definedName>
    <definedName name="OnShow" localSheetId="4">[11]!OnShow</definedName>
    <definedName name="OnShow" localSheetId="3">[11]!OnShow</definedName>
    <definedName name="OnShow" localSheetId="5">[11]!OnShow</definedName>
    <definedName name="OnShow">[12]!OnShow</definedName>
    <definedName name="PCPIG">[5]Q3!$E$26:$AH$26</definedName>
    <definedName name="PRICES" localSheetId="1">#REF!</definedName>
    <definedName name="PRICES" localSheetId="9">#REF!</definedName>
    <definedName name="PRICES" localSheetId="2">#REF!</definedName>
    <definedName name="PRICES" localSheetId="6">#REF!</definedName>
    <definedName name="PRICES" localSheetId="7">#REF!</definedName>
    <definedName name="PRICES" localSheetId="8">#REF!</definedName>
    <definedName name="PRICES" localSheetId="4">#REF!</definedName>
    <definedName name="PRICES" localSheetId="3">#REF!</definedName>
    <definedName name="PRICES" localSheetId="5">#REF!</definedName>
    <definedName name="PRICES">#REF!</definedName>
    <definedName name="PSECTOR" localSheetId="1">#REF!</definedName>
    <definedName name="PSECTOR" localSheetId="9">#REF!</definedName>
    <definedName name="PSECTOR" localSheetId="2">#REF!</definedName>
    <definedName name="PSECTOR" localSheetId="6">#REF!</definedName>
    <definedName name="PSECTOR" localSheetId="7">#REF!</definedName>
    <definedName name="PSECTOR" localSheetId="8">#REF!</definedName>
    <definedName name="PSECTOR" localSheetId="4">#REF!</definedName>
    <definedName name="PSECTOR" localSheetId="3">#REF!</definedName>
    <definedName name="PSECTOR" localSheetId="5">#REF!</definedName>
    <definedName name="PSECTOR">#REF!</definedName>
    <definedName name="REDB1" localSheetId="1">#REF!</definedName>
    <definedName name="REDB1" localSheetId="9">#REF!</definedName>
    <definedName name="REDB1" localSheetId="2">#REF!</definedName>
    <definedName name="REDB1" localSheetId="6">#REF!</definedName>
    <definedName name="REDB1" localSheetId="7">#REF!</definedName>
    <definedName name="REDB1" localSheetId="8">#REF!</definedName>
    <definedName name="REDB1" localSheetId="4">#REF!</definedName>
    <definedName name="REDB1" localSheetId="3">#REF!</definedName>
    <definedName name="REDB1" localSheetId="5">#REF!</definedName>
    <definedName name="REDB1">#REF!</definedName>
    <definedName name="REDB2" localSheetId="1">#REF!</definedName>
    <definedName name="REDB2" localSheetId="9">#REF!</definedName>
    <definedName name="REDB2" localSheetId="2">#REF!</definedName>
    <definedName name="REDB2" localSheetId="6">#REF!</definedName>
    <definedName name="REDB2" localSheetId="7">#REF!</definedName>
    <definedName name="REDB2" localSheetId="8">#REF!</definedName>
    <definedName name="REDB2" localSheetId="4">#REF!</definedName>
    <definedName name="REDB2" localSheetId="3">#REF!</definedName>
    <definedName name="REDB2" localSheetId="5">#REF!</definedName>
    <definedName name="REDB2">#REF!</definedName>
    <definedName name="REDB3" localSheetId="1">#REF!</definedName>
    <definedName name="REDB3" localSheetId="9">#REF!</definedName>
    <definedName name="REDB3" localSheetId="2">#REF!</definedName>
    <definedName name="REDB3" localSheetId="6">#REF!</definedName>
    <definedName name="REDB3" localSheetId="7">#REF!</definedName>
    <definedName name="REDB3" localSheetId="8">#REF!</definedName>
    <definedName name="REDB3" localSheetId="4">#REF!</definedName>
    <definedName name="REDB3" localSheetId="3">#REF!</definedName>
    <definedName name="REDB3" localSheetId="5">#REF!</definedName>
    <definedName name="REDB3">#REF!</definedName>
    <definedName name="REDB4" localSheetId="1">#REF!</definedName>
    <definedName name="REDB4" localSheetId="9">#REF!</definedName>
    <definedName name="REDB4" localSheetId="2">#REF!</definedName>
    <definedName name="REDB4" localSheetId="6">#REF!</definedName>
    <definedName name="REDB4" localSheetId="7">#REF!</definedName>
    <definedName name="REDB4" localSheetId="8">#REF!</definedName>
    <definedName name="REDB4" localSheetId="4">#REF!</definedName>
    <definedName name="REDB4" localSheetId="3">#REF!</definedName>
    <definedName name="REDB4" localSheetId="5">#REF!</definedName>
    <definedName name="REDB4">#REF!</definedName>
    <definedName name="REDB5" localSheetId="1">#REF!</definedName>
    <definedName name="REDB5" localSheetId="9">#REF!</definedName>
    <definedName name="REDB5" localSheetId="2">#REF!</definedName>
    <definedName name="REDB5" localSheetId="6">#REF!</definedName>
    <definedName name="REDB5" localSheetId="7">#REF!</definedName>
    <definedName name="REDB5" localSheetId="8">#REF!</definedName>
    <definedName name="REDB5" localSheetId="4">#REF!</definedName>
    <definedName name="REDB5" localSheetId="3">#REF!</definedName>
    <definedName name="REDB5" localSheetId="5">#REF!</definedName>
    <definedName name="REDB5">#REF!</definedName>
    <definedName name="REDB6" localSheetId="1">#REF!</definedName>
    <definedName name="REDB6" localSheetId="9">#REF!</definedName>
    <definedName name="REDB6" localSheetId="2">#REF!</definedName>
    <definedName name="REDB6" localSheetId="6">#REF!</definedName>
    <definedName name="REDB6" localSheetId="7">#REF!</definedName>
    <definedName name="REDB6" localSheetId="8">#REF!</definedName>
    <definedName name="REDB6" localSheetId="4">#REF!</definedName>
    <definedName name="REDB6" localSheetId="3">#REF!</definedName>
    <definedName name="REDB6" localSheetId="5">#REF!</definedName>
    <definedName name="REDB6">#REF!</definedName>
    <definedName name="REDB7" localSheetId="1">#REF!</definedName>
    <definedName name="REDB7" localSheetId="9">#REF!</definedName>
    <definedName name="REDB7" localSheetId="2">#REF!</definedName>
    <definedName name="REDB7" localSheetId="6">#REF!</definedName>
    <definedName name="REDB7" localSheetId="7">#REF!</definedName>
    <definedName name="REDB7" localSheetId="8">#REF!</definedName>
    <definedName name="REDB7" localSheetId="4">#REF!</definedName>
    <definedName name="REDB7" localSheetId="3">#REF!</definedName>
    <definedName name="REDB7" localSheetId="5">#REF!</definedName>
    <definedName name="REDB7">#REF!</definedName>
    <definedName name="REDB8" localSheetId="1">#REF!</definedName>
    <definedName name="REDB8" localSheetId="9">#REF!</definedName>
    <definedName name="REDB8" localSheetId="2">#REF!</definedName>
    <definedName name="REDB8" localSheetId="6">#REF!</definedName>
    <definedName name="REDB8" localSheetId="7">#REF!</definedName>
    <definedName name="REDB8" localSheetId="8">#REF!</definedName>
    <definedName name="REDB8" localSheetId="4">#REF!</definedName>
    <definedName name="REDB8" localSheetId="3">#REF!</definedName>
    <definedName name="REDB8" localSheetId="5">#REF!</definedName>
    <definedName name="REDB8">#REF!</definedName>
    <definedName name="REDB9" localSheetId="1">#REF!</definedName>
    <definedName name="REDB9" localSheetId="9">#REF!</definedName>
    <definedName name="REDB9" localSheetId="2">#REF!</definedName>
    <definedName name="REDB9" localSheetId="6">#REF!</definedName>
    <definedName name="REDB9" localSheetId="7">#REF!</definedName>
    <definedName name="REDB9" localSheetId="8">#REF!</definedName>
    <definedName name="REDB9" localSheetId="4">#REF!</definedName>
    <definedName name="REDB9" localSheetId="3">#REF!</definedName>
    <definedName name="REDB9" localSheetId="5">#REF!</definedName>
    <definedName name="REDB9">#REF!</definedName>
    <definedName name="REDF1" localSheetId="1">#REF!</definedName>
    <definedName name="REDF1" localSheetId="9">#REF!</definedName>
    <definedName name="REDF1" localSheetId="2">#REF!</definedName>
    <definedName name="REDF1" localSheetId="6">#REF!</definedName>
    <definedName name="REDF1" localSheetId="7">#REF!</definedName>
    <definedName name="REDF1" localSheetId="8">#REF!</definedName>
    <definedName name="REDF1" localSheetId="4">#REF!</definedName>
    <definedName name="REDF1" localSheetId="3">#REF!</definedName>
    <definedName name="REDF1" localSheetId="5">#REF!</definedName>
    <definedName name="REDF1">#REF!</definedName>
    <definedName name="REDF2" localSheetId="1">#REF!</definedName>
    <definedName name="REDF2" localSheetId="9">#REF!</definedName>
    <definedName name="REDF2" localSheetId="2">#REF!</definedName>
    <definedName name="REDF2" localSheetId="6">#REF!</definedName>
    <definedName name="REDF2" localSheetId="7">#REF!</definedName>
    <definedName name="REDF2" localSheetId="8">#REF!</definedName>
    <definedName name="REDF2" localSheetId="4">#REF!</definedName>
    <definedName name="REDF2" localSheetId="3">#REF!</definedName>
    <definedName name="REDF2" localSheetId="5">#REF!</definedName>
    <definedName name="REDF2">#REF!</definedName>
    <definedName name="REDF3" localSheetId="1">#REF!</definedName>
    <definedName name="REDF3" localSheetId="9">#REF!</definedName>
    <definedName name="REDF3" localSheetId="2">#REF!</definedName>
    <definedName name="REDF3" localSheetId="6">#REF!</definedName>
    <definedName name="REDF3" localSheetId="7">#REF!</definedName>
    <definedName name="REDF3" localSheetId="8">#REF!</definedName>
    <definedName name="REDF3" localSheetId="4">#REF!</definedName>
    <definedName name="REDF3" localSheetId="3">#REF!</definedName>
    <definedName name="REDF3" localSheetId="5">#REF!</definedName>
    <definedName name="REDF3">#REF!</definedName>
    <definedName name="REDF4" localSheetId="1">#REF!</definedName>
    <definedName name="REDF4" localSheetId="9">#REF!</definedName>
    <definedName name="REDF4" localSheetId="2">#REF!</definedName>
    <definedName name="REDF4" localSheetId="6">#REF!</definedName>
    <definedName name="REDF4" localSheetId="7">#REF!</definedName>
    <definedName name="REDF4" localSheetId="8">#REF!</definedName>
    <definedName name="REDF4" localSheetId="4">#REF!</definedName>
    <definedName name="REDF4" localSheetId="3">#REF!</definedName>
    <definedName name="REDF4" localSheetId="5">#REF!</definedName>
    <definedName name="REDF4">#REF!</definedName>
    <definedName name="REDF5" localSheetId="1">#REF!</definedName>
    <definedName name="REDF5" localSheetId="9">#REF!</definedName>
    <definedName name="REDF5" localSheetId="2">#REF!</definedName>
    <definedName name="REDF5" localSheetId="6">#REF!</definedName>
    <definedName name="REDF5" localSheetId="7">#REF!</definedName>
    <definedName name="REDF5" localSheetId="8">#REF!</definedName>
    <definedName name="REDF5" localSheetId="4">#REF!</definedName>
    <definedName name="REDF5" localSheetId="3">#REF!</definedName>
    <definedName name="REDF5" localSheetId="5">#REF!</definedName>
    <definedName name="REDF5">#REF!</definedName>
    <definedName name="REDF6" localSheetId="1">#REF!</definedName>
    <definedName name="REDF6" localSheetId="9">#REF!</definedName>
    <definedName name="REDF6" localSheetId="2">#REF!</definedName>
    <definedName name="REDF6" localSheetId="6">#REF!</definedName>
    <definedName name="REDF6" localSheetId="7">#REF!</definedName>
    <definedName name="REDF6" localSheetId="8">#REF!</definedName>
    <definedName name="REDF6" localSheetId="4">#REF!</definedName>
    <definedName name="REDF6" localSheetId="3">#REF!</definedName>
    <definedName name="REDF6" localSheetId="5">#REF!</definedName>
    <definedName name="REDF6">#REF!</definedName>
    <definedName name="REDF7" localSheetId="1">#REF!</definedName>
    <definedName name="REDF7" localSheetId="9">#REF!</definedName>
    <definedName name="REDF7" localSheetId="2">#REF!</definedName>
    <definedName name="REDF7" localSheetId="6">#REF!</definedName>
    <definedName name="REDF7" localSheetId="7">#REF!</definedName>
    <definedName name="REDF7" localSheetId="8">#REF!</definedName>
    <definedName name="REDF7" localSheetId="4">#REF!</definedName>
    <definedName name="REDF7" localSheetId="3">#REF!</definedName>
    <definedName name="REDF7" localSheetId="5">#REF!</definedName>
    <definedName name="REDF7">#REF!</definedName>
    <definedName name="rtre" localSheetId="1" hidden="1">{"Main Economic Indicators",#N/A,FALSE,"C"}</definedName>
    <definedName name="rtre" localSheetId="9" hidden="1">{"Main Economic Indicators",#N/A,FALSE,"C"}</definedName>
    <definedName name="rtre" localSheetId="2" hidden="1">{"Main Economic Indicators",#N/A,FALSE,"C"}</definedName>
    <definedName name="rtre" localSheetId="6" hidden="1">{"Main Economic Indicators",#N/A,FALSE,"C"}</definedName>
    <definedName name="rtre" localSheetId="7" hidden="1">{"Main Economic Indicators",#N/A,FALSE,"C"}</definedName>
    <definedName name="rtre" localSheetId="8" hidden="1">{"Main Economic Indicators",#N/A,FALSE,"C"}</definedName>
    <definedName name="rtre" localSheetId="4" hidden="1">{"Main Economic Indicators",#N/A,FALSE,"C"}</definedName>
    <definedName name="rtre" localSheetId="3" hidden="1">{"Main Economic Indicators",#N/A,FALSE,"C"}</definedName>
    <definedName name="rtre" localSheetId="5" hidden="1">{"Main Economic Indicators",#N/A,FALSE,"C"}</definedName>
    <definedName name="rtre" hidden="1">{"Main Economic Indicators",#N/A,FALSE,"C"}</definedName>
    <definedName name="SELECT" localSheetId="1">#REF!</definedName>
    <definedName name="SELECT" localSheetId="9">#REF!</definedName>
    <definedName name="SELECT" localSheetId="2">#REF!</definedName>
    <definedName name="SELECT" localSheetId="6">#REF!</definedName>
    <definedName name="SELECT" localSheetId="7">#REF!</definedName>
    <definedName name="SELECT" localSheetId="8">#REF!</definedName>
    <definedName name="SELECT" localSheetId="4">#REF!</definedName>
    <definedName name="SELECT" localSheetId="3">#REF!</definedName>
    <definedName name="SELECT" localSheetId="5">#REF!</definedName>
    <definedName name="SELECT">#REF!</definedName>
    <definedName name="SERV" localSheetId="1">#REF!</definedName>
    <definedName name="SERV" localSheetId="9">#REF!</definedName>
    <definedName name="SERV" localSheetId="2">#REF!</definedName>
    <definedName name="SERV" localSheetId="6">#REF!</definedName>
    <definedName name="SERV" localSheetId="7">#REF!</definedName>
    <definedName name="SERV" localSheetId="8">#REF!</definedName>
    <definedName name="SERV" localSheetId="4">#REF!</definedName>
    <definedName name="SERV" localSheetId="3">#REF!</definedName>
    <definedName name="SERV" localSheetId="5">#REF!</definedName>
    <definedName name="SERV">#REF!</definedName>
    <definedName name="STOP" localSheetId="1">#REF!</definedName>
    <definedName name="STOP" localSheetId="9">#REF!</definedName>
    <definedName name="STOP" localSheetId="2">#REF!</definedName>
    <definedName name="STOP" localSheetId="6">#REF!</definedName>
    <definedName name="STOP" localSheetId="7">#REF!</definedName>
    <definedName name="STOP" localSheetId="8">#REF!</definedName>
    <definedName name="STOP" localSheetId="4">#REF!</definedName>
    <definedName name="STOP" localSheetId="3">#REF!</definedName>
    <definedName name="STOP" localSheetId="5">#REF!</definedName>
    <definedName name="STOP">#REF!</definedName>
    <definedName name="Table1" localSheetId="1">#REF!</definedName>
    <definedName name="Table1" localSheetId="9">#REF!</definedName>
    <definedName name="Table1" localSheetId="2">#REF!</definedName>
    <definedName name="Table1" localSheetId="6">#REF!</definedName>
    <definedName name="Table1" localSheetId="7">#REF!</definedName>
    <definedName name="Table1" localSheetId="8">#REF!</definedName>
    <definedName name="Table1" localSheetId="4">#REF!</definedName>
    <definedName name="Table1" localSheetId="3">#REF!</definedName>
    <definedName name="Table1" localSheetId="5">#REF!</definedName>
    <definedName name="Table1">#REF!</definedName>
    <definedName name="table19" localSheetId="1">#REF!</definedName>
    <definedName name="table19" localSheetId="9">#REF!</definedName>
    <definedName name="table19" localSheetId="2">#REF!</definedName>
    <definedName name="table19" localSheetId="6">#REF!</definedName>
    <definedName name="table19" localSheetId="7">#REF!</definedName>
    <definedName name="table19" localSheetId="8">#REF!</definedName>
    <definedName name="table19" localSheetId="4">#REF!</definedName>
    <definedName name="table19" localSheetId="3">#REF!</definedName>
    <definedName name="table19" localSheetId="5">#REF!</definedName>
    <definedName name="table19">#REF!</definedName>
    <definedName name="table2" localSheetId="1">#REF!</definedName>
    <definedName name="table2" localSheetId="9">#REF!</definedName>
    <definedName name="table2" localSheetId="2">#REF!</definedName>
    <definedName name="table2" localSheetId="6">#REF!</definedName>
    <definedName name="table2" localSheetId="7">#REF!</definedName>
    <definedName name="table2" localSheetId="8">#REF!</definedName>
    <definedName name="table2" localSheetId="4">#REF!</definedName>
    <definedName name="table2" localSheetId="3">#REF!</definedName>
    <definedName name="table2" localSheetId="5">#REF!</definedName>
    <definedName name="table2">#REF!</definedName>
    <definedName name="Table20" localSheetId="1">#REF!</definedName>
    <definedName name="Table20" localSheetId="9">#REF!</definedName>
    <definedName name="Table20" localSheetId="2">#REF!</definedName>
    <definedName name="Table20" localSheetId="6">#REF!</definedName>
    <definedName name="Table20" localSheetId="7">#REF!</definedName>
    <definedName name="Table20" localSheetId="8">#REF!</definedName>
    <definedName name="Table20" localSheetId="4">#REF!</definedName>
    <definedName name="Table20" localSheetId="3">#REF!</definedName>
    <definedName name="Table20" localSheetId="5">#REF!</definedName>
    <definedName name="Table20">#REF!</definedName>
    <definedName name="Table21" localSheetId="1">#REF!</definedName>
    <definedName name="Table21" localSheetId="9">#REF!</definedName>
    <definedName name="Table21" localSheetId="2">#REF!</definedName>
    <definedName name="Table21" localSheetId="6">#REF!</definedName>
    <definedName name="Table21" localSheetId="7">#REF!</definedName>
    <definedName name="Table21" localSheetId="8">#REF!</definedName>
    <definedName name="Table21" localSheetId="4">#REF!</definedName>
    <definedName name="Table21" localSheetId="3">#REF!</definedName>
    <definedName name="Table21" localSheetId="5">#REF!</definedName>
    <definedName name="Table21">#REF!</definedName>
    <definedName name="Table22" localSheetId="1">#REF!</definedName>
    <definedName name="Table22" localSheetId="9">#REF!</definedName>
    <definedName name="Table22" localSheetId="2">#REF!</definedName>
    <definedName name="Table22" localSheetId="6">#REF!</definedName>
    <definedName name="Table22" localSheetId="7">#REF!</definedName>
    <definedName name="Table22" localSheetId="8">#REF!</definedName>
    <definedName name="Table22" localSheetId="4">#REF!</definedName>
    <definedName name="Table22" localSheetId="3">#REF!</definedName>
    <definedName name="Table22" localSheetId="5">#REF!</definedName>
    <definedName name="Table22">#REF!</definedName>
    <definedName name="Table222" localSheetId="1">#REF!</definedName>
    <definedName name="Table222" localSheetId="9">#REF!</definedName>
    <definedName name="Table222" localSheetId="2">#REF!</definedName>
    <definedName name="Table222" localSheetId="6">#REF!</definedName>
    <definedName name="Table222" localSheetId="7">#REF!</definedName>
    <definedName name="Table222" localSheetId="8">#REF!</definedName>
    <definedName name="Table222" localSheetId="4">#REF!</definedName>
    <definedName name="Table222" localSheetId="3">#REF!</definedName>
    <definedName name="Table222" localSheetId="5">#REF!</definedName>
    <definedName name="Table222">#REF!</definedName>
    <definedName name="Table23a" localSheetId="1">#REF!</definedName>
    <definedName name="Table23a" localSheetId="9">#REF!</definedName>
    <definedName name="Table23a" localSheetId="2">#REF!</definedName>
    <definedName name="Table23a" localSheetId="6">#REF!</definedName>
    <definedName name="Table23a" localSheetId="7">#REF!</definedName>
    <definedName name="Table23a" localSheetId="8">#REF!</definedName>
    <definedName name="Table23a" localSheetId="4">#REF!</definedName>
    <definedName name="Table23a" localSheetId="3">#REF!</definedName>
    <definedName name="Table23a" localSheetId="5">#REF!</definedName>
    <definedName name="Table23a">#REF!</definedName>
    <definedName name="Table23b" localSheetId="1">#REF!</definedName>
    <definedName name="Table23b" localSheetId="9">#REF!</definedName>
    <definedName name="Table23b" localSheetId="2">#REF!</definedName>
    <definedName name="Table23b" localSheetId="6">#REF!</definedName>
    <definedName name="Table23b" localSheetId="7">#REF!</definedName>
    <definedName name="Table23b" localSheetId="8">#REF!</definedName>
    <definedName name="Table23b" localSheetId="4">#REF!</definedName>
    <definedName name="Table23b" localSheetId="3">#REF!</definedName>
    <definedName name="Table23b" localSheetId="5">#REF!</definedName>
    <definedName name="Table23b">#REF!</definedName>
    <definedName name="Table25" localSheetId="1">#REF!</definedName>
    <definedName name="Table25" localSheetId="9">#REF!</definedName>
    <definedName name="Table25" localSheetId="2">#REF!</definedName>
    <definedName name="Table25" localSheetId="6">#REF!</definedName>
    <definedName name="Table25" localSheetId="7">#REF!</definedName>
    <definedName name="Table25" localSheetId="8">#REF!</definedName>
    <definedName name="Table25" localSheetId="4">#REF!</definedName>
    <definedName name="Table25" localSheetId="3">#REF!</definedName>
    <definedName name="Table25" localSheetId="5">#REF!</definedName>
    <definedName name="Table25">#REF!</definedName>
    <definedName name="Table25a" localSheetId="1">#REF!</definedName>
    <definedName name="Table25a" localSheetId="9">#REF!</definedName>
    <definedName name="Table25a" localSheetId="2">#REF!</definedName>
    <definedName name="Table25a" localSheetId="6">#REF!</definedName>
    <definedName name="Table25a" localSheetId="7">#REF!</definedName>
    <definedName name="Table25a" localSheetId="8">#REF!</definedName>
    <definedName name="Table25a" localSheetId="4">#REF!</definedName>
    <definedName name="Table25a" localSheetId="3">#REF!</definedName>
    <definedName name="Table25a" localSheetId="5">#REF!</definedName>
    <definedName name="Table25a">#REF!</definedName>
    <definedName name="Table25b" localSheetId="1">#REF!</definedName>
    <definedName name="Table25b" localSheetId="9">#REF!</definedName>
    <definedName name="Table25b" localSheetId="2">#REF!</definedName>
    <definedName name="Table25b" localSheetId="6">#REF!</definedName>
    <definedName name="Table25b" localSheetId="7">#REF!</definedName>
    <definedName name="Table25b" localSheetId="8">#REF!</definedName>
    <definedName name="Table25b" localSheetId="4">#REF!</definedName>
    <definedName name="Table25b" localSheetId="3">#REF!</definedName>
    <definedName name="Table25b" localSheetId="5">#REF!</definedName>
    <definedName name="Table25b">#REF!</definedName>
    <definedName name="Table26a" localSheetId="1">#REF!</definedName>
    <definedName name="Table26a" localSheetId="9">#REF!</definedName>
    <definedName name="Table26a" localSheetId="2">#REF!</definedName>
    <definedName name="Table26a" localSheetId="6">#REF!</definedName>
    <definedName name="Table26a" localSheetId="7">#REF!</definedName>
    <definedName name="Table26a" localSheetId="8">#REF!</definedName>
    <definedName name="Table26a" localSheetId="4">#REF!</definedName>
    <definedName name="Table26a" localSheetId="3">#REF!</definedName>
    <definedName name="Table26a" localSheetId="5">#REF!</definedName>
    <definedName name="Table26a">#REF!</definedName>
    <definedName name="Table26b" localSheetId="1">#REF!</definedName>
    <definedName name="Table26b" localSheetId="9">#REF!</definedName>
    <definedName name="Table26b" localSheetId="2">#REF!</definedName>
    <definedName name="Table26b" localSheetId="6">#REF!</definedName>
    <definedName name="Table26b" localSheetId="7">#REF!</definedName>
    <definedName name="Table26b" localSheetId="8">#REF!</definedName>
    <definedName name="Table26b" localSheetId="4">#REF!</definedName>
    <definedName name="Table26b" localSheetId="3">#REF!</definedName>
    <definedName name="Table26b" localSheetId="5">#REF!</definedName>
    <definedName name="Table26b">#REF!</definedName>
    <definedName name="table3" localSheetId="1">#REF!</definedName>
    <definedName name="table3" localSheetId="9">#REF!</definedName>
    <definedName name="table3" localSheetId="2">#REF!</definedName>
    <definedName name="table3" localSheetId="6">#REF!</definedName>
    <definedName name="table3" localSheetId="7">#REF!</definedName>
    <definedName name="table3" localSheetId="8">#REF!</definedName>
    <definedName name="table3" localSheetId="4">#REF!</definedName>
    <definedName name="table3" localSheetId="3">#REF!</definedName>
    <definedName name="table3" localSheetId="5">#REF!</definedName>
    <definedName name="table3">#REF!</definedName>
    <definedName name="table333" localSheetId="1">#REF!</definedName>
    <definedName name="table333" localSheetId="9">#REF!</definedName>
    <definedName name="table333" localSheetId="2">#REF!</definedName>
    <definedName name="table333" localSheetId="6">#REF!</definedName>
    <definedName name="table333" localSheetId="7">#REF!</definedName>
    <definedName name="table333" localSheetId="8">#REF!</definedName>
    <definedName name="table333" localSheetId="4">#REF!</definedName>
    <definedName name="table333" localSheetId="3">#REF!</definedName>
    <definedName name="table333" localSheetId="5">#REF!</definedName>
    <definedName name="table333">#REF!</definedName>
    <definedName name="table4" localSheetId="1">#REF!</definedName>
    <definedName name="table4" localSheetId="9">#REF!</definedName>
    <definedName name="table4" localSheetId="2">#REF!</definedName>
    <definedName name="table4" localSheetId="6">#REF!</definedName>
    <definedName name="table4" localSheetId="7">#REF!</definedName>
    <definedName name="table4" localSheetId="8">#REF!</definedName>
    <definedName name="table4" localSheetId="4">#REF!</definedName>
    <definedName name="table4" localSheetId="3">#REF!</definedName>
    <definedName name="table4" localSheetId="5">#REF!</definedName>
    <definedName name="table4">#REF!</definedName>
    <definedName name="table444" localSheetId="1">#REF!</definedName>
    <definedName name="table444" localSheetId="9">#REF!</definedName>
    <definedName name="table444" localSheetId="2">#REF!</definedName>
    <definedName name="table444" localSheetId="6">#REF!</definedName>
    <definedName name="table444" localSheetId="7">#REF!</definedName>
    <definedName name="table444" localSheetId="8">#REF!</definedName>
    <definedName name="table444" localSheetId="4">#REF!</definedName>
    <definedName name="table444" localSheetId="3">#REF!</definedName>
    <definedName name="table444" localSheetId="5">#REF!</definedName>
    <definedName name="table444">#REF!</definedName>
    <definedName name="table5" localSheetId="1">#REF!</definedName>
    <definedName name="table5" localSheetId="9">#REF!</definedName>
    <definedName name="table5" localSheetId="2">#REF!</definedName>
    <definedName name="table5" localSheetId="6">#REF!</definedName>
    <definedName name="table5" localSheetId="7">#REF!</definedName>
    <definedName name="table5" localSheetId="8">#REF!</definedName>
    <definedName name="table5" localSheetId="4">#REF!</definedName>
    <definedName name="table5" localSheetId="3">#REF!</definedName>
    <definedName name="table5" localSheetId="5">#REF!</definedName>
    <definedName name="table5">#REF!</definedName>
    <definedName name="table555" localSheetId="1">#REF!</definedName>
    <definedName name="table555" localSheetId="9">#REF!</definedName>
    <definedName name="table555" localSheetId="2">#REF!</definedName>
    <definedName name="table555" localSheetId="6">#REF!</definedName>
    <definedName name="table555" localSheetId="7">#REF!</definedName>
    <definedName name="table555" localSheetId="8">#REF!</definedName>
    <definedName name="table555" localSheetId="4">#REF!</definedName>
    <definedName name="table555" localSheetId="3">#REF!</definedName>
    <definedName name="table555" localSheetId="5">#REF!</definedName>
    <definedName name="table555">#REF!</definedName>
    <definedName name="_xlnm.Print_Titles">[13]Q5!$A$1:$C$65536,[13]Q5!$A$1:$IV$7</definedName>
    <definedName name="TMG_RPCH">[5]Q5!$E$40:$AH$40</definedName>
    <definedName name="TRISM" localSheetId="1">#REF!</definedName>
    <definedName name="TRISM" localSheetId="9">#REF!</definedName>
    <definedName name="TRISM" localSheetId="2">#REF!</definedName>
    <definedName name="TRISM" localSheetId="6">#REF!</definedName>
    <definedName name="TRISM" localSheetId="7">#REF!</definedName>
    <definedName name="TRISM" localSheetId="8">#REF!</definedName>
    <definedName name="TRISM" localSheetId="4">#REF!</definedName>
    <definedName name="TRISM" localSheetId="3">#REF!</definedName>
    <definedName name="TRISM" localSheetId="5">#REF!</definedName>
    <definedName name="TRISM">#REF!</definedName>
    <definedName name="TXG_RPCH">[5]Q5!$E$32:$AH$32</definedName>
    <definedName name="wrn.Main._.Economic._.Indicators." localSheetId="1" hidden="1">{"Main Economic Indicators",#N/A,FALSE,"C"}</definedName>
    <definedName name="wrn.Main._.Economic._.Indicators." localSheetId="9" hidden="1">{"Main Economic Indicators",#N/A,FALSE,"C"}</definedName>
    <definedName name="wrn.Main._.Economic._.Indicators." localSheetId="2" hidden="1">{"Main Economic Indicators",#N/A,FALSE,"C"}</definedName>
    <definedName name="wrn.Main._.Economic._.Indicators." localSheetId="6" hidden="1">{"Main Economic Indicators",#N/A,FALSE,"C"}</definedName>
    <definedName name="wrn.Main._.Economic._.Indicators." localSheetId="7" hidden="1">{"Main Economic Indicators",#N/A,FALSE,"C"}</definedName>
    <definedName name="wrn.Main._.Economic._.Indicators." localSheetId="8" hidden="1">{"Main Economic Indicators",#N/A,FALSE,"C"}</definedName>
    <definedName name="wrn.Main._.Economic._.Indicators." localSheetId="4" hidden="1">{"Main Economic Indicators",#N/A,FALSE,"C"}</definedName>
    <definedName name="wrn.Main._.Economic._.Indicators." localSheetId="3" hidden="1">{"Main Economic Indicators",#N/A,FALSE,"C"}</definedName>
    <definedName name="wrn.Main._.Economic._.Indicators." localSheetId="5" hidden="1">{"Main Economic Indicators",#N/A,FALSE,"C"}</definedName>
    <definedName name="wrn.Main._.Economic._.Indicators." hidden="1">{"Main Economic Indicators",#N/A,FALSE,"C"}</definedName>
    <definedName name="XGS" localSheetId="1">#REF!</definedName>
    <definedName name="XGS" localSheetId="9">#REF!</definedName>
    <definedName name="XGS" localSheetId="2">#REF!</definedName>
    <definedName name="XGS" localSheetId="6">#REF!</definedName>
    <definedName name="XGS" localSheetId="7">#REF!</definedName>
    <definedName name="XGS" localSheetId="8">#REF!</definedName>
    <definedName name="XGS" localSheetId="4">#REF!</definedName>
    <definedName name="XGS" localSheetId="3">#REF!</definedName>
    <definedName name="XGS" localSheetId="5">#REF!</definedName>
    <definedName name="XGS">#REF!</definedName>
    <definedName name="xxWRS_1" localSheetId="1">#REF!</definedName>
    <definedName name="xxWRS_1" localSheetId="9">#REF!</definedName>
    <definedName name="xxWRS_1" localSheetId="2">#REF!</definedName>
    <definedName name="xxWRS_1" localSheetId="6">#REF!</definedName>
    <definedName name="xxWRS_1" localSheetId="7">#REF!</definedName>
    <definedName name="xxWRS_1" localSheetId="8">#REF!</definedName>
    <definedName name="xxWRS_1" localSheetId="4">#REF!</definedName>
    <definedName name="xxWRS_1" localSheetId="3">#REF!</definedName>
    <definedName name="xxWRS_1" localSheetId="5">#REF!</definedName>
    <definedName name="xxWRS_1">#REF!</definedName>
    <definedName name="xxWRS_2" localSheetId="1">#REF!</definedName>
    <definedName name="xxWRS_2" localSheetId="9">#REF!</definedName>
    <definedName name="xxWRS_2" localSheetId="2">#REF!</definedName>
    <definedName name="xxWRS_2" localSheetId="6">#REF!</definedName>
    <definedName name="xxWRS_2" localSheetId="7">#REF!</definedName>
    <definedName name="xxWRS_2" localSheetId="8">#REF!</definedName>
    <definedName name="xxWRS_2" localSheetId="4">#REF!</definedName>
    <definedName name="xxWRS_2" localSheetId="3">#REF!</definedName>
    <definedName name="xxWRS_2" localSheetId="5">#REF!</definedName>
    <definedName name="xxWRS_2">#REF!</definedName>
    <definedName name="xxWRS_3" localSheetId="1">#REF!</definedName>
    <definedName name="xxWRS_3" localSheetId="9">#REF!</definedName>
    <definedName name="xxWRS_3" localSheetId="2">#REF!</definedName>
    <definedName name="xxWRS_3" localSheetId="6">#REF!</definedName>
    <definedName name="xxWRS_3" localSheetId="7">#REF!</definedName>
    <definedName name="xxWRS_3" localSheetId="8">#REF!</definedName>
    <definedName name="xxWRS_3" localSheetId="4">#REF!</definedName>
    <definedName name="xxWRS_3" localSheetId="3">#REF!</definedName>
    <definedName name="xxWRS_3" localSheetId="5">#REF!</definedName>
    <definedName name="xxWRS_3">#REF!</definedName>
    <definedName name="xxWRS_4" localSheetId="1">#REF!</definedName>
    <definedName name="xxWRS_4" localSheetId="9">#REF!</definedName>
    <definedName name="xxWRS_4" localSheetId="2">#REF!</definedName>
    <definedName name="xxWRS_4" localSheetId="6">#REF!</definedName>
    <definedName name="xxWRS_4" localSheetId="7">#REF!</definedName>
    <definedName name="xxWRS_4" localSheetId="8">#REF!</definedName>
    <definedName name="xxWRS_4" localSheetId="4">#REF!</definedName>
    <definedName name="xxWRS_4" localSheetId="3">#REF!</definedName>
    <definedName name="xxWRS_4" localSheetId="5">#REF!</definedName>
    <definedName name="xxWRS_4">#REF!</definedName>
    <definedName name="xxWRS_5" localSheetId="1">#REF!</definedName>
    <definedName name="xxWRS_5" localSheetId="9">#REF!</definedName>
    <definedName name="xxWRS_5" localSheetId="2">#REF!</definedName>
    <definedName name="xxWRS_5" localSheetId="6">#REF!</definedName>
    <definedName name="xxWRS_5" localSheetId="7">#REF!</definedName>
    <definedName name="xxWRS_5" localSheetId="8">#REF!</definedName>
    <definedName name="xxWRS_5" localSheetId="4">#REF!</definedName>
    <definedName name="xxWRS_5" localSheetId="3">#REF!</definedName>
    <definedName name="xxWRS_5" localSheetId="5">#REF!</definedName>
    <definedName name="xxWRS_5">#REF!</definedName>
    <definedName name="xxWRS_6" localSheetId="1">#REF!</definedName>
    <definedName name="xxWRS_6" localSheetId="9">#REF!</definedName>
    <definedName name="xxWRS_6" localSheetId="2">#REF!</definedName>
    <definedName name="xxWRS_6" localSheetId="6">#REF!</definedName>
    <definedName name="xxWRS_6" localSheetId="7">#REF!</definedName>
    <definedName name="xxWRS_6" localSheetId="8">#REF!</definedName>
    <definedName name="xxWRS_6" localSheetId="4">#REF!</definedName>
    <definedName name="xxWRS_6" localSheetId="3">#REF!</definedName>
    <definedName name="xxWRS_6" localSheetId="5">#REF!</definedName>
    <definedName name="xxWRS_6">#REF!</definedName>
    <definedName name="xxWRS_7" localSheetId="1">#REF!</definedName>
    <definedName name="xxWRS_7" localSheetId="9">#REF!</definedName>
    <definedName name="xxWRS_7" localSheetId="2">#REF!</definedName>
    <definedName name="xxWRS_7" localSheetId="6">#REF!</definedName>
    <definedName name="xxWRS_7" localSheetId="7">#REF!</definedName>
    <definedName name="xxWRS_7" localSheetId="8">#REF!</definedName>
    <definedName name="xxWRS_7" localSheetId="4">#REF!</definedName>
    <definedName name="xxWRS_7" localSheetId="3">#REF!</definedName>
    <definedName name="xxWRS_7" localSheetId="5">#REF!</definedName>
    <definedName name="xxWRS_7">#REF!</definedName>
    <definedName name="Year" localSheetId="1">#REF!</definedName>
    <definedName name="Year" localSheetId="9">#REF!</definedName>
    <definedName name="Year" localSheetId="2">#REF!</definedName>
    <definedName name="Year" localSheetId="6">#REF!</definedName>
    <definedName name="Year" localSheetId="7">#REF!</definedName>
    <definedName name="Year" localSheetId="8">#REF!</definedName>
    <definedName name="Year" localSheetId="4">#REF!</definedName>
    <definedName name="Year" localSheetId="3">#REF!</definedName>
    <definedName name="Year" localSheetId="5">#REF!</definedName>
    <definedName name="Year">#REF!</definedName>
    <definedName name="Z_1A8C061B_2301_11D3_BFD1_000039E37209_.wvu.Cols" localSheetId="1" hidden="1">#REF!,#REF!,#REF!</definedName>
    <definedName name="Z_1A8C061B_2301_11D3_BFD1_000039E37209_.wvu.Cols" localSheetId="9" hidden="1">#REF!,#REF!,#REF!</definedName>
    <definedName name="Z_1A8C061B_2301_11D3_BFD1_000039E37209_.wvu.Cols" localSheetId="2" hidden="1">#REF!,#REF!,#REF!</definedName>
    <definedName name="Z_1A8C061B_2301_11D3_BFD1_000039E37209_.wvu.Cols" localSheetId="6" hidden="1">#REF!,#REF!,#REF!</definedName>
    <definedName name="Z_1A8C061B_2301_11D3_BFD1_000039E37209_.wvu.Cols" localSheetId="7" hidden="1">#REF!,#REF!,#REF!</definedName>
    <definedName name="Z_1A8C061B_2301_11D3_BFD1_000039E37209_.wvu.Cols" localSheetId="8" hidden="1">#REF!,#REF!,#REF!</definedName>
    <definedName name="Z_1A8C061B_2301_11D3_BFD1_000039E37209_.wvu.Cols" localSheetId="4" hidden="1">#REF!,#REF!,#REF!</definedName>
    <definedName name="Z_1A8C061B_2301_11D3_BFD1_000039E37209_.wvu.Cols" localSheetId="3" hidden="1">#REF!,#REF!,#REF!</definedName>
    <definedName name="Z_1A8C061B_2301_11D3_BFD1_000039E37209_.wvu.Cols" localSheetId="5" hidden="1">#REF!,#REF!,#REF!</definedName>
    <definedName name="Z_1A8C061B_2301_11D3_BFD1_000039E37209_.wvu.Cols" hidden="1">#REF!,#REF!,#REF!</definedName>
    <definedName name="Z_1A8C061B_2301_11D3_BFD1_000039E37209_.wvu.Rows" localSheetId="1" hidden="1">#REF!,#REF!,#REF!</definedName>
    <definedName name="Z_1A8C061B_2301_11D3_BFD1_000039E37209_.wvu.Rows" localSheetId="9" hidden="1">#REF!,#REF!,#REF!</definedName>
    <definedName name="Z_1A8C061B_2301_11D3_BFD1_000039E37209_.wvu.Rows" localSheetId="2" hidden="1">#REF!,#REF!,#REF!</definedName>
    <definedName name="Z_1A8C061B_2301_11D3_BFD1_000039E37209_.wvu.Rows" localSheetId="6" hidden="1">#REF!,#REF!,#REF!</definedName>
    <definedName name="Z_1A8C061B_2301_11D3_BFD1_000039E37209_.wvu.Rows" localSheetId="7" hidden="1">#REF!,#REF!,#REF!</definedName>
    <definedName name="Z_1A8C061B_2301_11D3_BFD1_000039E37209_.wvu.Rows" localSheetId="8" hidden="1">#REF!,#REF!,#REF!</definedName>
    <definedName name="Z_1A8C061B_2301_11D3_BFD1_000039E37209_.wvu.Rows" localSheetId="4" hidden="1">#REF!,#REF!,#REF!</definedName>
    <definedName name="Z_1A8C061B_2301_11D3_BFD1_000039E37209_.wvu.Rows" localSheetId="3" hidden="1">#REF!,#REF!,#REF!</definedName>
    <definedName name="Z_1A8C061B_2301_11D3_BFD1_000039E37209_.wvu.Rows" localSheetId="5" hidden="1">#REF!,#REF!,#REF!</definedName>
    <definedName name="Z_1A8C061B_2301_11D3_BFD1_000039E37209_.wvu.Rows" hidden="1">#REF!,#REF!,#REF!</definedName>
    <definedName name="Z_1A8C061C_2301_11D3_BFD1_000039E37209_.wvu.Cols" localSheetId="1" hidden="1">#REF!,#REF!,#REF!</definedName>
    <definedName name="Z_1A8C061C_2301_11D3_BFD1_000039E37209_.wvu.Cols" localSheetId="9" hidden="1">#REF!,#REF!,#REF!</definedName>
    <definedName name="Z_1A8C061C_2301_11D3_BFD1_000039E37209_.wvu.Cols" localSheetId="2" hidden="1">#REF!,#REF!,#REF!</definedName>
    <definedName name="Z_1A8C061C_2301_11D3_BFD1_000039E37209_.wvu.Cols" localSheetId="6" hidden="1">#REF!,#REF!,#REF!</definedName>
    <definedName name="Z_1A8C061C_2301_11D3_BFD1_000039E37209_.wvu.Cols" localSheetId="7" hidden="1">#REF!,#REF!,#REF!</definedName>
    <definedName name="Z_1A8C061C_2301_11D3_BFD1_000039E37209_.wvu.Cols" localSheetId="8" hidden="1">#REF!,#REF!,#REF!</definedName>
    <definedName name="Z_1A8C061C_2301_11D3_BFD1_000039E37209_.wvu.Cols" localSheetId="4" hidden="1">#REF!,#REF!,#REF!</definedName>
    <definedName name="Z_1A8C061C_2301_11D3_BFD1_000039E37209_.wvu.Cols" localSheetId="3" hidden="1">#REF!,#REF!,#REF!</definedName>
    <definedName name="Z_1A8C061C_2301_11D3_BFD1_000039E37209_.wvu.Cols" localSheetId="5" hidden="1">#REF!,#REF!,#REF!</definedName>
    <definedName name="Z_1A8C061C_2301_11D3_BFD1_000039E37209_.wvu.Cols" hidden="1">#REF!,#REF!,#REF!</definedName>
    <definedName name="Z_1A8C061C_2301_11D3_BFD1_000039E37209_.wvu.Rows" localSheetId="1" hidden="1">#REF!,#REF!,#REF!</definedName>
    <definedName name="Z_1A8C061C_2301_11D3_BFD1_000039E37209_.wvu.Rows" localSheetId="9" hidden="1">#REF!,#REF!,#REF!</definedName>
    <definedName name="Z_1A8C061C_2301_11D3_BFD1_000039E37209_.wvu.Rows" localSheetId="2" hidden="1">#REF!,#REF!,#REF!</definedName>
    <definedName name="Z_1A8C061C_2301_11D3_BFD1_000039E37209_.wvu.Rows" localSheetId="6" hidden="1">#REF!,#REF!,#REF!</definedName>
    <definedName name="Z_1A8C061C_2301_11D3_BFD1_000039E37209_.wvu.Rows" localSheetId="7" hidden="1">#REF!,#REF!,#REF!</definedName>
    <definedName name="Z_1A8C061C_2301_11D3_BFD1_000039E37209_.wvu.Rows" localSheetId="8" hidden="1">#REF!,#REF!,#REF!</definedName>
    <definedName name="Z_1A8C061C_2301_11D3_BFD1_000039E37209_.wvu.Rows" localSheetId="4" hidden="1">#REF!,#REF!,#REF!</definedName>
    <definedName name="Z_1A8C061C_2301_11D3_BFD1_000039E37209_.wvu.Rows" localSheetId="3" hidden="1">#REF!,#REF!,#REF!</definedName>
    <definedName name="Z_1A8C061C_2301_11D3_BFD1_000039E37209_.wvu.Rows" localSheetId="5" hidden="1">#REF!,#REF!,#REF!</definedName>
    <definedName name="Z_1A8C061C_2301_11D3_BFD1_000039E37209_.wvu.Rows" hidden="1">#REF!,#REF!,#REF!</definedName>
    <definedName name="Z_1A8C061E_2301_11D3_BFD1_000039E37209_.wvu.Cols" localSheetId="1" hidden="1">#REF!,#REF!,#REF!</definedName>
    <definedName name="Z_1A8C061E_2301_11D3_BFD1_000039E37209_.wvu.Cols" localSheetId="9" hidden="1">#REF!,#REF!,#REF!</definedName>
    <definedName name="Z_1A8C061E_2301_11D3_BFD1_000039E37209_.wvu.Cols" localSheetId="2" hidden="1">#REF!,#REF!,#REF!</definedName>
    <definedName name="Z_1A8C061E_2301_11D3_BFD1_000039E37209_.wvu.Cols" localSheetId="6" hidden="1">#REF!,#REF!,#REF!</definedName>
    <definedName name="Z_1A8C061E_2301_11D3_BFD1_000039E37209_.wvu.Cols" localSheetId="7" hidden="1">#REF!,#REF!,#REF!</definedName>
    <definedName name="Z_1A8C061E_2301_11D3_BFD1_000039E37209_.wvu.Cols" localSheetId="8" hidden="1">#REF!,#REF!,#REF!</definedName>
    <definedName name="Z_1A8C061E_2301_11D3_BFD1_000039E37209_.wvu.Cols" localSheetId="4" hidden="1">#REF!,#REF!,#REF!</definedName>
    <definedName name="Z_1A8C061E_2301_11D3_BFD1_000039E37209_.wvu.Cols" localSheetId="3" hidden="1">#REF!,#REF!,#REF!</definedName>
    <definedName name="Z_1A8C061E_2301_11D3_BFD1_000039E37209_.wvu.Cols" localSheetId="5" hidden="1">#REF!,#REF!,#REF!</definedName>
    <definedName name="Z_1A8C061E_2301_11D3_BFD1_000039E37209_.wvu.Cols" hidden="1">#REF!,#REF!,#REF!</definedName>
    <definedName name="Z_1A8C061E_2301_11D3_BFD1_000039E37209_.wvu.Rows" localSheetId="1" hidden="1">#REF!,#REF!,#REF!</definedName>
    <definedName name="Z_1A8C061E_2301_11D3_BFD1_000039E37209_.wvu.Rows" localSheetId="9" hidden="1">#REF!,#REF!,#REF!</definedName>
    <definedName name="Z_1A8C061E_2301_11D3_BFD1_000039E37209_.wvu.Rows" localSheetId="2" hidden="1">#REF!,#REF!,#REF!</definedName>
    <definedName name="Z_1A8C061E_2301_11D3_BFD1_000039E37209_.wvu.Rows" localSheetId="6" hidden="1">#REF!,#REF!,#REF!</definedName>
    <definedName name="Z_1A8C061E_2301_11D3_BFD1_000039E37209_.wvu.Rows" localSheetId="7" hidden="1">#REF!,#REF!,#REF!</definedName>
    <definedName name="Z_1A8C061E_2301_11D3_BFD1_000039E37209_.wvu.Rows" localSheetId="8" hidden="1">#REF!,#REF!,#REF!</definedName>
    <definedName name="Z_1A8C061E_2301_11D3_BFD1_000039E37209_.wvu.Rows" localSheetId="4" hidden="1">#REF!,#REF!,#REF!</definedName>
    <definedName name="Z_1A8C061E_2301_11D3_BFD1_000039E37209_.wvu.Rows" localSheetId="3" hidden="1">#REF!,#REF!,#REF!</definedName>
    <definedName name="Z_1A8C061E_2301_11D3_BFD1_000039E37209_.wvu.Rows" localSheetId="5" hidden="1">#REF!,#REF!,#REF!</definedName>
    <definedName name="Z_1A8C061E_2301_11D3_BFD1_000039E37209_.wvu.Rows" hidden="1">#REF!,#REF!,#REF!</definedName>
    <definedName name="Z_1A8C061F_2301_11D3_BFD1_000039E37209_.wvu.Cols" localSheetId="1" hidden="1">#REF!,#REF!,#REF!</definedName>
    <definedName name="Z_1A8C061F_2301_11D3_BFD1_000039E37209_.wvu.Cols" localSheetId="9" hidden="1">#REF!,#REF!,#REF!</definedName>
    <definedName name="Z_1A8C061F_2301_11D3_BFD1_000039E37209_.wvu.Cols" localSheetId="2" hidden="1">#REF!,#REF!,#REF!</definedName>
    <definedName name="Z_1A8C061F_2301_11D3_BFD1_000039E37209_.wvu.Cols" localSheetId="6" hidden="1">#REF!,#REF!,#REF!</definedName>
    <definedName name="Z_1A8C061F_2301_11D3_BFD1_000039E37209_.wvu.Cols" localSheetId="7" hidden="1">#REF!,#REF!,#REF!</definedName>
    <definedName name="Z_1A8C061F_2301_11D3_BFD1_000039E37209_.wvu.Cols" localSheetId="8" hidden="1">#REF!,#REF!,#REF!</definedName>
    <definedName name="Z_1A8C061F_2301_11D3_BFD1_000039E37209_.wvu.Cols" localSheetId="4" hidden="1">#REF!,#REF!,#REF!</definedName>
    <definedName name="Z_1A8C061F_2301_11D3_BFD1_000039E37209_.wvu.Cols" localSheetId="3" hidden="1">#REF!,#REF!,#REF!</definedName>
    <definedName name="Z_1A8C061F_2301_11D3_BFD1_000039E37209_.wvu.Cols" localSheetId="5" hidden="1">#REF!,#REF!,#REF!</definedName>
    <definedName name="Z_1A8C061F_2301_11D3_BFD1_000039E37209_.wvu.Cols" hidden="1">#REF!,#REF!,#REF!</definedName>
    <definedName name="Z_1A8C061F_2301_11D3_BFD1_000039E37209_.wvu.Rows" localSheetId="1" hidden="1">#REF!,#REF!,#REF!</definedName>
    <definedName name="Z_1A8C061F_2301_11D3_BFD1_000039E37209_.wvu.Rows" localSheetId="9" hidden="1">#REF!,#REF!,#REF!</definedName>
    <definedName name="Z_1A8C061F_2301_11D3_BFD1_000039E37209_.wvu.Rows" localSheetId="2" hidden="1">#REF!,#REF!,#REF!</definedName>
    <definedName name="Z_1A8C061F_2301_11D3_BFD1_000039E37209_.wvu.Rows" localSheetId="6" hidden="1">#REF!,#REF!,#REF!</definedName>
    <definedName name="Z_1A8C061F_2301_11D3_BFD1_000039E37209_.wvu.Rows" localSheetId="7" hidden="1">#REF!,#REF!,#REF!</definedName>
    <definedName name="Z_1A8C061F_2301_11D3_BFD1_000039E37209_.wvu.Rows" localSheetId="8" hidden="1">#REF!,#REF!,#REF!</definedName>
    <definedName name="Z_1A8C061F_2301_11D3_BFD1_000039E37209_.wvu.Rows" localSheetId="4" hidden="1">#REF!,#REF!,#REF!</definedName>
    <definedName name="Z_1A8C061F_2301_11D3_BFD1_000039E37209_.wvu.Rows" localSheetId="3" hidden="1">#REF!,#REF!,#REF!</definedName>
    <definedName name="Z_1A8C061F_2301_11D3_BFD1_000039E37209_.wvu.Rows" localSheetId="5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R57" i="3" l="1"/>
  <c r="DQ60" i="1"/>
  <c r="AS57" i="3" s="1"/>
  <c r="DQ61" i="1"/>
  <c r="AT57" i="3" s="1"/>
  <c r="DQ62" i="1"/>
  <c r="AU57" i="3" s="1"/>
  <c r="DQ63" i="1"/>
  <c r="AV57" i="3" s="1"/>
  <c r="DQ64" i="1"/>
  <c r="AW57" i="3" s="1"/>
  <c r="DQ65" i="1"/>
  <c r="AX57" i="3" s="1"/>
  <c r="DQ66" i="1"/>
  <c r="AY57" i="3" s="1"/>
  <c r="DQ67" i="1"/>
  <c r="AZ57" i="3" s="1"/>
  <c r="DQ68" i="1"/>
  <c r="DQ69" i="1"/>
  <c r="DQ70" i="1"/>
  <c r="DQ71" i="1"/>
  <c r="DQ72" i="1"/>
  <c r="DQ73" i="1"/>
  <c r="DQ74" i="1"/>
  <c r="DQ75" i="1"/>
  <c r="DQ59" i="1"/>
  <c r="P6" i="1" l="1"/>
  <c r="P7" i="1"/>
  <c r="P8" i="1"/>
  <c r="P9" i="1"/>
  <c r="Q9" i="1" s="1"/>
  <c r="P10" i="1"/>
  <c r="P11" i="1"/>
  <c r="P12" i="1"/>
  <c r="P13" i="1"/>
  <c r="Q13" i="1" s="1"/>
  <c r="P14" i="1"/>
  <c r="P15" i="1"/>
  <c r="P16" i="1"/>
  <c r="P17" i="1"/>
  <c r="Q17" i="1" s="1"/>
  <c r="P18" i="1"/>
  <c r="P19" i="1"/>
  <c r="P20" i="1"/>
  <c r="P21" i="1"/>
  <c r="Q21" i="1" s="1"/>
  <c r="P22" i="1"/>
  <c r="P23" i="1"/>
  <c r="P24" i="1"/>
  <c r="P25" i="1"/>
  <c r="Q25" i="1" s="1"/>
  <c r="P26" i="1"/>
  <c r="P27" i="1"/>
  <c r="P28" i="1"/>
  <c r="P29" i="1"/>
  <c r="Q29" i="1" s="1"/>
  <c r="P30" i="1"/>
  <c r="P31" i="1"/>
  <c r="P32" i="1"/>
  <c r="P33" i="1"/>
  <c r="Q33" i="1" s="1"/>
  <c r="P34" i="1"/>
  <c r="P35" i="1"/>
  <c r="P36" i="1"/>
  <c r="P37" i="1"/>
  <c r="Q37" i="1" s="1"/>
  <c r="P38" i="1"/>
  <c r="P39" i="1"/>
  <c r="P40" i="1"/>
  <c r="P41" i="1"/>
  <c r="Q41" i="1" s="1"/>
  <c r="P42" i="1"/>
  <c r="P43" i="1"/>
  <c r="P44" i="1"/>
  <c r="P45" i="1"/>
  <c r="Q45" i="1" s="1"/>
  <c r="P46" i="1"/>
  <c r="P47" i="1"/>
  <c r="P48" i="1"/>
  <c r="P49" i="1"/>
  <c r="Q49" i="1" s="1"/>
  <c r="P50" i="1"/>
  <c r="P51" i="1"/>
  <c r="P52" i="1"/>
  <c r="P53" i="1"/>
  <c r="Q53" i="1" s="1"/>
  <c r="P54" i="1"/>
  <c r="P55" i="1"/>
  <c r="P56" i="1"/>
  <c r="P57" i="1"/>
  <c r="Q57" i="1" s="1"/>
  <c r="P58" i="1"/>
  <c r="P59" i="1"/>
  <c r="P60" i="1"/>
  <c r="P61" i="1"/>
  <c r="Q61" i="1" s="1"/>
  <c r="P62" i="1"/>
  <c r="P63" i="1"/>
  <c r="P64" i="1"/>
  <c r="P65" i="1"/>
  <c r="Q65" i="1" s="1"/>
  <c r="P66" i="1"/>
  <c r="P67" i="1"/>
  <c r="P68" i="1"/>
  <c r="P69" i="1"/>
  <c r="Q69" i="1" s="1"/>
  <c r="P70" i="1"/>
  <c r="P71" i="1"/>
  <c r="P72" i="1"/>
  <c r="P73" i="1"/>
  <c r="Q73" i="1" s="1"/>
  <c r="P74" i="1"/>
  <c r="P75" i="1"/>
  <c r="P5" i="1"/>
  <c r="N6" i="1"/>
  <c r="N7" i="1"/>
  <c r="N8" i="1"/>
  <c r="N9" i="1"/>
  <c r="N10" i="1"/>
  <c r="O10" i="1" s="1"/>
  <c r="N11" i="1"/>
  <c r="N12" i="1"/>
  <c r="N13" i="1"/>
  <c r="N14" i="1"/>
  <c r="O14" i="1" s="1"/>
  <c r="N15" i="1"/>
  <c r="N16" i="1"/>
  <c r="N17" i="1"/>
  <c r="N18" i="1"/>
  <c r="O18" i="1" s="1"/>
  <c r="G8" i="10" s="1"/>
  <c r="N19" i="1"/>
  <c r="N20" i="1"/>
  <c r="N21" i="1"/>
  <c r="N22" i="1"/>
  <c r="O22" i="1" s="1"/>
  <c r="G12" i="10" s="1"/>
  <c r="N23" i="1"/>
  <c r="N24" i="1"/>
  <c r="N25" i="1"/>
  <c r="N26" i="1"/>
  <c r="O26" i="1" s="1"/>
  <c r="G16" i="10" s="1"/>
  <c r="N27" i="1"/>
  <c r="N28" i="1"/>
  <c r="N29" i="1"/>
  <c r="N30" i="1"/>
  <c r="O30" i="1" s="1"/>
  <c r="G20" i="10" s="1"/>
  <c r="N31" i="1"/>
  <c r="N32" i="1"/>
  <c r="N33" i="1"/>
  <c r="N34" i="1"/>
  <c r="O34" i="1" s="1"/>
  <c r="G24" i="10" s="1"/>
  <c r="N35" i="1"/>
  <c r="N36" i="1"/>
  <c r="N37" i="1"/>
  <c r="N38" i="1"/>
  <c r="O38" i="1" s="1"/>
  <c r="G28" i="10" s="1"/>
  <c r="N39" i="1"/>
  <c r="N40" i="1"/>
  <c r="N41" i="1"/>
  <c r="N42" i="1"/>
  <c r="O42" i="1" s="1"/>
  <c r="G32" i="10" s="1"/>
  <c r="N43" i="1"/>
  <c r="N44" i="1"/>
  <c r="N45" i="1"/>
  <c r="N46" i="1"/>
  <c r="O46" i="1" s="1"/>
  <c r="G45" i="10" s="1"/>
  <c r="N47" i="1"/>
  <c r="N48" i="1"/>
  <c r="O48" i="1" s="1"/>
  <c r="G47" i="10" s="1"/>
  <c r="N49" i="1"/>
  <c r="N50" i="1"/>
  <c r="O50" i="1" s="1"/>
  <c r="G49" i="10" s="1"/>
  <c r="N51" i="1"/>
  <c r="N52" i="1"/>
  <c r="O52" i="1" s="1"/>
  <c r="G51" i="10" s="1"/>
  <c r="N53" i="1"/>
  <c r="N54" i="1"/>
  <c r="O54" i="1" s="1"/>
  <c r="G53" i="10" s="1"/>
  <c r="N55" i="1"/>
  <c r="N56" i="1"/>
  <c r="O56" i="1" s="1"/>
  <c r="G55" i="10" s="1"/>
  <c r="N57" i="1"/>
  <c r="N58" i="1"/>
  <c r="O58" i="1" s="1"/>
  <c r="G57" i="10" s="1"/>
  <c r="N59" i="1"/>
  <c r="N60" i="1"/>
  <c r="O60" i="1" s="1"/>
  <c r="G59" i="10" s="1"/>
  <c r="N61" i="1"/>
  <c r="N62" i="1"/>
  <c r="O62" i="1" s="1"/>
  <c r="G61" i="10" s="1"/>
  <c r="N63" i="1"/>
  <c r="N64" i="1"/>
  <c r="O64" i="1" s="1"/>
  <c r="G63" i="10" s="1"/>
  <c r="N65" i="1"/>
  <c r="N66" i="1"/>
  <c r="O66" i="1" s="1"/>
  <c r="G65" i="10" s="1"/>
  <c r="N67" i="1"/>
  <c r="N68" i="1"/>
  <c r="O68" i="1" s="1"/>
  <c r="N69" i="1"/>
  <c r="N70" i="1"/>
  <c r="O70" i="1" s="1"/>
  <c r="N71" i="1"/>
  <c r="N72" i="1"/>
  <c r="O72" i="1" s="1"/>
  <c r="N73" i="1"/>
  <c r="N74" i="1"/>
  <c r="O74" i="1" s="1"/>
  <c r="N75" i="1"/>
  <c r="N5" i="1"/>
  <c r="L6" i="1"/>
  <c r="L7" i="1"/>
  <c r="M7" i="1" s="1"/>
  <c r="L8" i="1"/>
  <c r="L9" i="1"/>
  <c r="M9" i="1" s="1"/>
  <c r="L10" i="1"/>
  <c r="L11" i="1"/>
  <c r="M11" i="1" s="1"/>
  <c r="L12" i="1"/>
  <c r="L13" i="1"/>
  <c r="M13" i="1" s="1"/>
  <c r="L14" i="1"/>
  <c r="L15" i="1"/>
  <c r="M15" i="1" s="1"/>
  <c r="L16" i="1"/>
  <c r="L17" i="1"/>
  <c r="M17" i="1" s="1"/>
  <c r="L18" i="1"/>
  <c r="L19" i="1"/>
  <c r="M19" i="1" s="1"/>
  <c r="L20" i="1"/>
  <c r="L21" i="1"/>
  <c r="M21" i="1" s="1"/>
  <c r="L22" i="1"/>
  <c r="L23" i="1"/>
  <c r="M23" i="1" s="1"/>
  <c r="L24" i="1"/>
  <c r="L25" i="1"/>
  <c r="M25" i="1" s="1"/>
  <c r="L26" i="1"/>
  <c r="L27" i="1"/>
  <c r="M27" i="1" s="1"/>
  <c r="L28" i="1"/>
  <c r="L29" i="1"/>
  <c r="M29" i="1" s="1"/>
  <c r="L30" i="1"/>
  <c r="L31" i="1"/>
  <c r="M31" i="1" s="1"/>
  <c r="L32" i="1"/>
  <c r="L33" i="1"/>
  <c r="L34" i="1"/>
  <c r="L35" i="1"/>
  <c r="M35" i="1" s="1"/>
  <c r="L36" i="1"/>
  <c r="L37" i="1"/>
  <c r="L38" i="1"/>
  <c r="L39" i="1"/>
  <c r="M39" i="1" s="1"/>
  <c r="L40" i="1"/>
  <c r="L41" i="1"/>
  <c r="L42" i="1"/>
  <c r="L43" i="1"/>
  <c r="M43" i="1" s="1"/>
  <c r="L44" i="1"/>
  <c r="L45" i="1"/>
  <c r="L46" i="1"/>
  <c r="L47" i="1"/>
  <c r="M47" i="1" s="1"/>
  <c r="L48" i="1"/>
  <c r="L49" i="1"/>
  <c r="M49" i="1" s="1"/>
  <c r="L50" i="1"/>
  <c r="L51" i="1"/>
  <c r="M51" i="1" s="1"/>
  <c r="L52" i="1"/>
  <c r="L53" i="1"/>
  <c r="M53" i="1" s="1"/>
  <c r="L54" i="1"/>
  <c r="L55" i="1"/>
  <c r="M55" i="1" s="1"/>
  <c r="L56" i="1"/>
  <c r="L57" i="1"/>
  <c r="M57" i="1" s="1"/>
  <c r="L58" i="1"/>
  <c r="L59" i="1"/>
  <c r="M59" i="1" s="1"/>
  <c r="L60" i="1"/>
  <c r="L61" i="1"/>
  <c r="M61" i="1" s="1"/>
  <c r="L62" i="1"/>
  <c r="L63" i="1"/>
  <c r="M63" i="1" s="1"/>
  <c r="L64" i="1"/>
  <c r="L65" i="1"/>
  <c r="M65" i="1" s="1"/>
  <c r="L66" i="1"/>
  <c r="L67" i="1"/>
  <c r="M67" i="1" s="1"/>
  <c r="L68" i="1"/>
  <c r="L69" i="1"/>
  <c r="L70" i="1"/>
  <c r="L71" i="1"/>
  <c r="M71" i="1" s="1"/>
  <c r="L72" i="1"/>
  <c r="L73" i="1"/>
  <c r="L74" i="1"/>
  <c r="L75" i="1"/>
  <c r="M75" i="1" s="1"/>
  <c r="L5" i="1"/>
  <c r="J6" i="1"/>
  <c r="J7" i="1"/>
  <c r="J8" i="1"/>
  <c r="K8" i="1" s="1"/>
  <c r="J9" i="1"/>
  <c r="J10" i="1"/>
  <c r="J11" i="1"/>
  <c r="J12" i="1"/>
  <c r="J13" i="1"/>
  <c r="J14" i="1"/>
  <c r="K14" i="1" s="1"/>
  <c r="J15" i="1"/>
  <c r="J16" i="1"/>
  <c r="K16" i="1" s="1"/>
  <c r="J17" i="1"/>
  <c r="J18" i="1"/>
  <c r="J19" i="1"/>
  <c r="J20" i="1"/>
  <c r="K20" i="1" s="1"/>
  <c r="J21" i="1"/>
  <c r="J22" i="1"/>
  <c r="J23" i="1"/>
  <c r="J24" i="1"/>
  <c r="K24" i="1" s="1"/>
  <c r="J25" i="1"/>
  <c r="J26" i="1"/>
  <c r="J27" i="1"/>
  <c r="J28" i="1"/>
  <c r="K28" i="1" s="1"/>
  <c r="J29" i="1"/>
  <c r="J30" i="1"/>
  <c r="K30" i="1" s="1"/>
  <c r="J31" i="1"/>
  <c r="J32" i="1"/>
  <c r="J33" i="1"/>
  <c r="J34" i="1"/>
  <c r="J35" i="1"/>
  <c r="J36" i="1"/>
  <c r="K36" i="1" s="1"/>
  <c r="J37" i="1"/>
  <c r="J38" i="1"/>
  <c r="J39" i="1"/>
  <c r="J40" i="1"/>
  <c r="J41" i="1"/>
  <c r="J42" i="1"/>
  <c r="J43" i="1"/>
  <c r="J44" i="1"/>
  <c r="K44" i="1" s="1"/>
  <c r="J45" i="1"/>
  <c r="J46" i="1"/>
  <c r="J47" i="1"/>
  <c r="J48" i="1"/>
  <c r="K48" i="1" s="1"/>
  <c r="J49" i="1"/>
  <c r="J50" i="1"/>
  <c r="J51" i="1"/>
  <c r="J52" i="1"/>
  <c r="K52" i="1" s="1"/>
  <c r="J53" i="1"/>
  <c r="J54" i="1"/>
  <c r="J55" i="1"/>
  <c r="J56" i="1"/>
  <c r="J57" i="1"/>
  <c r="J58" i="1"/>
  <c r="J59" i="1"/>
  <c r="J60" i="1"/>
  <c r="K60" i="1" s="1"/>
  <c r="J61" i="1"/>
  <c r="J62" i="1"/>
  <c r="J63" i="1"/>
  <c r="J64" i="1"/>
  <c r="K64" i="1" s="1"/>
  <c r="J65" i="1"/>
  <c r="J66" i="1"/>
  <c r="J67" i="1"/>
  <c r="J68" i="1"/>
  <c r="K68" i="1" s="1"/>
  <c r="J69" i="1"/>
  <c r="J70" i="1"/>
  <c r="J71" i="1"/>
  <c r="J72" i="1"/>
  <c r="K72" i="1" s="1"/>
  <c r="J73" i="1"/>
  <c r="J74" i="1"/>
  <c r="J75" i="1"/>
  <c r="J5" i="1"/>
  <c r="O44" i="1" l="1"/>
  <c r="G43" i="10" s="1"/>
  <c r="O40" i="1"/>
  <c r="G30" i="10" s="1"/>
  <c r="O36" i="1"/>
  <c r="G26" i="10" s="1"/>
  <c r="O32" i="1"/>
  <c r="G22" i="10" s="1"/>
  <c r="O28" i="1"/>
  <c r="G18" i="10" s="1"/>
  <c r="O24" i="1"/>
  <c r="G14" i="10" s="1"/>
  <c r="O20" i="1"/>
  <c r="G10" i="10" s="1"/>
  <c r="O16" i="1"/>
  <c r="O12" i="1"/>
  <c r="O8" i="1"/>
  <c r="Q74" i="1"/>
  <c r="Q70" i="1"/>
  <c r="Q66" i="1"/>
  <c r="Q62" i="1"/>
  <c r="Q58" i="1"/>
  <c r="Q54" i="1"/>
  <c r="Q50" i="1"/>
  <c r="Q46" i="1"/>
  <c r="Q42" i="1"/>
  <c r="Q38" i="1"/>
  <c r="Q34" i="1"/>
  <c r="Q30" i="1"/>
  <c r="Q26" i="1"/>
  <c r="Q22" i="1"/>
  <c r="Q18" i="1"/>
  <c r="Q14" i="1"/>
  <c r="Q10" i="1"/>
  <c r="Q6" i="1"/>
  <c r="K15" i="1"/>
  <c r="K51" i="1"/>
  <c r="K47" i="1"/>
  <c r="K27" i="1"/>
  <c r="K23" i="1"/>
  <c r="K19" i="1"/>
  <c r="O61" i="1"/>
  <c r="G60" i="10" s="1"/>
  <c r="O13" i="1"/>
  <c r="O45" i="1"/>
  <c r="G44" i="10" s="1"/>
  <c r="K56" i="1"/>
  <c r="K40" i="1"/>
  <c r="K32" i="1"/>
  <c r="K12" i="1"/>
  <c r="O29" i="1"/>
  <c r="G19" i="10" s="1"/>
  <c r="K75" i="1"/>
  <c r="K71" i="1"/>
  <c r="K67" i="1"/>
  <c r="K63" i="1"/>
  <c r="K59" i="1"/>
  <c r="K55" i="1"/>
  <c r="K46" i="1"/>
  <c r="K43" i="1"/>
  <c r="K39" i="1"/>
  <c r="K35" i="1"/>
  <c r="K31" i="1"/>
  <c r="K11" i="1"/>
  <c r="K7" i="1"/>
  <c r="M73" i="1"/>
  <c r="M69" i="1"/>
  <c r="M45" i="1"/>
  <c r="M41" i="1"/>
  <c r="M37" i="1"/>
  <c r="M33" i="1"/>
  <c r="O6" i="1"/>
  <c r="K73" i="1"/>
  <c r="K69" i="1"/>
  <c r="K65" i="1"/>
  <c r="K61" i="1"/>
  <c r="K57" i="1"/>
  <c r="K53" i="1"/>
  <c r="K49" i="1"/>
  <c r="K45" i="1"/>
  <c r="K41" i="1"/>
  <c r="K37" i="1"/>
  <c r="K33" i="1"/>
  <c r="K29" i="1"/>
  <c r="K25" i="1"/>
  <c r="K21" i="1"/>
  <c r="K17" i="1"/>
  <c r="K13" i="1"/>
  <c r="K9" i="1"/>
  <c r="M72" i="1"/>
  <c r="M68" i="1"/>
  <c r="M64" i="1"/>
  <c r="M60" i="1"/>
  <c r="M56" i="1"/>
  <c r="M52" i="1"/>
  <c r="M48" i="1"/>
  <c r="M44" i="1"/>
  <c r="M40" i="1"/>
  <c r="M36" i="1"/>
  <c r="M32" i="1"/>
  <c r="M28" i="1"/>
  <c r="M24" i="1"/>
  <c r="M20" i="1"/>
  <c r="M16" i="1"/>
  <c r="M12" i="1"/>
  <c r="M8" i="1"/>
  <c r="O73" i="1"/>
  <c r="O69" i="1"/>
  <c r="O65" i="1"/>
  <c r="G64" i="10" s="1"/>
  <c r="O57" i="1"/>
  <c r="G56" i="10" s="1"/>
  <c r="O53" i="1"/>
  <c r="G52" i="10" s="1"/>
  <c r="O49" i="1"/>
  <c r="G48" i="10" s="1"/>
  <c r="O41" i="1"/>
  <c r="G31" i="10" s="1"/>
  <c r="O37" i="1"/>
  <c r="G27" i="10" s="1"/>
  <c r="O33" i="1"/>
  <c r="G23" i="10" s="1"/>
  <c r="O25" i="1"/>
  <c r="G15" i="10" s="1"/>
  <c r="O21" i="1"/>
  <c r="G11" i="10" s="1"/>
  <c r="O17" i="1"/>
  <c r="O9" i="1"/>
  <c r="Q72" i="1"/>
  <c r="Q68" i="1"/>
  <c r="Q64" i="1"/>
  <c r="Q60" i="1"/>
  <c r="Q56" i="1"/>
  <c r="Q52" i="1"/>
  <c r="Q48" i="1"/>
  <c r="Q44" i="1"/>
  <c r="Q40" i="1"/>
  <c r="Q36" i="1"/>
  <c r="Q32" i="1"/>
  <c r="Q28" i="1"/>
  <c r="Q24" i="1"/>
  <c r="Q20" i="1"/>
  <c r="Q16" i="1"/>
  <c r="Q12" i="1"/>
  <c r="Q8" i="1"/>
  <c r="K66" i="1"/>
  <c r="K74" i="1"/>
  <c r="K58" i="1"/>
  <c r="M74" i="1"/>
  <c r="M70" i="1"/>
  <c r="M66" i="1"/>
  <c r="M62" i="1"/>
  <c r="M58" i="1"/>
  <c r="M54" i="1"/>
  <c r="M50" i="1"/>
  <c r="M46" i="1"/>
  <c r="M42" i="1"/>
  <c r="M38" i="1"/>
  <c r="M34" i="1"/>
  <c r="M30" i="1"/>
  <c r="M26" i="1"/>
  <c r="M22" i="1"/>
  <c r="M18" i="1"/>
  <c r="M14" i="1"/>
  <c r="M10" i="1"/>
  <c r="M6" i="1"/>
  <c r="O75" i="1"/>
  <c r="O71" i="1"/>
  <c r="O67" i="1"/>
  <c r="G66" i="10" s="1"/>
  <c r="O63" i="1"/>
  <c r="G62" i="10" s="1"/>
  <c r="O59" i="1"/>
  <c r="G58" i="10" s="1"/>
  <c r="O55" i="1"/>
  <c r="G54" i="10" s="1"/>
  <c r="O51" i="1"/>
  <c r="G50" i="10" s="1"/>
  <c r="O47" i="1"/>
  <c r="G46" i="10" s="1"/>
  <c r="O43" i="1"/>
  <c r="O39" i="1"/>
  <c r="G29" i="10" s="1"/>
  <c r="O35" i="1"/>
  <c r="G25" i="10" s="1"/>
  <c r="O31" i="1"/>
  <c r="G21" i="10" s="1"/>
  <c r="O27" i="1"/>
  <c r="G17" i="10" s="1"/>
  <c r="O23" i="1"/>
  <c r="G13" i="10" s="1"/>
  <c r="O19" i="1"/>
  <c r="G9" i="10" s="1"/>
  <c r="O15" i="1"/>
  <c r="O11" i="1"/>
  <c r="O7" i="1"/>
  <c r="Q75" i="1"/>
  <c r="Q71" i="1"/>
  <c r="Q67" i="1"/>
  <c r="Q63" i="1"/>
  <c r="Q59" i="1"/>
  <c r="Q55" i="1"/>
  <c r="Q51" i="1"/>
  <c r="Q47" i="1"/>
  <c r="Q43" i="1"/>
  <c r="Q39" i="1"/>
  <c r="Q35" i="1"/>
  <c r="Q31" i="1"/>
  <c r="Q27" i="1"/>
  <c r="Q23" i="1"/>
  <c r="Q19" i="1"/>
  <c r="Q15" i="1"/>
  <c r="Q11" i="1"/>
  <c r="Q7" i="1"/>
  <c r="K10" i="1"/>
  <c r="K26" i="1"/>
  <c r="K42" i="1"/>
  <c r="K22" i="1"/>
  <c r="K38" i="1"/>
  <c r="K54" i="1"/>
  <c r="K62" i="1"/>
  <c r="K70" i="1"/>
  <c r="K18" i="1"/>
  <c r="K34" i="1"/>
  <c r="K50" i="1"/>
  <c r="K6" i="1"/>
  <c r="B5" i="1"/>
  <c r="B6" i="1"/>
  <c r="C5" i="1"/>
  <c r="V14" i="1"/>
  <c r="W5" i="1"/>
  <c r="G42" i="10" l="1"/>
  <c r="G33" i="10"/>
  <c r="GE67" i="1"/>
  <c r="GD67" i="1"/>
  <c r="GC67" i="1"/>
  <c r="GB67" i="1"/>
  <c r="GA67" i="1"/>
  <c r="FZ67" i="1"/>
  <c r="FY67" i="1"/>
  <c r="FX67" i="1"/>
  <c r="GE66" i="1"/>
  <c r="GD66" i="1"/>
  <c r="GC66" i="1"/>
  <c r="GB66" i="1"/>
  <c r="GA66" i="1"/>
  <c r="FZ66" i="1"/>
  <c r="FY66" i="1"/>
  <c r="FX66" i="1"/>
  <c r="GE65" i="1"/>
  <c r="GD65" i="1"/>
  <c r="GC65" i="1"/>
  <c r="GB65" i="1"/>
  <c r="GA65" i="1"/>
  <c r="FZ65" i="1"/>
  <c r="FY65" i="1"/>
  <c r="FX65" i="1"/>
  <c r="GE64" i="1"/>
  <c r="GD64" i="1"/>
  <c r="GC64" i="1"/>
  <c r="GB64" i="1"/>
  <c r="GA64" i="1"/>
  <c r="FZ64" i="1"/>
  <c r="FY64" i="1"/>
  <c r="FX64" i="1"/>
  <c r="GE63" i="1"/>
  <c r="GD63" i="1"/>
  <c r="GC63" i="1"/>
  <c r="GB63" i="1"/>
  <c r="GA63" i="1"/>
  <c r="FZ63" i="1"/>
  <c r="FY63" i="1"/>
  <c r="FX63" i="1"/>
  <c r="GE62" i="1"/>
  <c r="GD62" i="1"/>
  <c r="GC62" i="1"/>
  <c r="GB62" i="1"/>
  <c r="GA62" i="1"/>
  <c r="FZ62" i="1"/>
  <c r="FY62" i="1"/>
  <c r="FX62" i="1"/>
  <c r="GE61" i="1"/>
  <c r="GD61" i="1"/>
  <c r="GC61" i="1"/>
  <c r="GB61" i="1"/>
  <c r="GA61" i="1"/>
  <c r="FZ61" i="1"/>
  <c r="FY61" i="1"/>
  <c r="FX61" i="1"/>
  <c r="GE60" i="1"/>
  <c r="GD60" i="1"/>
  <c r="GC60" i="1"/>
  <c r="GB60" i="1"/>
  <c r="GA60" i="1"/>
  <c r="FZ60" i="1"/>
  <c r="FY60" i="1"/>
  <c r="FX60" i="1"/>
  <c r="GE59" i="1"/>
  <c r="GD59" i="1"/>
  <c r="GC59" i="1"/>
  <c r="GB59" i="1"/>
  <c r="GA59" i="1"/>
  <c r="FZ59" i="1"/>
  <c r="FY59" i="1"/>
  <c r="FX59" i="1"/>
  <c r="GE58" i="1"/>
  <c r="GD58" i="1"/>
  <c r="GC58" i="1"/>
  <c r="GB58" i="1"/>
  <c r="GA58" i="1"/>
  <c r="FZ58" i="1"/>
  <c r="FY58" i="1"/>
  <c r="FX58" i="1"/>
  <c r="GE57" i="1"/>
  <c r="GD57" i="1"/>
  <c r="GC57" i="1"/>
  <c r="GB57" i="1"/>
  <c r="GA57" i="1"/>
  <c r="FZ57" i="1"/>
  <c r="FY57" i="1"/>
  <c r="FX57" i="1"/>
  <c r="GE56" i="1"/>
  <c r="GD56" i="1"/>
  <c r="GC56" i="1"/>
  <c r="GB56" i="1"/>
  <c r="GA56" i="1"/>
  <c r="FZ56" i="1"/>
  <c r="FY56" i="1"/>
  <c r="FX56" i="1"/>
  <c r="GE55" i="1"/>
  <c r="GD55" i="1"/>
  <c r="GC55" i="1"/>
  <c r="GB55" i="1"/>
  <c r="GA55" i="1"/>
  <c r="FZ55" i="1"/>
  <c r="FY55" i="1"/>
  <c r="FX55" i="1"/>
  <c r="GE54" i="1"/>
  <c r="GD54" i="1"/>
  <c r="GC54" i="1"/>
  <c r="GB54" i="1"/>
  <c r="GA54" i="1"/>
  <c r="FZ54" i="1"/>
  <c r="FY54" i="1"/>
  <c r="FX54" i="1"/>
  <c r="GE53" i="1"/>
  <c r="GD53" i="1"/>
  <c r="GC53" i="1"/>
  <c r="GB53" i="1"/>
  <c r="GA53" i="1"/>
  <c r="FZ53" i="1"/>
  <c r="FY53" i="1"/>
  <c r="FX53" i="1"/>
  <c r="GE52" i="1"/>
  <c r="GD52" i="1"/>
  <c r="GC52" i="1"/>
  <c r="GB52" i="1"/>
  <c r="GA52" i="1"/>
  <c r="FZ52" i="1"/>
  <c r="FY52" i="1"/>
  <c r="FX52" i="1"/>
  <c r="GE51" i="1"/>
  <c r="GD51" i="1"/>
  <c r="GC51" i="1"/>
  <c r="GB51" i="1"/>
  <c r="GA51" i="1"/>
  <c r="FZ51" i="1"/>
  <c r="FY51" i="1"/>
  <c r="FX51" i="1"/>
  <c r="GE50" i="1"/>
  <c r="GD50" i="1"/>
  <c r="GC50" i="1"/>
  <c r="GB50" i="1"/>
  <c r="GA50" i="1"/>
  <c r="FZ50" i="1"/>
  <c r="FY50" i="1"/>
  <c r="FX50" i="1"/>
  <c r="GE49" i="1"/>
  <c r="GD49" i="1"/>
  <c r="GC49" i="1"/>
  <c r="GB49" i="1"/>
  <c r="GA49" i="1"/>
  <c r="FZ49" i="1"/>
  <c r="FY49" i="1"/>
  <c r="FX49" i="1"/>
  <c r="GE48" i="1"/>
  <c r="GD48" i="1"/>
  <c r="GC48" i="1"/>
  <c r="GB48" i="1"/>
  <c r="GA48" i="1"/>
  <c r="FZ48" i="1"/>
  <c r="FY48" i="1"/>
  <c r="FX48" i="1"/>
  <c r="GE47" i="1"/>
  <c r="GD47" i="1"/>
  <c r="GC47" i="1"/>
  <c r="GB47" i="1"/>
  <c r="GA47" i="1"/>
  <c r="FZ47" i="1"/>
  <c r="FY47" i="1"/>
  <c r="FX47" i="1"/>
  <c r="GE46" i="1"/>
  <c r="GD46" i="1"/>
  <c r="GC46" i="1"/>
  <c r="GB46" i="1"/>
  <c r="GA46" i="1"/>
  <c r="FZ46" i="1"/>
  <c r="FY46" i="1"/>
  <c r="FX46" i="1"/>
  <c r="GE45" i="1"/>
  <c r="GD45" i="1"/>
  <c r="GC45" i="1"/>
  <c r="GB45" i="1"/>
  <c r="GA45" i="1"/>
  <c r="FZ45" i="1"/>
  <c r="FY45" i="1"/>
  <c r="FX45" i="1"/>
  <c r="GE44" i="1"/>
  <c r="GD44" i="1"/>
  <c r="GC44" i="1"/>
  <c r="GB44" i="1"/>
  <c r="GA44" i="1"/>
  <c r="FZ44" i="1"/>
  <c r="FY44" i="1"/>
  <c r="FX44" i="1"/>
  <c r="GE43" i="1"/>
  <c r="GD43" i="1"/>
  <c r="GC43" i="1"/>
  <c r="GB43" i="1"/>
  <c r="GA43" i="1"/>
  <c r="FZ43" i="1"/>
  <c r="FY43" i="1"/>
  <c r="FX43" i="1"/>
  <c r="GE42" i="1"/>
  <c r="GD42" i="1"/>
  <c r="GC42" i="1"/>
  <c r="GB42" i="1"/>
  <c r="GA42" i="1"/>
  <c r="FZ42" i="1"/>
  <c r="FY42" i="1"/>
  <c r="FX42" i="1"/>
  <c r="GE41" i="1"/>
  <c r="GD41" i="1"/>
  <c r="GC41" i="1"/>
  <c r="GB41" i="1"/>
  <c r="GA41" i="1"/>
  <c r="FZ41" i="1"/>
  <c r="FY41" i="1"/>
  <c r="FX41" i="1"/>
  <c r="GE40" i="1"/>
  <c r="GD40" i="1"/>
  <c r="GC40" i="1"/>
  <c r="GB40" i="1"/>
  <c r="GA40" i="1"/>
  <c r="FZ40" i="1"/>
  <c r="FY40" i="1"/>
  <c r="FX40" i="1"/>
  <c r="GE39" i="1"/>
  <c r="GD39" i="1"/>
  <c r="GC39" i="1"/>
  <c r="GB39" i="1"/>
  <c r="GA39" i="1"/>
  <c r="FZ39" i="1"/>
  <c r="FY39" i="1"/>
  <c r="FX39" i="1"/>
  <c r="GE38" i="1"/>
  <c r="GD38" i="1"/>
  <c r="GC38" i="1"/>
  <c r="GB38" i="1"/>
  <c r="GA38" i="1"/>
  <c r="FZ38" i="1"/>
  <c r="FY38" i="1"/>
  <c r="FX38" i="1"/>
  <c r="GE37" i="1"/>
  <c r="GD37" i="1"/>
  <c r="GC37" i="1"/>
  <c r="GB37" i="1"/>
  <c r="GA37" i="1"/>
  <c r="FZ37" i="1"/>
  <c r="FY37" i="1"/>
  <c r="FX37" i="1"/>
  <c r="GE36" i="1"/>
  <c r="GD36" i="1"/>
  <c r="GC36" i="1"/>
  <c r="GB36" i="1"/>
  <c r="GA36" i="1"/>
  <c r="FZ36" i="1"/>
  <c r="FY36" i="1"/>
  <c r="FX36" i="1"/>
  <c r="GE35" i="1"/>
  <c r="GD35" i="1"/>
  <c r="GC35" i="1"/>
  <c r="GB35" i="1"/>
  <c r="GA35" i="1"/>
  <c r="FZ35" i="1"/>
  <c r="FY35" i="1"/>
  <c r="FX35" i="1"/>
  <c r="GE34" i="1"/>
  <c r="GD34" i="1"/>
  <c r="GC34" i="1"/>
  <c r="GB34" i="1"/>
  <c r="GA34" i="1"/>
  <c r="FZ34" i="1"/>
  <c r="FY34" i="1"/>
  <c r="FX34" i="1"/>
  <c r="GE33" i="1"/>
  <c r="GD33" i="1"/>
  <c r="GB33" i="1"/>
  <c r="GA33" i="1"/>
  <c r="FY33" i="1"/>
  <c r="FX33" i="1"/>
  <c r="FR67" i="1"/>
  <c r="FR66" i="1"/>
  <c r="FR65" i="1"/>
  <c r="FR64" i="1"/>
  <c r="FR63" i="1"/>
  <c r="FR62" i="1"/>
  <c r="FR61" i="1"/>
  <c r="FR60" i="1"/>
  <c r="FO60" i="1"/>
  <c r="FR59" i="1"/>
  <c r="FO59" i="1"/>
  <c r="FR58" i="1"/>
  <c r="FO58" i="1"/>
  <c r="FR57" i="1"/>
  <c r="FO57" i="1"/>
  <c r="FR56" i="1"/>
  <c r="FO56" i="1"/>
  <c r="FR55" i="1"/>
  <c r="FO55" i="1"/>
  <c r="FR54" i="1"/>
  <c r="FO54" i="1"/>
  <c r="FR53" i="1"/>
  <c r="FO53" i="1"/>
  <c r="FR52" i="1"/>
  <c r="FO52" i="1"/>
  <c r="FR51" i="1"/>
  <c r="FO51" i="1"/>
  <c r="FR50" i="1"/>
  <c r="FO50" i="1"/>
  <c r="FR49" i="1"/>
  <c r="FO49" i="1"/>
  <c r="FR48" i="1"/>
  <c r="FO48" i="1"/>
  <c r="FR47" i="1"/>
  <c r="FO47" i="1"/>
  <c r="FR46" i="1"/>
  <c r="FO46" i="1"/>
  <c r="FR45" i="1"/>
  <c r="FO45" i="1"/>
  <c r="FR44" i="1"/>
  <c r="FO44" i="1"/>
  <c r="FR43" i="1"/>
  <c r="FO43" i="1"/>
  <c r="FR42" i="1"/>
  <c r="FO42" i="1"/>
  <c r="FR41" i="1"/>
  <c r="FO41" i="1"/>
  <c r="FR40" i="1"/>
  <c r="FO40" i="1"/>
  <c r="FR39" i="1"/>
  <c r="FO39" i="1"/>
  <c r="FR38" i="1"/>
  <c r="FO38" i="1"/>
  <c r="FR37" i="1"/>
  <c r="FO37" i="1"/>
  <c r="FR36" i="1"/>
  <c r="FO36" i="1"/>
  <c r="FR35" i="1"/>
  <c r="FO35" i="1"/>
  <c r="FR34" i="1"/>
  <c r="FO34" i="1"/>
  <c r="FR33" i="1"/>
  <c r="FO33" i="1"/>
  <c r="FR32" i="1"/>
  <c r="FO32" i="1"/>
  <c r="FR31" i="1"/>
  <c r="FO31" i="1"/>
  <c r="FR30" i="1"/>
  <c r="FO30" i="1"/>
  <c r="FR29" i="1"/>
  <c r="FO29" i="1"/>
  <c r="FR28" i="1"/>
  <c r="FO28" i="1"/>
  <c r="FR27" i="1"/>
  <c r="FO27" i="1"/>
  <c r="FR26" i="1"/>
  <c r="FO26" i="1"/>
  <c r="FR25" i="1"/>
  <c r="FO25" i="1"/>
  <c r="FR24" i="1"/>
  <c r="FO24" i="1"/>
  <c r="FR23" i="1"/>
  <c r="FO23" i="1"/>
  <c r="FR22" i="1"/>
  <c r="FO22" i="1"/>
  <c r="FR21" i="1"/>
  <c r="FO21" i="1"/>
  <c r="FR20" i="1"/>
  <c r="FO20" i="1"/>
  <c r="FR19" i="1"/>
  <c r="FO19" i="1"/>
  <c r="FR18" i="1"/>
  <c r="FO18" i="1"/>
  <c r="FJ67" i="1"/>
  <c r="FH67" i="1"/>
  <c r="FF67" i="1"/>
  <c r="FD67" i="1"/>
  <c r="FB67" i="1"/>
  <c r="EZ67" i="1"/>
  <c r="FJ66" i="1"/>
  <c r="FH66" i="1"/>
  <c r="FF66" i="1"/>
  <c r="FD66" i="1"/>
  <c r="FB66" i="1"/>
  <c r="EZ66" i="1"/>
  <c r="FJ65" i="1"/>
  <c r="FH65" i="1"/>
  <c r="FF65" i="1"/>
  <c r="FD65" i="1"/>
  <c r="FB65" i="1"/>
  <c r="EZ65" i="1"/>
  <c r="FJ64" i="1"/>
  <c r="FH64" i="1"/>
  <c r="FF64" i="1"/>
  <c r="FD64" i="1"/>
  <c r="FB64" i="1"/>
  <c r="EZ64" i="1"/>
  <c r="FJ63" i="1"/>
  <c r="FH63" i="1"/>
  <c r="FF63" i="1"/>
  <c r="FD63" i="1"/>
  <c r="FB63" i="1"/>
  <c r="EZ63" i="1"/>
  <c r="FJ62" i="1"/>
  <c r="FH62" i="1"/>
  <c r="FF62" i="1"/>
  <c r="FD62" i="1"/>
  <c r="FB62" i="1"/>
  <c r="EZ62" i="1"/>
  <c r="FJ61" i="1"/>
  <c r="FH61" i="1"/>
  <c r="FF61" i="1"/>
  <c r="FD61" i="1"/>
  <c r="FB61" i="1"/>
  <c r="EZ61" i="1"/>
  <c r="FJ60" i="1"/>
  <c r="FH60" i="1"/>
  <c r="FF60" i="1"/>
  <c r="FD60" i="1"/>
  <c r="FB60" i="1"/>
  <c r="EZ60" i="1"/>
  <c r="FJ59" i="1"/>
  <c r="FH59" i="1"/>
  <c r="FF59" i="1"/>
  <c r="FD59" i="1"/>
  <c r="FB59" i="1"/>
  <c r="EZ59" i="1"/>
  <c r="FJ58" i="1"/>
  <c r="FH58" i="1"/>
  <c r="FF58" i="1"/>
  <c r="FD58" i="1"/>
  <c r="FB58" i="1"/>
  <c r="EZ58" i="1"/>
  <c r="FJ57" i="1"/>
  <c r="FH57" i="1"/>
  <c r="FF57" i="1"/>
  <c r="FD57" i="1"/>
  <c r="FB57" i="1"/>
  <c r="EZ57" i="1"/>
  <c r="FJ56" i="1"/>
  <c r="FH56" i="1"/>
  <c r="FF56" i="1"/>
  <c r="FD56" i="1"/>
  <c r="FB56" i="1"/>
  <c r="EZ56" i="1"/>
  <c r="FJ55" i="1"/>
  <c r="FH55" i="1"/>
  <c r="FF55" i="1"/>
  <c r="FD55" i="1"/>
  <c r="FB55" i="1"/>
  <c r="EZ55" i="1"/>
  <c r="FJ54" i="1"/>
  <c r="FH54" i="1"/>
  <c r="FF54" i="1"/>
  <c r="FD54" i="1"/>
  <c r="FB54" i="1"/>
  <c r="EZ54" i="1"/>
  <c r="FJ53" i="1"/>
  <c r="FH53" i="1"/>
  <c r="FF53" i="1"/>
  <c r="FD53" i="1"/>
  <c r="FB53" i="1"/>
  <c r="EZ53" i="1"/>
  <c r="FJ52" i="1"/>
  <c r="FH52" i="1"/>
  <c r="FF52" i="1"/>
  <c r="FD52" i="1"/>
  <c r="FB52" i="1"/>
  <c r="EZ52" i="1"/>
  <c r="FJ51" i="1"/>
  <c r="FH51" i="1"/>
  <c r="FF51" i="1"/>
  <c r="FD51" i="1"/>
  <c r="FB51" i="1"/>
  <c r="EZ51" i="1"/>
  <c r="FJ50" i="1"/>
  <c r="FH50" i="1"/>
  <c r="FF50" i="1"/>
  <c r="FD50" i="1"/>
  <c r="FB50" i="1"/>
  <c r="EZ50" i="1"/>
  <c r="FJ49" i="1"/>
  <c r="FH49" i="1"/>
  <c r="FF49" i="1"/>
  <c r="FD49" i="1"/>
  <c r="FB49" i="1"/>
  <c r="EZ49" i="1"/>
  <c r="FJ48" i="1"/>
  <c r="FH48" i="1"/>
  <c r="FF48" i="1"/>
  <c r="FD48" i="1"/>
  <c r="FB48" i="1"/>
  <c r="EZ48" i="1"/>
  <c r="FJ47" i="1"/>
  <c r="FH47" i="1"/>
  <c r="FF47" i="1"/>
  <c r="FD47" i="1"/>
  <c r="FB47" i="1"/>
  <c r="EZ47" i="1"/>
  <c r="FJ46" i="1"/>
  <c r="FH46" i="1"/>
  <c r="FF46" i="1"/>
  <c r="FD46" i="1"/>
  <c r="FB46" i="1"/>
  <c r="EZ46" i="1"/>
  <c r="FJ45" i="1"/>
  <c r="FH45" i="1"/>
  <c r="FF45" i="1"/>
  <c r="FD45" i="1"/>
  <c r="FB45" i="1"/>
  <c r="EZ45" i="1"/>
  <c r="FJ44" i="1"/>
  <c r="FH44" i="1"/>
  <c r="FF44" i="1"/>
  <c r="FD44" i="1"/>
  <c r="FB44" i="1"/>
  <c r="EZ44" i="1"/>
  <c r="FJ43" i="1"/>
  <c r="FH43" i="1"/>
  <c r="FF43" i="1"/>
  <c r="FD43" i="1"/>
  <c r="FB43" i="1"/>
  <c r="EZ43" i="1"/>
  <c r="FJ42" i="1"/>
  <c r="FH42" i="1"/>
  <c r="FF42" i="1"/>
  <c r="FD42" i="1"/>
  <c r="FB42" i="1"/>
  <c r="EZ42" i="1"/>
  <c r="FJ41" i="1"/>
  <c r="FH41" i="1"/>
  <c r="FF41" i="1"/>
  <c r="FD41" i="1"/>
  <c r="FB41" i="1"/>
  <c r="EZ41" i="1"/>
  <c r="FJ40" i="1"/>
  <c r="FH40" i="1"/>
  <c r="FF40" i="1"/>
  <c r="FD40" i="1"/>
  <c r="FB40" i="1"/>
  <c r="EZ40" i="1"/>
  <c r="FJ39" i="1"/>
  <c r="FH39" i="1"/>
  <c r="FF39" i="1"/>
  <c r="FD39" i="1"/>
  <c r="FB39" i="1"/>
  <c r="EZ39" i="1"/>
  <c r="FJ38" i="1"/>
  <c r="FH38" i="1"/>
  <c r="FF38" i="1"/>
  <c r="FD38" i="1"/>
  <c r="FB38" i="1"/>
  <c r="EZ38" i="1"/>
  <c r="FJ37" i="1"/>
  <c r="FH37" i="1"/>
  <c r="FF37" i="1"/>
  <c r="FD37" i="1"/>
  <c r="FB37" i="1"/>
  <c r="EZ37" i="1"/>
  <c r="FJ36" i="1"/>
  <c r="FH36" i="1"/>
  <c r="FF36" i="1"/>
  <c r="FD36" i="1"/>
  <c r="FB36" i="1"/>
  <c r="EZ36" i="1"/>
  <c r="FJ35" i="1"/>
  <c r="FH35" i="1"/>
  <c r="FF35" i="1"/>
  <c r="FD35" i="1"/>
  <c r="FB35" i="1"/>
  <c r="EZ35" i="1"/>
  <c r="FJ34" i="1"/>
  <c r="FH34" i="1"/>
  <c r="FF34" i="1"/>
  <c r="FD34" i="1"/>
  <c r="FB34" i="1"/>
  <c r="EZ34" i="1"/>
  <c r="FJ33" i="1"/>
  <c r="FH33" i="1"/>
  <c r="FF33" i="1"/>
  <c r="FD33" i="1"/>
  <c r="FB33" i="1"/>
  <c r="EZ33" i="1"/>
  <c r="FJ32" i="1"/>
  <c r="FH32" i="1"/>
  <c r="FF32" i="1"/>
  <c r="FD32" i="1"/>
  <c r="FB32" i="1"/>
  <c r="EZ32" i="1"/>
  <c r="FJ31" i="1"/>
  <c r="FH31" i="1"/>
  <c r="FF31" i="1"/>
  <c r="FD31" i="1"/>
  <c r="FB31" i="1"/>
  <c r="EZ31" i="1"/>
  <c r="FJ30" i="1"/>
  <c r="FH30" i="1"/>
  <c r="FF30" i="1"/>
  <c r="FD30" i="1"/>
  <c r="FB30" i="1"/>
  <c r="EZ30" i="1"/>
  <c r="FJ29" i="1"/>
  <c r="FH29" i="1"/>
  <c r="FF29" i="1"/>
  <c r="FD29" i="1"/>
  <c r="FB29" i="1"/>
  <c r="EZ29" i="1"/>
  <c r="FJ28" i="1"/>
  <c r="FH28" i="1"/>
  <c r="FF28" i="1"/>
  <c r="FD28" i="1"/>
  <c r="FB28" i="1"/>
  <c r="EZ28" i="1"/>
  <c r="FJ27" i="1"/>
  <c r="FH27" i="1"/>
  <c r="FF27" i="1"/>
  <c r="FD27" i="1"/>
  <c r="FB27" i="1"/>
  <c r="EZ27" i="1"/>
  <c r="FJ26" i="1"/>
  <c r="FH26" i="1"/>
  <c r="FF26" i="1"/>
  <c r="FD26" i="1"/>
  <c r="FB26" i="1"/>
  <c r="EZ26" i="1"/>
  <c r="FJ25" i="1"/>
  <c r="FH25" i="1"/>
  <c r="FF25" i="1"/>
  <c r="FD25" i="1"/>
  <c r="FB25" i="1"/>
  <c r="EZ25" i="1"/>
  <c r="FJ24" i="1"/>
  <c r="FH24" i="1"/>
  <c r="FF24" i="1"/>
  <c r="FD24" i="1"/>
  <c r="FB24" i="1"/>
  <c r="EZ24" i="1"/>
  <c r="FJ23" i="1"/>
  <c r="FH23" i="1"/>
  <c r="FF23" i="1"/>
  <c r="FD23" i="1"/>
  <c r="FB23" i="1"/>
  <c r="EZ23" i="1"/>
  <c r="FJ22" i="1"/>
  <c r="FH22" i="1"/>
  <c r="FF22" i="1"/>
  <c r="FD22" i="1"/>
  <c r="FB22" i="1"/>
  <c r="EZ22" i="1"/>
  <c r="FJ21" i="1"/>
  <c r="FH21" i="1"/>
  <c r="FF21" i="1"/>
  <c r="FD21" i="1"/>
  <c r="FB21" i="1"/>
  <c r="EZ21" i="1"/>
  <c r="FJ20" i="1"/>
  <c r="FH20" i="1"/>
  <c r="FF20" i="1"/>
  <c r="FD20" i="1"/>
  <c r="FB20" i="1"/>
  <c r="EZ20" i="1"/>
  <c r="FF19" i="1"/>
  <c r="FD19" i="1"/>
  <c r="FB19" i="1"/>
  <c r="EZ19" i="1"/>
  <c r="FF18" i="1"/>
  <c r="FD18" i="1"/>
  <c r="FB18" i="1"/>
  <c r="EZ18" i="1"/>
  <c r="EV67" i="1"/>
  <c r="ES67" i="1"/>
  <c r="EP67" i="1"/>
  <c r="EM67" i="1"/>
  <c r="EJ67" i="1"/>
  <c r="EG67" i="1"/>
  <c r="EV66" i="1"/>
  <c r="ES66" i="1"/>
  <c r="EP66" i="1"/>
  <c r="EM66" i="1"/>
  <c r="EJ66" i="1"/>
  <c r="EG66" i="1"/>
  <c r="EV65" i="1"/>
  <c r="ES65" i="1"/>
  <c r="EP65" i="1"/>
  <c r="EM65" i="1"/>
  <c r="EJ65" i="1"/>
  <c r="EG65" i="1"/>
  <c r="EV64" i="1"/>
  <c r="ES64" i="1"/>
  <c r="EP64" i="1"/>
  <c r="EM64" i="1"/>
  <c r="EJ64" i="1"/>
  <c r="EG64" i="1"/>
  <c r="EV63" i="1"/>
  <c r="ES63" i="1"/>
  <c r="EP63" i="1"/>
  <c r="EM63" i="1"/>
  <c r="EJ63" i="1"/>
  <c r="EG63" i="1"/>
  <c r="EV62" i="1"/>
  <c r="ES62" i="1"/>
  <c r="EP62" i="1"/>
  <c r="EM62" i="1"/>
  <c r="EJ62" i="1"/>
  <c r="EG62" i="1"/>
  <c r="EV61" i="1"/>
  <c r="ES61" i="1"/>
  <c r="EP61" i="1"/>
  <c r="EM61" i="1"/>
  <c r="EJ61" i="1"/>
  <c r="EG61" i="1"/>
  <c r="EV60" i="1"/>
  <c r="ES60" i="1"/>
  <c r="EP60" i="1"/>
  <c r="EM60" i="1"/>
  <c r="EJ60" i="1"/>
  <c r="EG60" i="1"/>
  <c r="EV59" i="1"/>
  <c r="ES59" i="1"/>
  <c r="EP59" i="1"/>
  <c r="EM59" i="1"/>
  <c r="EJ59" i="1"/>
  <c r="EG59" i="1"/>
  <c r="EV58" i="1"/>
  <c r="ES58" i="1"/>
  <c r="EP58" i="1"/>
  <c r="EM58" i="1"/>
  <c r="EJ58" i="1"/>
  <c r="EG58" i="1"/>
  <c r="EV57" i="1"/>
  <c r="ES57" i="1"/>
  <c r="EP57" i="1"/>
  <c r="EM57" i="1"/>
  <c r="EJ57" i="1"/>
  <c r="EG57" i="1"/>
  <c r="EV56" i="1"/>
  <c r="ES56" i="1"/>
  <c r="EP56" i="1"/>
  <c r="EM56" i="1"/>
  <c r="EJ56" i="1"/>
  <c r="EG56" i="1"/>
  <c r="EV55" i="1"/>
  <c r="ES55" i="1"/>
  <c r="EP55" i="1"/>
  <c r="EM55" i="1"/>
  <c r="EJ55" i="1"/>
  <c r="EG55" i="1"/>
  <c r="EV54" i="1"/>
  <c r="ES54" i="1"/>
  <c r="EP54" i="1"/>
  <c r="EM54" i="1"/>
  <c r="EJ54" i="1"/>
  <c r="EG54" i="1"/>
  <c r="EV53" i="1"/>
  <c r="ES53" i="1"/>
  <c r="EP53" i="1"/>
  <c r="EM53" i="1"/>
  <c r="EJ53" i="1"/>
  <c r="EG53" i="1"/>
  <c r="EV52" i="1"/>
  <c r="ES52" i="1"/>
  <c r="EP52" i="1"/>
  <c r="EM52" i="1"/>
  <c r="EJ52" i="1"/>
  <c r="EG52" i="1"/>
  <c r="EV51" i="1"/>
  <c r="ES51" i="1"/>
  <c r="EP51" i="1"/>
  <c r="EM51" i="1"/>
  <c r="EJ51" i="1"/>
  <c r="EG51" i="1"/>
  <c r="EV50" i="1"/>
  <c r="ES50" i="1"/>
  <c r="EP50" i="1"/>
  <c r="EM50" i="1"/>
  <c r="EJ50" i="1"/>
  <c r="EG50" i="1"/>
  <c r="EV49" i="1"/>
  <c r="ES49" i="1"/>
  <c r="EP49" i="1"/>
  <c r="EM49" i="1"/>
  <c r="EJ49" i="1"/>
  <c r="EG49" i="1"/>
  <c r="EV48" i="1"/>
  <c r="ES48" i="1"/>
  <c r="EP48" i="1"/>
  <c r="EM48" i="1"/>
  <c r="EJ48" i="1"/>
  <c r="EG48" i="1"/>
  <c r="EV47" i="1"/>
  <c r="ES47" i="1"/>
  <c r="EP47" i="1"/>
  <c r="EM47" i="1"/>
  <c r="EJ47" i="1"/>
  <c r="EG47" i="1"/>
  <c r="EV46" i="1"/>
  <c r="ES46" i="1"/>
  <c r="EP46" i="1"/>
  <c r="EM46" i="1"/>
  <c r="EJ46" i="1"/>
  <c r="EG46" i="1"/>
  <c r="EV45" i="1"/>
  <c r="ES45" i="1"/>
  <c r="EP45" i="1"/>
  <c r="EM45" i="1"/>
  <c r="EJ45" i="1"/>
  <c r="EG45" i="1"/>
  <c r="EV44" i="1"/>
  <c r="ES44" i="1"/>
  <c r="EP44" i="1"/>
  <c r="EM44" i="1"/>
  <c r="EJ44" i="1"/>
  <c r="EG44" i="1"/>
  <c r="EV43" i="1"/>
  <c r="ES43" i="1"/>
  <c r="EP43" i="1"/>
  <c r="EM43" i="1"/>
  <c r="EJ43" i="1"/>
  <c r="EG43" i="1"/>
  <c r="EV42" i="1"/>
  <c r="ES42" i="1"/>
  <c r="EP42" i="1"/>
  <c r="EM42" i="1"/>
  <c r="EJ42" i="1"/>
  <c r="EG42" i="1"/>
  <c r="EV41" i="1"/>
  <c r="ES41" i="1"/>
  <c r="EP41" i="1"/>
  <c r="EM41" i="1"/>
  <c r="EJ41" i="1"/>
  <c r="EG41" i="1"/>
  <c r="EV40" i="1"/>
  <c r="ES40" i="1"/>
  <c r="EP40" i="1"/>
  <c r="EM40" i="1"/>
  <c r="EJ40" i="1"/>
  <c r="EG40" i="1"/>
  <c r="EV39" i="1"/>
  <c r="ES39" i="1"/>
  <c r="EP39" i="1"/>
  <c r="EM39" i="1"/>
  <c r="EJ39" i="1"/>
  <c r="EG39" i="1"/>
  <c r="EV38" i="1"/>
  <c r="ES38" i="1"/>
  <c r="EP38" i="1"/>
  <c r="EM38" i="1"/>
  <c r="EJ38" i="1"/>
  <c r="EG38" i="1"/>
  <c r="EV37" i="1"/>
  <c r="ES37" i="1"/>
  <c r="EP37" i="1"/>
  <c r="EM37" i="1"/>
  <c r="EJ37" i="1"/>
  <c r="EG37" i="1"/>
  <c r="EV36" i="1"/>
  <c r="ES36" i="1"/>
  <c r="EP36" i="1"/>
  <c r="EM36" i="1"/>
  <c r="EJ36" i="1"/>
  <c r="EG36" i="1"/>
  <c r="EV35" i="1"/>
  <c r="ES35" i="1"/>
  <c r="EP35" i="1"/>
  <c r="EM35" i="1"/>
  <c r="EJ35" i="1"/>
  <c r="EG35" i="1"/>
  <c r="EV34" i="1"/>
  <c r="ES34" i="1"/>
  <c r="EP34" i="1"/>
  <c r="EM34" i="1"/>
  <c r="EJ34" i="1"/>
  <c r="EG34" i="1"/>
  <c r="EV33" i="1"/>
  <c r="ES33" i="1"/>
  <c r="EP33" i="1"/>
  <c r="EM33" i="1"/>
  <c r="EJ33" i="1"/>
  <c r="EG33" i="1"/>
  <c r="EV32" i="1"/>
  <c r="ES32" i="1"/>
  <c r="EP32" i="1"/>
  <c r="EM32" i="1"/>
  <c r="EJ32" i="1"/>
  <c r="EG32" i="1"/>
  <c r="EV31" i="1"/>
  <c r="ES31" i="1"/>
  <c r="EP31" i="1"/>
  <c r="EM31" i="1"/>
  <c r="EJ31" i="1"/>
  <c r="EG31" i="1"/>
  <c r="EV30" i="1"/>
  <c r="ES30" i="1"/>
  <c r="EP30" i="1"/>
  <c r="EM30" i="1"/>
  <c r="EJ30" i="1"/>
  <c r="EG30" i="1"/>
  <c r="EV29" i="1"/>
  <c r="ES29" i="1"/>
  <c r="EP29" i="1"/>
  <c r="EM29" i="1"/>
  <c r="EJ29" i="1"/>
  <c r="EG29" i="1"/>
  <c r="EV28" i="1"/>
  <c r="ES28" i="1"/>
  <c r="EP28" i="1"/>
  <c r="EM28" i="1"/>
  <c r="EJ28" i="1"/>
  <c r="EG28" i="1"/>
  <c r="EV27" i="1"/>
  <c r="ES27" i="1"/>
  <c r="EP27" i="1"/>
  <c r="EM27" i="1"/>
  <c r="EJ27" i="1"/>
  <c r="EG27" i="1"/>
  <c r="EV26" i="1"/>
  <c r="ES26" i="1"/>
  <c r="EP26" i="1"/>
  <c r="EM26" i="1"/>
  <c r="EJ26" i="1"/>
  <c r="EG26" i="1"/>
  <c r="EV25" i="1"/>
  <c r="ES25" i="1"/>
  <c r="EP25" i="1"/>
  <c r="EM25" i="1"/>
  <c r="EJ25" i="1"/>
  <c r="EG25" i="1"/>
  <c r="EV24" i="1"/>
  <c r="ES24" i="1"/>
  <c r="EP24" i="1"/>
  <c r="EM24" i="1"/>
  <c r="EJ24" i="1"/>
  <c r="EG24" i="1"/>
  <c r="EV23" i="1"/>
  <c r="ES23" i="1"/>
  <c r="EP23" i="1"/>
  <c r="EM23" i="1"/>
  <c r="EJ23" i="1"/>
  <c r="EG23" i="1"/>
  <c r="EV22" i="1"/>
  <c r="ES22" i="1"/>
  <c r="EP22" i="1"/>
  <c r="EM22" i="1"/>
  <c r="EJ22" i="1"/>
  <c r="EG22" i="1"/>
  <c r="EV21" i="1"/>
  <c r="ES21" i="1"/>
  <c r="EP21" i="1"/>
  <c r="EM21" i="1"/>
  <c r="EJ21" i="1"/>
  <c r="EG21" i="1"/>
  <c r="EV20" i="1"/>
  <c r="ES20" i="1"/>
  <c r="EP20" i="1"/>
  <c r="EM20" i="1"/>
  <c r="EJ20" i="1"/>
  <c r="EG20" i="1"/>
  <c r="EV19" i="1"/>
  <c r="ES19" i="1"/>
  <c r="EP19" i="1"/>
  <c r="EM19" i="1"/>
  <c r="EJ19" i="1"/>
  <c r="EG19" i="1"/>
  <c r="EV18" i="1"/>
  <c r="ES18" i="1"/>
  <c r="EP18" i="1"/>
  <c r="EM18" i="1"/>
  <c r="EJ18" i="1"/>
  <c r="EG18" i="1"/>
  <c r="GF75" i="1"/>
  <c r="GF74" i="1"/>
  <c r="GF73" i="1"/>
  <c r="GF72" i="1"/>
  <c r="GF71" i="1"/>
  <c r="GF70" i="1"/>
  <c r="GF69" i="1"/>
  <c r="GF68" i="1"/>
  <c r="GF67" i="1"/>
  <c r="GF66" i="1"/>
  <c r="GF65" i="1"/>
  <c r="GF64" i="1"/>
  <c r="GF63" i="1"/>
  <c r="GF62" i="1"/>
  <c r="GF61" i="1"/>
  <c r="GF60" i="1"/>
  <c r="GF59" i="1"/>
  <c r="GF58" i="1"/>
  <c r="GF57" i="1"/>
  <c r="GF56" i="1"/>
  <c r="GF55" i="1"/>
  <c r="GF54" i="1"/>
  <c r="GF53" i="1"/>
  <c r="GF52" i="1"/>
  <c r="GF51" i="1"/>
  <c r="GF50" i="1"/>
  <c r="GF49" i="1"/>
  <c r="GF48" i="1"/>
  <c r="GF47" i="1"/>
  <c r="GF46" i="1"/>
  <c r="GF45" i="1"/>
  <c r="GF44" i="1"/>
  <c r="GF43" i="1"/>
  <c r="GF42" i="1"/>
  <c r="GF41" i="1"/>
  <c r="GF40" i="1"/>
  <c r="GF39" i="1"/>
  <c r="GF38" i="1"/>
  <c r="GF37" i="1"/>
  <c r="GF36" i="1"/>
  <c r="GF35" i="1"/>
  <c r="GF34" i="1"/>
  <c r="GF33" i="1"/>
  <c r="GF32" i="1"/>
  <c r="GF31" i="1"/>
  <c r="GF30" i="1"/>
  <c r="GF29" i="1"/>
  <c r="GF28" i="1"/>
  <c r="GF27" i="1"/>
  <c r="GF26" i="1"/>
  <c r="GF25" i="1"/>
  <c r="GF24" i="1"/>
  <c r="GF23" i="1"/>
  <c r="GF22" i="1"/>
  <c r="GF21" i="1"/>
  <c r="GF20" i="1"/>
  <c r="GF19" i="1"/>
  <c r="GF18" i="1"/>
  <c r="GF17" i="1"/>
  <c r="GF16" i="1"/>
  <c r="GF15" i="1"/>
  <c r="GF14" i="1"/>
  <c r="GF13" i="1"/>
  <c r="GF12" i="1"/>
  <c r="GF11" i="1"/>
  <c r="GF10" i="1"/>
  <c r="EC67" i="1"/>
  <c r="EA67" i="1"/>
  <c r="DY67" i="1"/>
  <c r="EC66" i="1"/>
  <c r="EA66" i="1"/>
  <c r="DY66" i="1"/>
  <c r="EC65" i="1"/>
  <c r="EA65" i="1"/>
  <c r="DY65" i="1"/>
  <c r="EC64" i="1"/>
  <c r="EA64" i="1"/>
  <c r="DY64" i="1"/>
  <c r="EC63" i="1"/>
  <c r="EA63" i="1"/>
  <c r="DY63" i="1"/>
  <c r="EC62" i="1"/>
  <c r="EA62" i="1"/>
  <c r="DY62" i="1"/>
  <c r="EC61" i="1"/>
  <c r="EA61" i="1"/>
  <c r="DY61" i="1"/>
  <c r="EC60" i="1"/>
  <c r="EA60" i="1"/>
  <c r="DY60" i="1"/>
  <c r="EC59" i="1"/>
  <c r="EA59" i="1"/>
  <c r="DY59" i="1"/>
  <c r="EC58" i="1"/>
  <c r="EA58" i="1"/>
  <c r="DY58" i="1"/>
  <c r="EC57" i="1"/>
  <c r="EA57" i="1"/>
  <c r="DY57" i="1"/>
  <c r="EC56" i="1"/>
  <c r="EA56" i="1"/>
  <c r="DY56" i="1"/>
  <c r="EC55" i="1"/>
  <c r="EA55" i="1"/>
  <c r="DY55" i="1"/>
  <c r="EC54" i="1"/>
  <c r="EA54" i="1"/>
  <c r="DY54" i="1"/>
  <c r="EC53" i="1"/>
  <c r="EA53" i="1"/>
  <c r="DY53" i="1"/>
  <c r="EC52" i="1"/>
  <c r="EA52" i="1"/>
  <c r="DY52" i="1"/>
  <c r="EC51" i="1"/>
  <c r="EA51" i="1"/>
  <c r="DY51" i="1"/>
  <c r="EC50" i="1"/>
  <c r="EA50" i="1"/>
  <c r="DY50" i="1"/>
  <c r="EC49" i="1"/>
  <c r="EA49" i="1"/>
  <c r="DY49" i="1"/>
  <c r="EC48" i="1"/>
  <c r="EA48" i="1"/>
  <c r="DY48" i="1"/>
  <c r="EC47" i="1"/>
  <c r="EA47" i="1"/>
  <c r="DY47" i="1"/>
  <c r="EC46" i="1"/>
  <c r="EA46" i="1"/>
  <c r="DY46" i="1"/>
  <c r="EC45" i="1"/>
  <c r="EA45" i="1"/>
  <c r="DY45" i="1"/>
  <c r="EC44" i="1"/>
  <c r="EA44" i="1"/>
  <c r="DY44" i="1"/>
  <c r="DW67" i="1"/>
  <c r="DV67" i="1"/>
  <c r="DU67" i="1"/>
  <c r="DT67" i="1"/>
  <c r="DS67" i="1"/>
  <c r="DR67" i="1"/>
  <c r="DW66" i="1"/>
  <c r="DV66" i="1"/>
  <c r="DU66" i="1"/>
  <c r="DT66" i="1"/>
  <c r="DS66" i="1"/>
  <c r="DR66" i="1"/>
  <c r="DW65" i="1"/>
  <c r="DV65" i="1"/>
  <c r="DU65" i="1"/>
  <c r="DT65" i="1"/>
  <c r="DS65" i="1"/>
  <c r="DR65" i="1"/>
  <c r="DW64" i="1"/>
  <c r="DV64" i="1"/>
  <c r="DU64" i="1"/>
  <c r="DT64" i="1"/>
  <c r="DS64" i="1"/>
  <c r="DR64" i="1"/>
  <c r="DW63" i="1"/>
  <c r="DV63" i="1"/>
  <c r="DU63" i="1"/>
  <c r="DT63" i="1"/>
  <c r="DS63" i="1"/>
  <c r="DR63" i="1"/>
  <c r="DW62" i="1"/>
  <c r="DV62" i="1"/>
  <c r="DU62" i="1"/>
  <c r="DT62" i="1"/>
  <c r="DS62" i="1"/>
  <c r="DR62" i="1"/>
  <c r="DW61" i="1"/>
  <c r="DV61" i="1"/>
  <c r="DU61" i="1"/>
  <c r="DT61" i="1"/>
  <c r="DS61" i="1"/>
  <c r="DR61" i="1"/>
  <c r="DW60" i="1"/>
  <c r="DV60" i="1"/>
  <c r="DU60" i="1"/>
  <c r="DT60" i="1"/>
  <c r="DS60" i="1"/>
  <c r="DR60" i="1"/>
  <c r="DW59" i="1"/>
  <c r="DV59" i="1"/>
  <c r="DU59" i="1"/>
  <c r="DT59" i="1"/>
  <c r="DS59" i="1"/>
  <c r="DR59" i="1"/>
  <c r="DW58" i="1"/>
  <c r="DV58" i="1"/>
  <c r="DU58" i="1"/>
  <c r="DT58" i="1"/>
  <c r="DS58" i="1"/>
  <c r="DR58" i="1"/>
  <c r="DW57" i="1"/>
  <c r="DV57" i="1"/>
  <c r="DU57" i="1"/>
  <c r="DT57" i="1"/>
  <c r="DS57" i="1"/>
  <c r="DR57" i="1"/>
  <c r="DW56" i="1"/>
  <c r="DV56" i="1"/>
  <c r="DU56" i="1"/>
  <c r="DT56" i="1"/>
  <c r="DS56" i="1"/>
  <c r="DR56" i="1"/>
  <c r="DW55" i="1"/>
  <c r="DV55" i="1"/>
  <c r="DU55" i="1"/>
  <c r="DT55" i="1"/>
  <c r="DS55" i="1"/>
  <c r="DR55" i="1"/>
  <c r="DW54" i="1"/>
  <c r="DV54" i="1"/>
  <c r="DU54" i="1"/>
  <c r="DT54" i="1"/>
  <c r="DS54" i="1"/>
  <c r="DR54" i="1"/>
  <c r="DW53" i="1"/>
  <c r="DV53" i="1"/>
  <c r="DU53" i="1"/>
  <c r="DT53" i="1"/>
  <c r="DS53" i="1"/>
  <c r="DR53" i="1"/>
  <c r="DW52" i="1"/>
  <c r="DV52" i="1"/>
  <c r="DU52" i="1"/>
  <c r="DT52" i="1"/>
  <c r="DS52" i="1"/>
  <c r="DR52" i="1"/>
  <c r="DW51" i="1"/>
  <c r="DV51" i="1"/>
  <c r="DU51" i="1"/>
  <c r="DT51" i="1"/>
  <c r="DS51" i="1"/>
  <c r="DR51" i="1"/>
  <c r="DW50" i="1"/>
  <c r="DV50" i="1"/>
  <c r="DU50" i="1"/>
  <c r="DT50" i="1"/>
  <c r="DS50" i="1"/>
  <c r="DR50" i="1"/>
  <c r="DW49" i="1"/>
  <c r="DV49" i="1"/>
  <c r="DU49" i="1"/>
  <c r="DT49" i="1"/>
  <c r="DS49" i="1"/>
  <c r="DR49" i="1"/>
  <c r="DW48" i="1"/>
  <c r="DV48" i="1"/>
  <c r="DU48" i="1"/>
  <c r="DT48" i="1"/>
  <c r="DS48" i="1"/>
  <c r="DR48" i="1"/>
  <c r="DW47" i="1"/>
  <c r="DV47" i="1"/>
  <c r="DU47" i="1"/>
  <c r="DT47" i="1"/>
  <c r="DS47" i="1"/>
  <c r="DR47" i="1"/>
  <c r="DW46" i="1"/>
  <c r="DV46" i="1"/>
  <c r="DU46" i="1"/>
  <c r="DT46" i="1"/>
  <c r="DS46" i="1"/>
  <c r="DR46" i="1"/>
  <c r="DW45" i="1"/>
  <c r="DV45" i="1"/>
  <c r="DU45" i="1"/>
  <c r="DT45" i="1"/>
  <c r="DS45" i="1"/>
  <c r="DR45" i="1"/>
  <c r="DW44" i="1"/>
  <c r="DV44" i="1"/>
  <c r="DU44" i="1"/>
  <c r="DT44" i="1"/>
  <c r="DS44" i="1"/>
  <c r="DR44" i="1"/>
  <c r="DW43" i="1"/>
  <c r="DV43" i="1"/>
  <c r="DU43" i="1"/>
  <c r="DT43" i="1"/>
  <c r="DS43" i="1"/>
  <c r="DR43" i="1"/>
  <c r="DW42" i="1"/>
  <c r="DV42" i="1"/>
  <c r="DU42" i="1"/>
  <c r="DT42" i="1"/>
  <c r="DS42" i="1"/>
  <c r="DR42" i="1"/>
  <c r="DW41" i="1"/>
  <c r="DV41" i="1"/>
  <c r="DU41" i="1"/>
  <c r="DT41" i="1"/>
  <c r="DS41" i="1"/>
  <c r="DR41" i="1"/>
  <c r="DW40" i="1"/>
  <c r="DV40" i="1"/>
  <c r="DU40" i="1"/>
  <c r="DT40" i="1"/>
  <c r="DS40" i="1"/>
  <c r="DR40" i="1"/>
  <c r="DW39" i="1"/>
  <c r="DV39" i="1"/>
  <c r="DU39" i="1"/>
  <c r="DT39" i="1"/>
  <c r="DS39" i="1"/>
  <c r="DR39" i="1"/>
  <c r="DW38" i="1"/>
  <c r="DV38" i="1"/>
  <c r="DU38" i="1"/>
  <c r="DT38" i="1"/>
  <c r="DS38" i="1"/>
  <c r="DR38" i="1"/>
  <c r="DW37" i="1"/>
  <c r="DV37" i="1"/>
  <c r="DU37" i="1"/>
  <c r="DT37" i="1"/>
  <c r="DS37" i="1"/>
  <c r="DR37" i="1"/>
  <c r="DW36" i="1"/>
  <c r="DV36" i="1"/>
  <c r="DU36" i="1"/>
  <c r="DT36" i="1"/>
  <c r="DS36" i="1"/>
  <c r="DR36" i="1"/>
  <c r="DW35" i="1"/>
  <c r="DV35" i="1"/>
  <c r="DU35" i="1"/>
  <c r="DT35" i="1"/>
  <c r="DS35" i="1"/>
  <c r="DR35" i="1"/>
  <c r="DW34" i="1"/>
  <c r="DV34" i="1"/>
  <c r="DU34" i="1"/>
  <c r="DT34" i="1"/>
  <c r="DS34" i="1"/>
  <c r="DR34" i="1"/>
  <c r="DW33" i="1"/>
  <c r="DV33" i="1"/>
  <c r="DU33" i="1"/>
  <c r="DT33" i="1"/>
  <c r="DS33" i="1"/>
  <c r="DR33" i="1"/>
  <c r="DW32" i="1"/>
  <c r="DV32" i="1"/>
  <c r="DU32" i="1"/>
  <c r="DT32" i="1"/>
  <c r="DS32" i="1"/>
  <c r="DR32" i="1"/>
  <c r="DW31" i="1"/>
  <c r="DV31" i="1"/>
  <c r="DU31" i="1"/>
  <c r="DT31" i="1"/>
  <c r="DS31" i="1"/>
  <c r="DR31" i="1"/>
  <c r="DW30" i="1"/>
  <c r="DV30" i="1"/>
  <c r="DU30" i="1"/>
  <c r="DT30" i="1"/>
  <c r="DS30" i="1"/>
  <c r="DR30" i="1"/>
  <c r="DW29" i="1"/>
  <c r="DV29" i="1"/>
  <c r="DU29" i="1"/>
  <c r="DT29" i="1"/>
  <c r="DS29" i="1"/>
  <c r="DR29" i="1"/>
  <c r="DW28" i="1"/>
  <c r="DV28" i="1"/>
  <c r="DU28" i="1"/>
  <c r="DT28" i="1"/>
  <c r="DS28" i="1"/>
  <c r="DR28" i="1"/>
  <c r="DW27" i="1"/>
  <c r="DV27" i="1"/>
  <c r="DU27" i="1"/>
  <c r="DT27" i="1"/>
  <c r="DS27" i="1"/>
  <c r="DR27" i="1"/>
  <c r="DW26" i="1"/>
  <c r="DV26" i="1"/>
  <c r="DU26" i="1"/>
  <c r="DT26" i="1"/>
  <c r="DS26" i="1"/>
  <c r="DR26" i="1"/>
  <c r="DW25" i="1"/>
  <c r="DV25" i="1"/>
  <c r="DU25" i="1"/>
  <c r="DT25" i="1"/>
  <c r="DS25" i="1"/>
  <c r="DR25" i="1"/>
  <c r="DW24" i="1"/>
  <c r="DV24" i="1"/>
  <c r="DU24" i="1"/>
  <c r="DT24" i="1"/>
  <c r="DS24" i="1"/>
  <c r="DR24" i="1"/>
  <c r="DW23" i="1"/>
  <c r="DV23" i="1"/>
  <c r="DU23" i="1"/>
  <c r="DT23" i="1"/>
  <c r="DS23" i="1"/>
  <c r="DR23" i="1"/>
  <c r="DW22" i="1"/>
  <c r="DV22" i="1"/>
  <c r="DU22" i="1"/>
  <c r="DT22" i="1"/>
  <c r="DS22" i="1"/>
  <c r="DR22" i="1"/>
  <c r="DW21" i="1"/>
  <c r="DV21" i="1"/>
  <c r="DU21" i="1"/>
  <c r="DT21" i="1"/>
  <c r="DS21" i="1"/>
  <c r="DR21" i="1"/>
  <c r="DW20" i="1"/>
  <c r="DV20" i="1"/>
  <c r="DU20" i="1"/>
  <c r="DT20" i="1"/>
  <c r="DS20" i="1"/>
  <c r="DR20" i="1"/>
  <c r="DW19" i="1"/>
  <c r="DV19" i="1"/>
  <c r="DU19" i="1"/>
  <c r="DT19" i="1"/>
  <c r="DS19" i="1"/>
  <c r="DR19" i="1"/>
  <c r="DW18" i="1"/>
  <c r="DV18" i="1"/>
  <c r="DU18" i="1"/>
  <c r="DT18" i="1"/>
  <c r="DS18" i="1"/>
  <c r="DR18" i="1"/>
  <c r="DW17" i="1"/>
  <c r="DV17" i="1"/>
  <c r="DU17" i="1"/>
  <c r="DT17" i="1"/>
  <c r="DS17" i="1"/>
  <c r="DR17" i="1"/>
  <c r="DW16" i="1"/>
  <c r="DV16" i="1"/>
  <c r="DU16" i="1"/>
  <c r="DT16" i="1"/>
  <c r="DS16" i="1"/>
  <c r="DR16" i="1"/>
  <c r="DW15" i="1"/>
  <c r="DV15" i="1"/>
  <c r="DU15" i="1"/>
  <c r="DT15" i="1"/>
  <c r="DS15" i="1"/>
  <c r="DR15" i="1"/>
  <c r="DW14" i="1"/>
  <c r="DV14" i="1"/>
  <c r="DU14" i="1"/>
  <c r="DT14" i="1"/>
  <c r="DS14" i="1"/>
  <c r="DR14" i="1"/>
  <c r="DW13" i="1"/>
  <c r="DV13" i="1"/>
  <c r="DU13" i="1"/>
  <c r="DT13" i="1"/>
  <c r="DS13" i="1"/>
  <c r="DR13" i="1"/>
  <c r="DW12" i="1"/>
  <c r="DV12" i="1"/>
  <c r="DU12" i="1"/>
  <c r="DT12" i="1"/>
  <c r="DS12" i="1"/>
  <c r="DR12" i="1"/>
  <c r="DW11" i="1"/>
  <c r="DV11" i="1"/>
  <c r="DU11" i="1"/>
  <c r="DT11" i="1"/>
  <c r="DS11" i="1"/>
  <c r="DR11" i="1"/>
  <c r="DW10" i="1"/>
  <c r="DV10" i="1"/>
  <c r="DU10" i="1"/>
  <c r="DT10" i="1"/>
  <c r="DS10" i="1"/>
  <c r="DR10" i="1"/>
  <c r="DW9" i="1"/>
  <c r="DT9" i="1"/>
  <c r="DS9" i="1"/>
  <c r="DR9" i="1"/>
  <c r="DW8" i="1"/>
  <c r="DT8" i="1"/>
  <c r="DS8" i="1"/>
  <c r="DR8" i="1"/>
  <c r="ED67" i="1"/>
  <c r="ED66" i="1"/>
  <c r="ED65" i="1"/>
  <c r="ED64" i="1"/>
  <c r="ED63" i="1"/>
  <c r="ED62" i="1"/>
  <c r="ED61" i="1"/>
  <c r="ED60" i="1"/>
  <c r="ED59" i="1"/>
  <c r="ED58" i="1"/>
  <c r="ED57" i="1"/>
  <c r="ED56" i="1"/>
  <c r="ED55" i="1"/>
  <c r="ED54" i="1"/>
  <c r="ED53" i="1"/>
  <c r="ED52" i="1"/>
  <c r="ED51" i="1"/>
  <c r="ED50" i="1"/>
  <c r="ED49" i="1"/>
  <c r="ED48" i="1"/>
  <c r="ED47" i="1"/>
  <c r="ED46" i="1"/>
  <c r="ED45" i="1"/>
  <c r="ED44" i="1"/>
  <c r="ED43" i="1"/>
  <c r="ED36" i="1"/>
  <c r="ED32" i="1"/>
  <c r="ED31" i="1"/>
  <c r="ED30" i="1"/>
  <c r="ED29" i="1"/>
  <c r="ED28" i="1"/>
  <c r="ED27" i="1"/>
  <c r="ED26" i="1"/>
  <c r="ED25" i="1"/>
  <c r="ED24" i="1"/>
  <c r="ED23" i="1"/>
  <c r="ED22" i="1"/>
  <c r="ED21" i="1"/>
  <c r="ED20" i="1"/>
  <c r="ED19" i="1"/>
  <c r="ED18" i="1"/>
  <c r="ED17" i="1"/>
  <c r="ED16" i="1"/>
  <c r="ED15" i="1"/>
  <c r="ED14" i="1"/>
  <c r="ED13" i="1"/>
  <c r="ED12" i="1"/>
  <c r="ED11" i="1"/>
  <c r="ED10" i="1"/>
  <c r="ED9" i="1"/>
  <c r="ED8" i="1"/>
  <c r="ED7" i="1"/>
  <c r="ED6" i="1"/>
  <c r="DG24" i="1" l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G42" i="1"/>
  <c r="DG43" i="1"/>
  <c r="DG44" i="1"/>
  <c r="DG45" i="1"/>
  <c r="DG46" i="1"/>
  <c r="DG47" i="1"/>
  <c r="DG48" i="1"/>
  <c r="DG49" i="1"/>
  <c r="DG50" i="1"/>
  <c r="DG51" i="1"/>
  <c r="DG52" i="1"/>
  <c r="DG53" i="1"/>
  <c r="DG54" i="1"/>
  <c r="DG55" i="1"/>
  <c r="DG56" i="1"/>
  <c r="DG57" i="1"/>
  <c r="DG58" i="1"/>
  <c r="DG59" i="1"/>
  <c r="DG60" i="1"/>
  <c r="DG61" i="1"/>
  <c r="DG62" i="1"/>
  <c r="DG63" i="1"/>
  <c r="DG64" i="1"/>
  <c r="DG65" i="1"/>
  <c r="DG66" i="1"/>
  <c r="DG67" i="1"/>
  <c r="DG68" i="1"/>
  <c r="DG69" i="1"/>
  <c r="DG70" i="1"/>
  <c r="DG71" i="1"/>
  <c r="DG72" i="1"/>
  <c r="DG73" i="1"/>
  <c r="DG74" i="1"/>
  <c r="DG75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F41" i="1"/>
  <c r="DF42" i="1"/>
  <c r="DF43" i="1"/>
  <c r="DF44" i="1"/>
  <c r="DF45" i="1"/>
  <c r="DF46" i="1"/>
  <c r="DF47" i="1"/>
  <c r="DF48" i="1"/>
  <c r="DF49" i="1"/>
  <c r="DF50" i="1"/>
  <c r="DF51" i="1"/>
  <c r="DF52" i="1"/>
  <c r="DF53" i="1"/>
  <c r="DF54" i="1"/>
  <c r="DF55" i="1"/>
  <c r="DF56" i="1"/>
  <c r="DF57" i="1"/>
  <c r="DF58" i="1"/>
  <c r="DF59" i="1"/>
  <c r="DF60" i="1"/>
  <c r="DF61" i="1"/>
  <c r="DF62" i="1"/>
  <c r="DF63" i="1"/>
  <c r="DF64" i="1"/>
  <c r="DF65" i="1"/>
  <c r="DF66" i="1"/>
  <c r="DF67" i="1"/>
  <c r="DF68" i="1"/>
  <c r="DF69" i="1"/>
  <c r="DF70" i="1"/>
  <c r="DF71" i="1"/>
  <c r="DF72" i="1"/>
  <c r="DF73" i="1"/>
  <c r="DF74" i="1"/>
  <c r="DF75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E43" i="1"/>
  <c r="DE44" i="1"/>
  <c r="DE45" i="1"/>
  <c r="DE46" i="1"/>
  <c r="DE47" i="1"/>
  <c r="DE48" i="1"/>
  <c r="DE49" i="1"/>
  <c r="DE50" i="1"/>
  <c r="DE51" i="1"/>
  <c r="DE52" i="1"/>
  <c r="DE53" i="1"/>
  <c r="DE54" i="1"/>
  <c r="DE55" i="1"/>
  <c r="DE56" i="1"/>
  <c r="DE57" i="1"/>
  <c r="DE58" i="1"/>
  <c r="DE59" i="1"/>
  <c r="DE60" i="1"/>
  <c r="DE61" i="1"/>
  <c r="DE62" i="1"/>
  <c r="DE63" i="1"/>
  <c r="DE64" i="1"/>
  <c r="DE65" i="1"/>
  <c r="DE66" i="1"/>
  <c r="DE67" i="1"/>
  <c r="DE68" i="1"/>
  <c r="DE69" i="1"/>
  <c r="DE70" i="1"/>
  <c r="DE71" i="1"/>
  <c r="DE72" i="1"/>
  <c r="DE73" i="1"/>
  <c r="DE74" i="1"/>
  <c r="DE75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D41" i="1"/>
  <c r="DD42" i="1"/>
  <c r="DD43" i="1"/>
  <c r="DD44" i="1"/>
  <c r="DD45" i="1"/>
  <c r="DD46" i="1"/>
  <c r="DD47" i="1"/>
  <c r="DD48" i="1"/>
  <c r="DD49" i="1"/>
  <c r="DD50" i="1"/>
  <c r="DD51" i="1"/>
  <c r="DD52" i="1"/>
  <c r="DD53" i="1"/>
  <c r="DD54" i="1"/>
  <c r="DD55" i="1"/>
  <c r="DD56" i="1"/>
  <c r="DD57" i="1"/>
  <c r="DD58" i="1"/>
  <c r="DD59" i="1"/>
  <c r="DD60" i="1"/>
  <c r="DD61" i="1"/>
  <c r="DD62" i="1"/>
  <c r="DD63" i="1"/>
  <c r="DD64" i="1"/>
  <c r="DD65" i="1"/>
  <c r="DD66" i="1"/>
  <c r="DD67" i="1"/>
  <c r="DD68" i="1"/>
  <c r="DD69" i="1"/>
  <c r="DD70" i="1"/>
  <c r="DD71" i="1"/>
  <c r="DD72" i="1"/>
  <c r="DD73" i="1"/>
  <c r="DD74" i="1"/>
  <c r="DD75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C41" i="1"/>
  <c r="DC42" i="1"/>
  <c r="DC43" i="1"/>
  <c r="DC44" i="1"/>
  <c r="DC45" i="1"/>
  <c r="DC46" i="1"/>
  <c r="DC47" i="1"/>
  <c r="DC48" i="1"/>
  <c r="DC49" i="1"/>
  <c r="DC50" i="1"/>
  <c r="DC51" i="1"/>
  <c r="DC52" i="1"/>
  <c r="DC53" i="1"/>
  <c r="DC54" i="1"/>
  <c r="DC55" i="1"/>
  <c r="DC56" i="1"/>
  <c r="DC57" i="1"/>
  <c r="DC58" i="1"/>
  <c r="DC59" i="1"/>
  <c r="DC60" i="1"/>
  <c r="DC61" i="1"/>
  <c r="DC62" i="1"/>
  <c r="DC63" i="1"/>
  <c r="DC64" i="1"/>
  <c r="DC65" i="1"/>
  <c r="DC66" i="1"/>
  <c r="DC67" i="1"/>
  <c r="DC68" i="1"/>
  <c r="DC69" i="1"/>
  <c r="DC70" i="1"/>
  <c r="DC71" i="1"/>
  <c r="DC72" i="1"/>
  <c r="DC73" i="1"/>
  <c r="DC74" i="1"/>
  <c r="DC75" i="1"/>
  <c r="DB24" i="1"/>
  <c r="DB25" i="1"/>
  <c r="DB26" i="1"/>
  <c r="DB27" i="1"/>
  <c r="DB28" i="1"/>
  <c r="DB29" i="1"/>
  <c r="DB30" i="1"/>
  <c r="DB31" i="1"/>
  <c r="DB32" i="1"/>
  <c r="DB33" i="1"/>
  <c r="DB34" i="1"/>
  <c r="DB35" i="1"/>
  <c r="DB36" i="1"/>
  <c r="DB37" i="1"/>
  <c r="DB38" i="1"/>
  <c r="DB39" i="1"/>
  <c r="DB40" i="1"/>
  <c r="DB41" i="1"/>
  <c r="DB42" i="1"/>
  <c r="DB43" i="1"/>
  <c r="DB44" i="1"/>
  <c r="DB45" i="1"/>
  <c r="DB46" i="1"/>
  <c r="DB47" i="1"/>
  <c r="DB48" i="1"/>
  <c r="DB49" i="1"/>
  <c r="DB50" i="1"/>
  <c r="DB51" i="1"/>
  <c r="DB52" i="1"/>
  <c r="DB53" i="1"/>
  <c r="DB54" i="1"/>
  <c r="DB55" i="1"/>
  <c r="DB56" i="1"/>
  <c r="DB57" i="1"/>
  <c r="DB58" i="1"/>
  <c r="DB59" i="1"/>
  <c r="DB60" i="1"/>
  <c r="DB61" i="1"/>
  <c r="DB62" i="1"/>
  <c r="DB63" i="1"/>
  <c r="DB64" i="1"/>
  <c r="DB65" i="1"/>
  <c r="DB66" i="1"/>
  <c r="DB67" i="1"/>
  <c r="DB68" i="1"/>
  <c r="DB69" i="1"/>
  <c r="DB70" i="1"/>
  <c r="DB71" i="1"/>
  <c r="DB72" i="1"/>
  <c r="DB73" i="1"/>
  <c r="DB74" i="1"/>
  <c r="DB75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DA42" i="1"/>
  <c r="DA43" i="1"/>
  <c r="DA44" i="1"/>
  <c r="DA45" i="1"/>
  <c r="DA46" i="1"/>
  <c r="DA47" i="1"/>
  <c r="DA48" i="1"/>
  <c r="DA49" i="1"/>
  <c r="DA50" i="1"/>
  <c r="DA51" i="1"/>
  <c r="DA52" i="1"/>
  <c r="DA53" i="1"/>
  <c r="DA54" i="1"/>
  <c r="DA55" i="1"/>
  <c r="DA56" i="1"/>
  <c r="DA57" i="1"/>
  <c r="DA58" i="1"/>
  <c r="DA59" i="1"/>
  <c r="DA60" i="1"/>
  <c r="DA61" i="1"/>
  <c r="DA62" i="1"/>
  <c r="DA63" i="1"/>
  <c r="DA64" i="1"/>
  <c r="DA65" i="1"/>
  <c r="DA66" i="1"/>
  <c r="DA67" i="1"/>
  <c r="DA68" i="1"/>
  <c r="DA69" i="1"/>
  <c r="DA70" i="1"/>
  <c r="DA71" i="1"/>
  <c r="DA72" i="1"/>
  <c r="DA73" i="1"/>
  <c r="DA74" i="1"/>
  <c r="DA75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Z43" i="1"/>
  <c r="CZ44" i="1"/>
  <c r="CZ45" i="1"/>
  <c r="CZ46" i="1"/>
  <c r="CZ47" i="1"/>
  <c r="CZ48" i="1"/>
  <c r="CZ49" i="1"/>
  <c r="CZ50" i="1"/>
  <c r="CZ51" i="1"/>
  <c r="CZ52" i="1"/>
  <c r="CZ53" i="1"/>
  <c r="CZ54" i="1"/>
  <c r="CZ55" i="1"/>
  <c r="CZ56" i="1"/>
  <c r="CZ57" i="1"/>
  <c r="CZ58" i="1"/>
  <c r="CZ59" i="1"/>
  <c r="CZ60" i="1"/>
  <c r="CZ61" i="1"/>
  <c r="CZ62" i="1"/>
  <c r="CZ63" i="1"/>
  <c r="CZ64" i="1"/>
  <c r="CZ65" i="1"/>
  <c r="CZ66" i="1"/>
  <c r="CZ67" i="1"/>
  <c r="CZ68" i="1"/>
  <c r="CZ69" i="1"/>
  <c r="CZ70" i="1"/>
  <c r="CZ71" i="1"/>
  <c r="CZ72" i="1"/>
  <c r="CZ73" i="1"/>
  <c r="CZ74" i="1"/>
  <c r="CZ75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Y42" i="1"/>
  <c r="CY43" i="1"/>
  <c r="CY44" i="1"/>
  <c r="CY45" i="1"/>
  <c r="CY46" i="1"/>
  <c r="CY47" i="1"/>
  <c r="CY48" i="1"/>
  <c r="CY49" i="1"/>
  <c r="CY50" i="1"/>
  <c r="CY51" i="1"/>
  <c r="CY52" i="1"/>
  <c r="CY53" i="1"/>
  <c r="CY54" i="1"/>
  <c r="CY55" i="1"/>
  <c r="CY56" i="1"/>
  <c r="CY57" i="1"/>
  <c r="CY58" i="1"/>
  <c r="CY59" i="1"/>
  <c r="CY60" i="1"/>
  <c r="CY61" i="1"/>
  <c r="CY62" i="1"/>
  <c r="CY63" i="1"/>
  <c r="CY64" i="1"/>
  <c r="CY65" i="1"/>
  <c r="CY66" i="1"/>
  <c r="CY67" i="1"/>
  <c r="CY68" i="1"/>
  <c r="CY69" i="1"/>
  <c r="CY70" i="1"/>
  <c r="CY71" i="1"/>
  <c r="CY72" i="1"/>
  <c r="CY73" i="1"/>
  <c r="CY74" i="1"/>
  <c r="CY75" i="1"/>
  <c r="CY5" i="1"/>
  <c r="CY6" i="1"/>
  <c r="CY7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T25" i="1"/>
  <c r="CU25" i="1"/>
  <c r="CV25" i="1"/>
  <c r="CW25" i="1"/>
  <c r="CX25" i="1"/>
  <c r="CT26" i="1"/>
  <c r="CU26" i="1"/>
  <c r="CV26" i="1"/>
  <c r="CW26" i="1"/>
  <c r="CX26" i="1"/>
  <c r="CT27" i="1"/>
  <c r="CU27" i="1"/>
  <c r="CV27" i="1"/>
  <c r="CW27" i="1"/>
  <c r="CX27" i="1"/>
  <c r="CT28" i="1"/>
  <c r="CU28" i="1"/>
  <c r="CV28" i="1"/>
  <c r="CW28" i="1"/>
  <c r="CX28" i="1"/>
  <c r="CT29" i="1"/>
  <c r="CU29" i="1"/>
  <c r="CV29" i="1"/>
  <c r="CW29" i="1"/>
  <c r="CX29" i="1"/>
  <c r="CT30" i="1"/>
  <c r="CU30" i="1"/>
  <c r="CV30" i="1"/>
  <c r="CW30" i="1"/>
  <c r="CX30" i="1"/>
  <c r="CT31" i="1"/>
  <c r="CU31" i="1"/>
  <c r="CV31" i="1"/>
  <c r="CW31" i="1"/>
  <c r="CX31" i="1"/>
  <c r="CT32" i="1"/>
  <c r="CU32" i="1"/>
  <c r="CV32" i="1"/>
  <c r="CW32" i="1"/>
  <c r="CX32" i="1"/>
  <c r="CT33" i="1"/>
  <c r="CU33" i="1"/>
  <c r="CV33" i="1"/>
  <c r="CW33" i="1"/>
  <c r="CX33" i="1"/>
  <c r="CT34" i="1"/>
  <c r="CU34" i="1"/>
  <c r="CV34" i="1"/>
  <c r="CW34" i="1"/>
  <c r="CX34" i="1"/>
  <c r="CT35" i="1"/>
  <c r="CU35" i="1"/>
  <c r="CV35" i="1"/>
  <c r="CW35" i="1"/>
  <c r="CX35" i="1"/>
  <c r="CT36" i="1"/>
  <c r="CU36" i="1"/>
  <c r="CV36" i="1"/>
  <c r="CW36" i="1"/>
  <c r="CX36" i="1"/>
  <c r="CT37" i="1"/>
  <c r="CU37" i="1"/>
  <c r="CV37" i="1"/>
  <c r="CW37" i="1"/>
  <c r="CX37" i="1"/>
  <c r="CT38" i="1"/>
  <c r="CU38" i="1"/>
  <c r="CV38" i="1"/>
  <c r="CW38" i="1"/>
  <c r="CX38" i="1"/>
  <c r="CT39" i="1"/>
  <c r="CU39" i="1"/>
  <c r="CV39" i="1"/>
  <c r="CW39" i="1"/>
  <c r="CX39" i="1"/>
  <c r="CT40" i="1"/>
  <c r="CU40" i="1"/>
  <c r="CV40" i="1"/>
  <c r="CW40" i="1"/>
  <c r="CX40" i="1"/>
  <c r="CT41" i="1"/>
  <c r="CU41" i="1"/>
  <c r="CV41" i="1"/>
  <c r="CW41" i="1"/>
  <c r="CX41" i="1"/>
  <c r="CT42" i="1"/>
  <c r="CU42" i="1"/>
  <c r="CV42" i="1"/>
  <c r="CW42" i="1"/>
  <c r="CX42" i="1"/>
  <c r="CT43" i="1"/>
  <c r="CU43" i="1"/>
  <c r="CV43" i="1"/>
  <c r="CW43" i="1"/>
  <c r="CX43" i="1"/>
  <c r="CT44" i="1"/>
  <c r="CU44" i="1"/>
  <c r="CV44" i="1"/>
  <c r="CW44" i="1"/>
  <c r="CX44" i="1"/>
  <c r="CT45" i="1"/>
  <c r="CU45" i="1"/>
  <c r="CV45" i="1"/>
  <c r="CW45" i="1"/>
  <c r="CX45" i="1"/>
  <c r="CT46" i="1"/>
  <c r="CU46" i="1"/>
  <c r="CV46" i="1"/>
  <c r="CW46" i="1"/>
  <c r="CX46" i="1"/>
  <c r="CT47" i="1"/>
  <c r="CU47" i="1"/>
  <c r="CV47" i="1"/>
  <c r="CW47" i="1"/>
  <c r="CX47" i="1"/>
  <c r="CT48" i="1"/>
  <c r="CU48" i="1"/>
  <c r="CV48" i="1"/>
  <c r="CW48" i="1"/>
  <c r="CX48" i="1"/>
  <c r="CT49" i="1"/>
  <c r="CU49" i="1"/>
  <c r="CV49" i="1"/>
  <c r="CW49" i="1"/>
  <c r="CX49" i="1"/>
  <c r="CT50" i="1"/>
  <c r="CU50" i="1"/>
  <c r="CV50" i="1"/>
  <c r="CW50" i="1"/>
  <c r="CX50" i="1"/>
  <c r="CT51" i="1"/>
  <c r="CU51" i="1"/>
  <c r="CV51" i="1"/>
  <c r="CW51" i="1"/>
  <c r="CX51" i="1"/>
  <c r="CT52" i="1"/>
  <c r="CU52" i="1"/>
  <c r="CV52" i="1"/>
  <c r="CW52" i="1"/>
  <c r="CX52" i="1"/>
  <c r="CT53" i="1"/>
  <c r="CU53" i="1"/>
  <c r="CV53" i="1"/>
  <c r="CW53" i="1"/>
  <c r="CX53" i="1"/>
  <c r="CT54" i="1"/>
  <c r="CU54" i="1"/>
  <c r="CV54" i="1"/>
  <c r="CW54" i="1"/>
  <c r="CX54" i="1"/>
  <c r="CT55" i="1"/>
  <c r="CU55" i="1"/>
  <c r="CV55" i="1"/>
  <c r="CW55" i="1"/>
  <c r="CX55" i="1"/>
  <c r="CT56" i="1"/>
  <c r="CU56" i="1"/>
  <c r="CV56" i="1"/>
  <c r="CW56" i="1"/>
  <c r="CX56" i="1"/>
  <c r="CT57" i="1"/>
  <c r="CU57" i="1"/>
  <c r="CV57" i="1"/>
  <c r="CW57" i="1"/>
  <c r="CX57" i="1"/>
  <c r="CT58" i="1"/>
  <c r="CU58" i="1"/>
  <c r="CV58" i="1"/>
  <c r="CW58" i="1"/>
  <c r="CX58" i="1"/>
  <c r="CT59" i="1"/>
  <c r="CU59" i="1"/>
  <c r="CV59" i="1"/>
  <c r="CW59" i="1"/>
  <c r="CX59" i="1"/>
  <c r="CT60" i="1"/>
  <c r="CU60" i="1"/>
  <c r="CV60" i="1"/>
  <c r="CW60" i="1"/>
  <c r="CX60" i="1"/>
  <c r="CT61" i="1"/>
  <c r="CU61" i="1"/>
  <c r="CV61" i="1"/>
  <c r="CW61" i="1"/>
  <c r="CX61" i="1"/>
  <c r="CT62" i="1"/>
  <c r="CU62" i="1"/>
  <c r="CV62" i="1"/>
  <c r="CW62" i="1"/>
  <c r="CX62" i="1"/>
  <c r="CT63" i="1"/>
  <c r="CU63" i="1"/>
  <c r="CV63" i="1"/>
  <c r="CW63" i="1"/>
  <c r="CX63" i="1"/>
  <c r="CT64" i="1"/>
  <c r="CU64" i="1"/>
  <c r="CV64" i="1"/>
  <c r="CW64" i="1"/>
  <c r="CX64" i="1"/>
  <c r="CT65" i="1"/>
  <c r="CU65" i="1"/>
  <c r="CV65" i="1"/>
  <c r="CW65" i="1"/>
  <c r="CX65" i="1"/>
  <c r="CT66" i="1"/>
  <c r="CU66" i="1"/>
  <c r="CV66" i="1"/>
  <c r="CW66" i="1"/>
  <c r="CX66" i="1"/>
  <c r="CT67" i="1"/>
  <c r="CU67" i="1"/>
  <c r="CV67" i="1"/>
  <c r="CW67" i="1"/>
  <c r="CX67" i="1"/>
  <c r="CT68" i="1"/>
  <c r="CU68" i="1"/>
  <c r="CV68" i="1"/>
  <c r="CW68" i="1"/>
  <c r="CX68" i="1"/>
  <c r="CT69" i="1"/>
  <c r="CU69" i="1"/>
  <c r="CV69" i="1"/>
  <c r="CW69" i="1"/>
  <c r="CX69" i="1"/>
  <c r="CT70" i="1"/>
  <c r="CU70" i="1"/>
  <c r="CV70" i="1"/>
  <c r="CW70" i="1"/>
  <c r="CX70" i="1"/>
  <c r="CT71" i="1"/>
  <c r="CU71" i="1"/>
  <c r="CV71" i="1"/>
  <c r="CW71" i="1"/>
  <c r="CX71" i="1"/>
  <c r="CT72" i="1"/>
  <c r="CU72" i="1"/>
  <c r="CV72" i="1"/>
  <c r="CW72" i="1"/>
  <c r="CX72" i="1"/>
  <c r="CT73" i="1"/>
  <c r="CU73" i="1"/>
  <c r="CV73" i="1"/>
  <c r="CW73" i="1"/>
  <c r="CX73" i="1"/>
  <c r="CT74" i="1"/>
  <c r="CU74" i="1"/>
  <c r="CV74" i="1"/>
  <c r="CW74" i="1"/>
  <c r="CX74" i="1"/>
  <c r="CT75" i="1"/>
  <c r="CU75" i="1"/>
  <c r="CV75" i="1"/>
  <c r="CW75" i="1"/>
  <c r="CX75" i="1"/>
  <c r="CX24" i="1"/>
  <c r="CU24" i="1"/>
  <c r="CV24" i="1"/>
  <c r="CW24" i="1"/>
  <c r="CR25" i="1"/>
  <c r="CR26" i="1"/>
  <c r="CR27" i="1"/>
  <c r="CR28" i="1"/>
  <c r="CR29" i="1"/>
  <c r="CR30" i="1"/>
  <c r="CR31" i="1"/>
  <c r="CR32" i="1"/>
  <c r="CR33" i="1"/>
  <c r="CR34" i="1"/>
  <c r="CR35" i="1"/>
  <c r="CR36" i="1"/>
  <c r="CR37" i="1"/>
  <c r="CR38" i="1"/>
  <c r="CR39" i="1"/>
  <c r="CR40" i="1"/>
  <c r="CR41" i="1"/>
  <c r="CR42" i="1"/>
  <c r="CR43" i="1"/>
  <c r="CR44" i="1"/>
  <c r="CR45" i="1"/>
  <c r="CR46" i="1"/>
  <c r="CR47" i="1"/>
  <c r="CR48" i="1"/>
  <c r="CR49" i="1"/>
  <c r="CR50" i="1"/>
  <c r="CR51" i="1"/>
  <c r="CR52" i="1"/>
  <c r="CR53" i="1"/>
  <c r="CR54" i="1"/>
  <c r="CR55" i="1"/>
  <c r="CR56" i="1"/>
  <c r="CR57" i="1"/>
  <c r="CR58" i="1"/>
  <c r="CR59" i="1"/>
  <c r="CR60" i="1"/>
  <c r="CR61" i="1"/>
  <c r="CR62" i="1"/>
  <c r="CR63" i="1"/>
  <c r="CR64" i="1"/>
  <c r="CR65" i="1"/>
  <c r="CR66" i="1"/>
  <c r="CR67" i="1"/>
  <c r="CR68" i="1"/>
  <c r="CR69" i="1"/>
  <c r="CR70" i="1"/>
  <c r="CR71" i="1"/>
  <c r="CR72" i="1"/>
  <c r="CR73" i="1"/>
  <c r="CR74" i="1"/>
  <c r="CR75" i="1"/>
  <c r="CR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S42" i="1"/>
  <c r="CS43" i="1"/>
  <c r="CS44" i="1"/>
  <c r="CS45" i="1"/>
  <c r="CS46" i="1"/>
  <c r="CS47" i="1"/>
  <c r="CS48" i="1"/>
  <c r="CS49" i="1"/>
  <c r="CS50" i="1"/>
  <c r="CS51" i="1"/>
  <c r="CS52" i="1"/>
  <c r="CS53" i="1"/>
  <c r="CS54" i="1"/>
  <c r="CS55" i="1"/>
  <c r="CS56" i="1"/>
  <c r="CS57" i="1"/>
  <c r="CS58" i="1"/>
  <c r="CS59" i="1"/>
  <c r="CS60" i="1"/>
  <c r="CS61" i="1"/>
  <c r="CS62" i="1"/>
  <c r="CS63" i="1"/>
  <c r="CS64" i="1"/>
  <c r="CS65" i="1"/>
  <c r="CS66" i="1"/>
  <c r="CS67" i="1"/>
  <c r="CS68" i="1"/>
  <c r="CS69" i="1"/>
  <c r="CS70" i="1"/>
  <c r="CS71" i="1"/>
  <c r="CS72" i="1"/>
  <c r="CS73" i="1"/>
  <c r="CS74" i="1"/>
  <c r="CS75" i="1"/>
  <c r="CS24" i="1"/>
  <c r="CT24" i="1"/>
  <c r="CT6" i="1"/>
  <c r="CT7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5" i="1"/>
  <c r="DK6" i="1" l="1"/>
  <c r="CO20" i="1" l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O43" i="1"/>
  <c r="CO44" i="1"/>
  <c r="CO45" i="1"/>
  <c r="CO46" i="1"/>
  <c r="CO47" i="1"/>
  <c r="CO48" i="1"/>
  <c r="CO49" i="1"/>
  <c r="CO50" i="1"/>
  <c r="CO51" i="1"/>
  <c r="CO52" i="1"/>
  <c r="CO53" i="1"/>
  <c r="CO54" i="1"/>
  <c r="CO55" i="1"/>
  <c r="CO56" i="1"/>
  <c r="CO57" i="1"/>
  <c r="CO58" i="1"/>
  <c r="CO59" i="1"/>
  <c r="CO60" i="1"/>
  <c r="CO61" i="1"/>
  <c r="CO62" i="1"/>
  <c r="CO63" i="1"/>
  <c r="CO64" i="1"/>
  <c r="CO65" i="1"/>
  <c r="CO66" i="1"/>
  <c r="CO67" i="1"/>
  <c r="CO19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M42" i="1"/>
  <c r="CM43" i="1"/>
  <c r="CM44" i="1"/>
  <c r="CM45" i="1"/>
  <c r="CM46" i="1"/>
  <c r="CM47" i="1"/>
  <c r="CM48" i="1"/>
  <c r="CM49" i="1"/>
  <c r="CM50" i="1"/>
  <c r="CM51" i="1"/>
  <c r="CM52" i="1"/>
  <c r="CM53" i="1"/>
  <c r="CM54" i="1"/>
  <c r="CM55" i="1"/>
  <c r="CM56" i="1"/>
  <c r="CM57" i="1"/>
  <c r="CM58" i="1"/>
  <c r="CM59" i="1"/>
  <c r="CM60" i="1"/>
  <c r="CM61" i="1"/>
  <c r="CM62" i="1"/>
  <c r="CM63" i="1"/>
  <c r="CM64" i="1"/>
  <c r="CM65" i="1"/>
  <c r="CM66" i="1"/>
  <c r="CM67" i="1"/>
  <c r="CM68" i="1"/>
  <c r="CM69" i="1"/>
  <c r="CM70" i="1"/>
  <c r="CM71" i="1"/>
  <c r="CM72" i="1"/>
  <c r="CM73" i="1"/>
  <c r="CM74" i="1"/>
  <c r="CM75" i="1"/>
  <c r="CM20" i="1"/>
  <c r="CM21" i="1"/>
  <c r="CM22" i="1"/>
  <c r="CM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K43" i="1"/>
  <c r="CK44" i="1"/>
  <c r="CK45" i="1"/>
  <c r="CK46" i="1"/>
  <c r="CK47" i="1"/>
  <c r="CK48" i="1"/>
  <c r="CK49" i="1"/>
  <c r="CK50" i="1"/>
  <c r="CK51" i="1"/>
  <c r="CK52" i="1"/>
  <c r="CK53" i="1"/>
  <c r="CK54" i="1"/>
  <c r="CK55" i="1"/>
  <c r="CK56" i="1"/>
  <c r="CK57" i="1"/>
  <c r="CK58" i="1"/>
  <c r="CK59" i="1"/>
  <c r="CK60" i="1"/>
  <c r="CK61" i="1"/>
  <c r="CK62" i="1"/>
  <c r="CK63" i="1"/>
  <c r="CK64" i="1"/>
  <c r="CK65" i="1"/>
  <c r="CK66" i="1"/>
  <c r="CK67" i="1"/>
  <c r="CK68" i="1"/>
  <c r="CK69" i="1"/>
  <c r="CK70" i="1"/>
  <c r="CK71" i="1"/>
  <c r="CK72" i="1"/>
  <c r="CK73" i="1"/>
  <c r="CK74" i="1"/>
  <c r="CK75" i="1"/>
  <c r="CK19" i="1"/>
  <c r="CI18" i="1" l="1"/>
  <c r="CI19" i="1"/>
  <c r="CI20" i="1"/>
  <c r="CI21" i="1"/>
  <c r="CI22" i="1"/>
  <c r="CI23" i="1"/>
  <c r="CI24" i="1"/>
  <c r="CI25" i="1"/>
  <c r="CI26" i="1"/>
  <c r="CI27" i="1"/>
  <c r="CI28" i="1"/>
  <c r="CI29" i="1"/>
  <c r="CI30" i="1"/>
  <c r="CI31" i="1"/>
  <c r="CI32" i="1"/>
  <c r="CI33" i="1"/>
  <c r="CI34" i="1"/>
  <c r="CI35" i="1"/>
  <c r="CI36" i="1"/>
  <c r="CI37" i="1"/>
  <c r="CI38" i="1"/>
  <c r="CI39" i="1"/>
  <c r="CI40" i="1"/>
  <c r="CI41" i="1"/>
  <c r="CI42" i="1"/>
  <c r="CI43" i="1"/>
  <c r="CI44" i="1"/>
  <c r="CI45" i="1"/>
  <c r="CI46" i="1"/>
  <c r="CI47" i="1"/>
  <c r="CI48" i="1"/>
  <c r="CI49" i="1"/>
  <c r="CI50" i="1"/>
  <c r="CI51" i="1"/>
  <c r="CI52" i="1"/>
  <c r="CI53" i="1"/>
  <c r="CI54" i="1"/>
  <c r="CI55" i="1"/>
  <c r="CI56" i="1"/>
  <c r="CI57" i="1"/>
  <c r="CI58" i="1"/>
  <c r="CI59" i="1"/>
  <c r="CI60" i="1"/>
  <c r="CI61" i="1"/>
  <c r="CI62" i="1"/>
  <c r="CI63" i="1"/>
  <c r="CI64" i="1"/>
  <c r="CI65" i="1"/>
  <c r="CI66" i="1"/>
  <c r="CI67" i="1"/>
  <c r="CI68" i="1"/>
  <c r="CI69" i="1"/>
  <c r="CI70" i="1"/>
  <c r="CI71" i="1"/>
  <c r="CI72" i="1"/>
  <c r="CI73" i="1"/>
  <c r="CI74" i="1"/>
  <c r="CI75" i="1"/>
  <c r="CI17" i="1"/>
  <c r="CG8" i="1" l="1"/>
  <c r="CG9" i="1"/>
  <c r="CG10" i="1"/>
  <c r="CG11" i="1"/>
  <c r="CG12" i="1"/>
  <c r="CG13" i="1"/>
  <c r="CG14" i="1"/>
  <c r="CG15" i="1"/>
  <c r="CG16" i="1"/>
  <c r="CG17" i="1"/>
  <c r="CG18" i="1"/>
  <c r="CG19" i="1"/>
  <c r="CG20" i="1"/>
  <c r="CG21" i="1"/>
  <c r="CG22" i="1"/>
  <c r="CG23" i="1"/>
  <c r="CG24" i="1"/>
  <c r="CG25" i="1"/>
  <c r="CG26" i="1"/>
  <c r="CG27" i="1"/>
  <c r="CG28" i="1"/>
  <c r="CG29" i="1"/>
  <c r="CG30" i="1"/>
  <c r="CG31" i="1"/>
  <c r="CG32" i="1"/>
  <c r="CG33" i="1"/>
  <c r="CG34" i="1"/>
  <c r="CG35" i="1"/>
  <c r="CG36" i="1"/>
  <c r="CG37" i="1"/>
  <c r="CG38" i="1"/>
  <c r="CG39" i="1"/>
  <c r="CG40" i="1"/>
  <c r="CG41" i="1"/>
  <c r="CG42" i="1"/>
  <c r="CG43" i="1"/>
  <c r="CG44" i="1"/>
  <c r="CG45" i="1"/>
  <c r="CG46" i="1"/>
  <c r="CG47" i="1"/>
  <c r="CG48" i="1"/>
  <c r="CG49" i="1"/>
  <c r="CG50" i="1"/>
  <c r="CG51" i="1"/>
  <c r="CG52" i="1"/>
  <c r="CG53" i="1"/>
  <c r="CG54" i="1"/>
  <c r="CG55" i="1"/>
  <c r="CG56" i="1"/>
  <c r="CG57" i="1"/>
  <c r="CG58" i="1"/>
  <c r="CG59" i="1"/>
  <c r="CG60" i="1"/>
  <c r="CG61" i="1"/>
  <c r="CG62" i="1"/>
  <c r="CG63" i="1"/>
  <c r="CG64" i="1"/>
  <c r="CG65" i="1"/>
  <c r="CG66" i="1"/>
  <c r="CG67" i="1"/>
  <c r="CG68" i="1"/>
  <c r="CG69" i="1"/>
  <c r="CG70" i="1"/>
  <c r="CG71" i="1"/>
  <c r="CG72" i="1"/>
  <c r="CG73" i="1"/>
  <c r="CG74" i="1"/>
  <c r="CG75" i="1"/>
  <c r="CG7" i="1"/>
  <c r="CC75" i="1"/>
  <c r="CC74" i="1"/>
  <c r="CC73" i="1"/>
  <c r="CC72" i="1"/>
  <c r="CC71" i="1"/>
  <c r="CC70" i="1"/>
  <c r="CC69" i="1"/>
  <c r="CC68" i="1"/>
  <c r="CC67" i="1"/>
  <c r="CC66" i="1"/>
  <c r="CC65" i="1"/>
  <c r="CC64" i="1"/>
  <c r="CC63" i="1"/>
  <c r="CC62" i="1"/>
  <c r="CC61" i="1"/>
  <c r="CC60" i="1"/>
  <c r="CC59" i="1"/>
  <c r="CC58" i="1"/>
  <c r="CC57" i="1"/>
  <c r="CC56" i="1"/>
  <c r="CC55" i="1"/>
  <c r="CC54" i="1"/>
  <c r="CC53" i="1"/>
  <c r="CC52" i="1"/>
  <c r="CC51" i="1"/>
  <c r="CC50" i="1"/>
  <c r="CC49" i="1"/>
  <c r="CC48" i="1"/>
  <c r="CC47" i="1"/>
  <c r="CC46" i="1"/>
  <c r="CC45" i="1"/>
  <c r="CC44" i="1"/>
  <c r="CC43" i="1"/>
  <c r="CC42" i="1"/>
  <c r="CC41" i="1"/>
  <c r="CC40" i="1"/>
  <c r="CC39" i="1"/>
  <c r="CC38" i="1"/>
  <c r="CC37" i="1"/>
  <c r="CC36" i="1"/>
  <c r="CC35" i="1"/>
  <c r="CC34" i="1"/>
  <c r="CC33" i="1"/>
  <c r="CC32" i="1"/>
  <c r="CC31" i="1"/>
  <c r="CC30" i="1"/>
  <c r="CC29" i="1"/>
  <c r="CC28" i="1"/>
  <c r="CC27" i="1"/>
  <c r="CC26" i="1"/>
  <c r="CC25" i="1"/>
  <c r="CC24" i="1"/>
  <c r="CC23" i="1"/>
  <c r="CC22" i="1"/>
  <c r="CC21" i="1"/>
  <c r="CC20" i="1"/>
  <c r="CC19" i="1"/>
  <c r="CC18" i="1"/>
  <c r="CC17" i="1"/>
  <c r="CC16" i="1"/>
  <c r="CC15" i="1"/>
  <c r="CC14" i="1"/>
  <c r="CC13" i="1"/>
  <c r="CC12" i="1"/>
  <c r="CC11" i="1"/>
  <c r="CC10" i="1"/>
  <c r="CC9" i="1"/>
  <c r="CC8" i="1"/>
  <c r="CC7" i="1"/>
  <c r="CC6" i="1"/>
  <c r="CE75" i="1"/>
  <c r="CE74" i="1"/>
  <c r="CE73" i="1"/>
  <c r="CE72" i="1"/>
  <c r="CE71" i="1"/>
  <c r="CE70" i="1"/>
  <c r="CE69" i="1"/>
  <c r="CE68" i="1"/>
  <c r="CE67" i="1"/>
  <c r="CE66" i="1"/>
  <c r="CE65" i="1"/>
  <c r="CE64" i="1"/>
  <c r="CE63" i="1"/>
  <c r="CE62" i="1"/>
  <c r="CE61" i="1"/>
  <c r="CE60" i="1"/>
  <c r="CE59" i="1"/>
  <c r="CE58" i="1"/>
  <c r="CE57" i="1"/>
  <c r="CE56" i="1"/>
  <c r="CE55" i="1"/>
  <c r="CE54" i="1"/>
  <c r="CE53" i="1"/>
  <c r="CE52" i="1"/>
  <c r="CE51" i="1"/>
  <c r="CE50" i="1"/>
  <c r="CE49" i="1"/>
  <c r="CE48" i="1"/>
  <c r="CE47" i="1"/>
  <c r="CE46" i="1"/>
  <c r="CE45" i="1"/>
  <c r="CE44" i="1"/>
  <c r="CE43" i="1"/>
  <c r="CE42" i="1"/>
  <c r="CE41" i="1"/>
  <c r="CE40" i="1"/>
  <c r="CE39" i="1"/>
  <c r="CE38" i="1"/>
  <c r="CE37" i="1"/>
  <c r="CE36" i="1"/>
  <c r="CE35" i="1"/>
  <c r="CE34" i="1"/>
  <c r="CE33" i="1"/>
  <c r="CE32" i="1"/>
  <c r="CE31" i="1"/>
  <c r="CE30" i="1"/>
  <c r="CE29" i="1"/>
  <c r="CE28" i="1"/>
  <c r="CE27" i="1"/>
  <c r="CE26" i="1"/>
  <c r="CE25" i="1"/>
  <c r="CE24" i="1"/>
  <c r="CE23" i="1"/>
  <c r="CE22" i="1"/>
  <c r="CE21" i="1"/>
  <c r="CE20" i="1"/>
  <c r="CE19" i="1"/>
  <c r="CE18" i="1"/>
  <c r="CE17" i="1"/>
  <c r="CE16" i="1"/>
  <c r="CE15" i="1"/>
  <c r="CE14" i="1"/>
  <c r="CE13" i="1"/>
  <c r="CE12" i="1"/>
  <c r="CE11" i="1"/>
  <c r="CE10" i="1"/>
  <c r="CE9" i="1"/>
  <c r="CE8" i="1"/>
  <c r="CE7" i="1"/>
  <c r="CE6" i="1"/>
  <c r="T19" i="1" l="1"/>
  <c r="DH75" i="1" l="1"/>
  <c r="DH74" i="1"/>
  <c r="DH73" i="1"/>
  <c r="DH72" i="1"/>
  <c r="DH71" i="1"/>
  <c r="DH70" i="1"/>
  <c r="DH69" i="1"/>
  <c r="DH68" i="1"/>
  <c r="DH67" i="1"/>
  <c r="DH66" i="1"/>
  <c r="DH65" i="1"/>
  <c r="DH64" i="1"/>
  <c r="DH63" i="1"/>
  <c r="DH62" i="1"/>
  <c r="DH61" i="1"/>
  <c r="DH60" i="1"/>
  <c r="DH59" i="1"/>
  <c r="DH58" i="1"/>
  <c r="DH57" i="1"/>
  <c r="DH56" i="1"/>
  <c r="DH55" i="1"/>
  <c r="DH54" i="1"/>
  <c r="DH53" i="1"/>
  <c r="DH52" i="1"/>
  <c r="DH51" i="1"/>
  <c r="DH50" i="1"/>
  <c r="DH49" i="1"/>
  <c r="DH48" i="1"/>
  <c r="DH47" i="1"/>
  <c r="DH46" i="1"/>
  <c r="DH45" i="1"/>
  <c r="DH44" i="1"/>
  <c r="DH43" i="1"/>
  <c r="DH42" i="1"/>
  <c r="DH41" i="1"/>
  <c r="DH40" i="1"/>
  <c r="DH39" i="1"/>
  <c r="DH38" i="1"/>
  <c r="DH37" i="1"/>
  <c r="DH36" i="1"/>
  <c r="DH35" i="1"/>
  <c r="DH34" i="1"/>
  <c r="DH33" i="1"/>
  <c r="DH32" i="1"/>
  <c r="DH31" i="1"/>
  <c r="DH30" i="1"/>
  <c r="DH29" i="1"/>
  <c r="DH28" i="1"/>
  <c r="DH27" i="1"/>
  <c r="DH26" i="1"/>
  <c r="DH25" i="1"/>
  <c r="DH24" i="1"/>
  <c r="BB67" i="1"/>
  <c r="AZ67" i="1"/>
  <c r="AX67" i="1"/>
  <c r="BB66" i="1"/>
  <c r="AZ66" i="1"/>
  <c r="AX66" i="1"/>
  <c r="BB65" i="1"/>
  <c r="AZ65" i="1"/>
  <c r="AX65" i="1"/>
  <c r="BB64" i="1"/>
  <c r="AZ64" i="1"/>
  <c r="AX64" i="1"/>
  <c r="BB63" i="1"/>
  <c r="AZ63" i="1"/>
  <c r="AX63" i="1"/>
  <c r="BB62" i="1"/>
  <c r="AZ62" i="1"/>
  <c r="AX62" i="1"/>
  <c r="BB61" i="1"/>
  <c r="AZ61" i="1"/>
  <c r="AX61" i="1"/>
  <c r="BB60" i="1"/>
  <c r="AZ60" i="1"/>
  <c r="AX60" i="1"/>
  <c r="BB59" i="1"/>
  <c r="AZ59" i="1"/>
  <c r="AX59" i="1"/>
  <c r="BB58" i="1"/>
  <c r="AZ58" i="1"/>
  <c r="AX58" i="1"/>
  <c r="BB57" i="1"/>
  <c r="AZ57" i="1"/>
  <c r="AX57" i="1"/>
  <c r="BB56" i="1"/>
  <c r="AZ56" i="1"/>
  <c r="AX56" i="1"/>
  <c r="BB55" i="1"/>
  <c r="AZ55" i="1"/>
  <c r="AX55" i="1"/>
  <c r="BB54" i="1"/>
  <c r="AZ54" i="1"/>
  <c r="AX54" i="1"/>
  <c r="BB53" i="1"/>
  <c r="AZ53" i="1"/>
  <c r="AX53" i="1"/>
  <c r="BB52" i="1"/>
  <c r="AZ52" i="1"/>
  <c r="AX52" i="1"/>
  <c r="BB51" i="1"/>
  <c r="AZ51" i="1"/>
  <c r="AX51" i="1"/>
  <c r="BB50" i="1"/>
  <c r="AZ50" i="1"/>
  <c r="AX50" i="1"/>
  <c r="BB49" i="1"/>
  <c r="AZ49" i="1"/>
  <c r="AX49" i="1"/>
  <c r="BB48" i="1"/>
  <c r="AZ48" i="1"/>
  <c r="AX48" i="1"/>
  <c r="BB47" i="1"/>
  <c r="AZ47" i="1"/>
  <c r="AX47" i="1"/>
  <c r="BB46" i="1"/>
  <c r="AZ46" i="1"/>
  <c r="AX46" i="1"/>
  <c r="BB45" i="1"/>
  <c r="AZ45" i="1"/>
  <c r="AX45" i="1"/>
  <c r="BB44" i="1"/>
  <c r="AZ44" i="1"/>
  <c r="AX44" i="1"/>
  <c r="BB43" i="1"/>
  <c r="AZ43" i="1"/>
  <c r="AX43" i="1"/>
  <c r="BB42" i="1"/>
  <c r="AZ42" i="1"/>
  <c r="AX42" i="1"/>
  <c r="BB41" i="1"/>
  <c r="AZ41" i="1"/>
  <c r="AX41" i="1"/>
  <c r="BB40" i="1"/>
  <c r="AZ40" i="1"/>
  <c r="AX40" i="1"/>
  <c r="BB39" i="1"/>
  <c r="AZ39" i="1"/>
  <c r="AX39" i="1"/>
  <c r="BB38" i="1"/>
  <c r="AZ38" i="1"/>
  <c r="AX38" i="1"/>
  <c r="BB37" i="1"/>
  <c r="AZ37" i="1"/>
  <c r="AX37" i="1"/>
  <c r="BB36" i="1"/>
  <c r="AZ36" i="1"/>
  <c r="AX36" i="1"/>
  <c r="BB35" i="1"/>
  <c r="AZ35" i="1"/>
  <c r="AX35" i="1"/>
  <c r="BB34" i="1"/>
  <c r="AZ34" i="1"/>
  <c r="AX34" i="1"/>
  <c r="BB33" i="1"/>
  <c r="AZ33" i="1"/>
  <c r="AX33" i="1"/>
  <c r="BB32" i="1"/>
  <c r="AZ32" i="1"/>
  <c r="AX32" i="1"/>
  <c r="BB31" i="1"/>
  <c r="AZ31" i="1"/>
  <c r="AX31" i="1"/>
  <c r="BB30" i="1"/>
  <c r="AZ30" i="1"/>
  <c r="AX30" i="1"/>
  <c r="BB29" i="1"/>
  <c r="AZ29" i="1"/>
  <c r="AX29" i="1"/>
  <c r="BB28" i="1"/>
  <c r="AZ28" i="1"/>
  <c r="AX28" i="1"/>
  <c r="BB27" i="1"/>
  <c r="AZ27" i="1"/>
  <c r="AX27" i="1"/>
  <c r="BB26" i="1"/>
  <c r="AZ26" i="1"/>
  <c r="AX26" i="1"/>
  <c r="BB25" i="1"/>
  <c r="AZ25" i="1"/>
  <c r="AX25" i="1"/>
  <c r="BB24" i="1"/>
  <c r="AZ24" i="1"/>
  <c r="AX24" i="1"/>
  <c r="BB23" i="1"/>
  <c r="AZ23" i="1"/>
  <c r="AX23" i="1"/>
  <c r="BB22" i="1"/>
  <c r="AZ22" i="1"/>
  <c r="AX22" i="1"/>
  <c r="BB21" i="1"/>
  <c r="AZ21" i="1"/>
  <c r="AX21" i="1"/>
  <c r="BB20" i="1"/>
  <c r="AZ20" i="1"/>
  <c r="AX20" i="1"/>
  <c r="BB19" i="1"/>
  <c r="AZ19" i="1"/>
  <c r="AX19" i="1"/>
  <c r="BB18" i="1"/>
  <c r="AZ18" i="1"/>
  <c r="AX18" i="1"/>
  <c r="BB17" i="1"/>
  <c r="AZ17" i="1"/>
  <c r="AX17" i="1"/>
  <c r="BB16" i="1"/>
  <c r="AZ16" i="1"/>
  <c r="AX16" i="1"/>
  <c r="BB15" i="1"/>
  <c r="AZ15" i="1"/>
  <c r="AX15" i="1"/>
  <c r="BB14" i="1"/>
  <c r="AZ14" i="1"/>
  <c r="AX14" i="1"/>
  <c r="BB13" i="1"/>
  <c r="AZ13" i="1"/>
  <c r="AX13" i="1"/>
  <c r="BB12" i="1"/>
  <c r="AZ12" i="1"/>
  <c r="AX12" i="1"/>
  <c r="BB11" i="1"/>
  <c r="AZ11" i="1"/>
  <c r="AX11" i="1"/>
  <c r="BB10" i="1"/>
  <c r="AZ10" i="1"/>
  <c r="AX10" i="1"/>
  <c r="AP67" i="1"/>
  <c r="AO67" i="1"/>
  <c r="AN67" i="1"/>
  <c r="AP66" i="1"/>
  <c r="AO66" i="1"/>
  <c r="AN66" i="1"/>
  <c r="AP65" i="1"/>
  <c r="AO65" i="1"/>
  <c r="AN65" i="1"/>
  <c r="AP64" i="1"/>
  <c r="AO64" i="1"/>
  <c r="AN64" i="1"/>
  <c r="AP63" i="1"/>
  <c r="AO63" i="1"/>
  <c r="AN63" i="1"/>
  <c r="AP62" i="1"/>
  <c r="AO62" i="1"/>
  <c r="AN62" i="1"/>
  <c r="AP61" i="1"/>
  <c r="AO61" i="1"/>
  <c r="AN61" i="1"/>
  <c r="AP60" i="1"/>
  <c r="AO60" i="1"/>
  <c r="AN60" i="1"/>
  <c r="AP59" i="1"/>
  <c r="AO59" i="1"/>
  <c r="AN59" i="1"/>
  <c r="AP58" i="1"/>
  <c r="AO58" i="1"/>
  <c r="AN58" i="1"/>
  <c r="AP57" i="1"/>
  <c r="AO57" i="1"/>
  <c r="AN57" i="1"/>
  <c r="AP56" i="1"/>
  <c r="AO56" i="1"/>
  <c r="AN56" i="1"/>
  <c r="AP55" i="1"/>
  <c r="AO55" i="1"/>
  <c r="AN55" i="1"/>
  <c r="AP54" i="1"/>
  <c r="AO54" i="1"/>
  <c r="AN54" i="1"/>
  <c r="AP53" i="1"/>
  <c r="AO53" i="1"/>
  <c r="AN53" i="1"/>
  <c r="AP52" i="1"/>
  <c r="AO52" i="1"/>
  <c r="AN52" i="1"/>
  <c r="AP51" i="1"/>
  <c r="AO51" i="1"/>
  <c r="AN51" i="1"/>
  <c r="AP50" i="1"/>
  <c r="AO50" i="1"/>
  <c r="AN50" i="1"/>
  <c r="AP49" i="1"/>
  <c r="AO49" i="1"/>
  <c r="AN49" i="1"/>
  <c r="AP48" i="1"/>
  <c r="AO48" i="1"/>
  <c r="AN48" i="1"/>
  <c r="AP47" i="1"/>
  <c r="AO47" i="1"/>
  <c r="AN47" i="1"/>
  <c r="AP46" i="1"/>
  <c r="AO46" i="1"/>
  <c r="AN46" i="1"/>
  <c r="AP45" i="1"/>
  <c r="AO45" i="1"/>
  <c r="AN45" i="1"/>
  <c r="AP44" i="1"/>
  <c r="AO44" i="1"/>
  <c r="AN44" i="1"/>
  <c r="AP43" i="1"/>
  <c r="AO43" i="1"/>
  <c r="AN43" i="1"/>
  <c r="AP42" i="1"/>
  <c r="AO42" i="1"/>
  <c r="AN42" i="1"/>
  <c r="AP41" i="1"/>
  <c r="AO41" i="1"/>
  <c r="AN41" i="1"/>
  <c r="AP40" i="1"/>
  <c r="AO40" i="1"/>
  <c r="AN40" i="1"/>
  <c r="AP39" i="1"/>
  <c r="AO39" i="1"/>
  <c r="AN39" i="1"/>
  <c r="AP38" i="1"/>
  <c r="AO38" i="1"/>
  <c r="AN38" i="1"/>
  <c r="AP37" i="1"/>
  <c r="AO37" i="1"/>
  <c r="AN37" i="1"/>
  <c r="AP36" i="1"/>
  <c r="AO36" i="1"/>
  <c r="AN36" i="1"/>
  <c r="AP35" i="1"/>
  <c r="AO35" i="1"/>
  <c r="AN35" i="1"/>
  <c r="AP34" i="1"/>
  <c r="AO34" i="1"/>
  <c r="AN34" i="1"/>
  <c r="AP33" i="1"/>
  <c r="AO33" i="1"/>
  <c r="AN33" i="1"/>
  <c r="AP32" i="1"/>
  <c r="AO32" i="1"/>
  <c r="AN32" i="1"/>
  <c r="AP31" i="1"/>
  <c r="AO31" i="1"/>
  <c r="AN31" i="1"/>
  <c r="AP30" i="1"/>
  <c r="AO30" i="1"/>
  <c r="AN30" i="1"/>
  <c r="AP29" i="1"/>
  <c r="AO29" i="1"/>
  <c r="AN29" i="1"/>
  <c r="AP28" i="1"/>
  <c r="AO28" i="1"/>
  <c r="AN28" i="1"/>
  <c r="AP27" i="1"/>
  <c r="AO27" i="1"/>
  <c r="AN27" i="1"/>
  <c r="AP26" i="1"/>
  <c r="AO26" i="1"/>
  <c r="AN26" i="1"/>
  <c r="AP25" i="1"/>
  <c r="AO25" i="1"/>
  <c r="AN25" i="1"/>
  <c r="AP24" i="1"/>
  <c r="AO24" i="1"/>
  <c r="AN24" i="1"/>
  <c r="AP23" i="1"/>
  <c r="AO23" i="1"/>
  <c r="AN23" i="1"/>
  <c r="AP22" i="1"/>
  <c r="AO22" i="1"/>
  <c r="AN22" i="1"/>
  <c r="AP21" i="1"/>
  <c r="AO21" i="1"/>
  <c r="AN21" i="1"/>
  <c r="AP20" i="1"/>
  <c r="AO20" i="1"/>
  <c r="AN20" i="1"/>
  <c r="AP19" i="1"/>
  <c r="AO19" i="1"/>
  <c r="AN19" i="1"/>
  <c r="AP18" i="1"/>
  <c r="AO18" i="1"/>
  <c r="AN18" i="1"/>
  <c r="AP17" i="1"/>
  <c r="AO17" i="1"/>
  <c r="AN17" i="1"/>
  <c r="AP16" i="1"/>
  <c r="AO16" i="1"/>
  <c r="AN16" i="1"/>
  <c r="AP15" i="1"/>
  <c r="AO15" i="1"/>
  <c r="AN15" i="1"/>
  <c r="AP14" i="1"/>
  <c r="AO14" i="1"/>
  <c r="AN14" i="1"/>
  <c r="AP13" i="1"/>
  <c r="AO13" i="1"/>
  <c r="AN13" i="1"/>
  <c r="AP12" i="1"/>
  <c r="AO12" i="1"/>
  <c r="AN12" i="1"/>
  <c r="AP11" i="1"/>
  <c r="AO11" i="1"/>
  <c r="AN11" i="1"/>
  <c r="AP10" i="1"/>
  <c r="AO10" i="1"/>
  <c r="AN10" i="1"/>
  <c r="AP9" i="1"/>
  <c r="AO9" i="1"/>
  <c r="AN9" i="1"/>
  <c r="AP8" i="1"/>
  <c r="AO8" i="1"/>
  <c r="AN8" i="1"/>
  <c r="AP7" i="1"/>
  <c r="AO7" i="1"/>
  <c r="AN7" i="1"/>
  <c r="AL75" i="1"/>
  <c r="AK75" i="1"/>
  <c r="AJ75" i="1"/>
  <c r="AI75" i="1"/>
  <c r="AH75" i="1"/>
  <c r="AG75" i="1"/>
  <c r="AL74" i="1"/>
  <c r="AK74" i="1"/>
  <c r="AJ74" i="1"/>
  <c r="AI74" i="1"/>
  <c r="AH74" i="1"/>
  <c r="AG74" i="1"/>
  <c r="AL73" i="1"/>
  <c r="AK73" i="1"/>
  <c r="AJ73" i="1"/>
  <c r="AI73" i="1"/>
  <c r="AH73" i="1"/>
  <c r="AG73" i="1"/>
  <c r="AL72" i="1"/>
  <c r="AK72" i="1"/>
  <c r="AJ72" i="1"/>
  <c r="AI72" i="1"/>
  <c r="AH72" i="1"/>
  <c r="AG72" i="1"/>
  <c r="AL71" i="1"/>
  <c r="AK71" i="1"/>
  <c r="AJ71" i="1"/>
  <c r="AI71" i="1"/>
  <c r="AH71" i="1"/>
  <c r="AG71" i="1"/>
  <c r="AL70" i="1"/>
  <c r="AK70" i="1"/>
  <c r="AJ70" i="1"/>
  <c r="AI70" i="1"/>
  <c r="AH70" i="1"/>
  <c r="AG70" i="1"/>
  <c r="AL69" i="1"/>
  <c r="AK69" i="1"/>
  <c r="AJ69" i="1"/>
  <c r="AI69" i="1"/>
  <c r="AH69" i="1"/>
  <c r="AG69" i="1"/>
  <c r="AL68" i="1"/>
  <c r="AK68" i="1"/>
  <c r="AJ68" i="1"/>
  <c r="AI68" i="1"/>
  <c r="AH68" i="1"/>
  <c r="AG68" i="1"/>
  <c r="AL67" i="1"/>
  <c r="AK67" i="1"/>
  <c r="AJ67" i="1"/>
  <c r="AI67" i="1"/>
  <c r="AH67" i="1"/>
  <c r="AG67" i="1"/>
  <c r="AL66" i="1"/>
  <c r="AK66" i="1"/>
  <c r="AJ66" i="1"/>
  <c r="AI66" i="1"/>
  <c r="AH66" i="1"/>
  <c r="AG66" i="1"/>
  <c r="AL65" i="1"/>
  <c r="AK65" i="1"/>
  <c r="AJ65" i="1"/>
  <c r="AI65" i="1"/>
  <c r="AH65" i="1"/>
  <c r="AG65" i="1"/>
  <c r="AL64" i="1"/>
  <c r="AK64" i="1"/>
  <c r="AJ64" i="1"/>
  <c r="AI64" i="1"/>
  <c r="AH64" i="1"/>
  <c r="AG64" i="1"/>
  <c r="AL63" i="1"/>
  <c r="AK63" i="1"/>
  <c r="AJ63" i="1"/>
  <c r="AI63" i="1"/>
  <c r="AH63" i="1"/>
  <c r="AG63" i="1"/>
  <c r="AL62" i="1"/>
  <c r="AK62" i="1"/>
  <c r="AJ62" i="1"/>
  <c r="AI62" i="1"/>
  <c r="AH62" i="1"/>
  <c r="AG62" i="1"/>
  <c r="AL61" i="1"/>
  <c r="AK61" i="1"/>
  <c r="AJ61" i="1"/>
  <c r="AI61" i="1"/>
  <c r="AH61" i="1"/>
  <c r="AG61" i="1"/>
  <c r="AL60" i="1"/>
  <c r="AK60" i="1"/>
  <c r="AJ60" i="1"/>
  <c r="AI60" i="1"/>
  <c r="AH60" i="1"/>
  <c r="AG60" i="1"/>
  <c r="AL59" i="1"/>
  <c r="AK59" i="1"/>
  <c r="AJ59" i="1"/>
  <c r="AI59" i="1"/>
  <c r="AH59" i="1"/>
  <c r="AG59" i="1"/>
  <c r="AL58" i="1"/>
  <c r="AK58" i="1"/>
  <c r="AJ58" i="1"/>
  <c r="AI58" i="1"/>
  <c r="AH58" i="1"/>
  <c r="AG58" i="1"/>
  <c r="AL57" i="1"/>
  <c r="AK57" i="1"/>
  <c r="AJ57" i="1"/>
  <c r="AI57" i="1"/>
  <c r="AH57" i="1"/>
  <c r="AG57" i="1"/>
  <c r="AL56" i="1"/>
  <c r="AK56" i="1"/>
  <c r="AJ56" i="1"/>
  <c r="AI56" i="1"/>
  <c r="AH56" i="1"/>
  <c r="AG56" i="1"/>
  <c r="AL55" i="1"/>
  <c r="AK55" i="1"/>
  <c r="AJ55" i="1"/>
  <c r="AI55" i="1"/>
  <c r="AH55" i="1"/>
  <c r="AG55" i="1"/>
  <c r="AL54" i="1"/>
  <c r="AK54" i="1"/>
  <c r="AJ54" i="1"/>
  <c r="AI54" i="1"/>
  <c r="AH54" i="1"/>
  <c r="AG54" i="1"/>
  <c r="AL53" i="1"/>
  <c r="AK53" i="1"/>
  <c r="AJ53" i="1"/>
  <c r="AI53" i="1"/>
  <c r="AH53" i="1"/>
  <c r="AG53" i="1"/>
  <c r="AL52" i="1"/>
  <c r="AK52" i="1"/>
  <c r="AJ52" i="1"/>
  <c r="AI52" i="1"/>
  <c r="AH52" i="1"/>
  <c r="AG52" i="1"/>
  <c r="AL51" i="1"/>
  <c r="AK51" i="1"/>
  <c r="AJ51" i="1"/>
  <c r="AI51" i="1"/>
  <c r="AH51" i="1"/>
  <c r="AG51" i="1"/>
  <c r="AL50" i="1"/>
  <c r="AK50" i="1"/>
  <c r="AJ50" i="1"/>
  <c r="AI50" i="1"/>
  <c r="AH50" i="1"/>
  <c r="AG50" i="1"/>
  <c r="AL49" i="1"/>
  <c r="AK49" i="1"/>
  <c r="AJ49" i="1"/>
  <c r="AI49" i="1"/>
  <c r="AH49" i="1"/>
  <c r="AG49" i="1"/>
  <c r="AL48" i="1"/>
  <c r="AK48" i="1"/>
  <c r="AJ48" i="1"/>
  <c r="AI48" i="1"/>
  <c r="AH48" i="1"/>
  <c r="AG48" i="1"/>
  <c r="AL47" i="1"/>
  <c r="AK47" i="1"/>
  <c r="AJ47" i="1"/>
  <c r="AI47" i="1"/>
  <c r="AH47" i="1"/>
  <c r="AG47" i="1"/>
  <c r="AL46" i="1"/>
  <c r="AK46" i="1"/>
  <c r="AJ46" i="1"/>
  <c r="AI46" i="1"/>
  <c r="AH46" i="1"/>
  <c r="AG46" i="1"/>
  <c r="AL45" i="1"/>
  <c r="AK45" i="1"/>
  <c r="AJ45" i="1"/>
  <c r="AI45" i="1"/>
  <c r="AH45" i="1"/>
  <c r="AG45" i="1"/>
  <c r="AL44" i="1"/>
  <c r="AK44" i="1"/>
  <c r="AJ44" i="1"/>
  <c r="AI44" i="1"/>
  <c r="AH44" i="1"/>
  <c r="AG44" i="1"/>
  <c r="AL43" i="1"/>
  <c r="AK43" i="1"/>
  <c r="AJ43" i="1"/>
  <c r="AI43" i="1"/>
  <c r="AH43" i="1"/>
  <c r="AG43" i="1"/>
  <c r="AL42" i="1"/>
  <c r="AK42" i="1"/>
  <c r="AJ42" i="1"/>
  <c r="AI42" i="1"/>
  <c r="AH42" i="1"/>
  <c r="AG42" i="1"/>
  <c r="AL41" i="1"/>
  <c r="AK41" i="1"/>
  <c r="AJ41" i="1"/>
  <c r="AI41" i="1"/>
  <c r="AH41" i="1"/>
  <c r="AG41" i="1"/>
  <c r="AL40" i="1"/>
  <c r="AK40" i="1"/>
  <c r="AJ40" i="1"/>
  <c r="AI40" i="1"/>
  <c r="AH40" i="1"/>
  <c r="AG40" i="1"/>
  <c r="AL39" i="1"/>
  <c r="AK39" i="1"/>
  <c r="AJ39" i="1"/>
  <c r="AI39" i="1"/>
  <c r="AH39" i="1"/>
  <c r="AG39" i="1"/>
  <c r="AL38" i="1"/>
  <c r="AK38" i="1"/>
  <c r="AJ38" i="1"/>
  <c r="AI38" i="1"/>
  <c r="AH38" i="1"/>
  <c r="AG38" i="1"/>
  <c r="AL37" i="1"/>
  <c r="AK37" i="1"/>
  <c r="AJ37" i="1"/>
  <c r="AI37" i="1"/>
  <c r="AH37" i="1"/>
  <c r="AG37" i="1"/>
  <c r="AL36" i="1"/>
  <c r="AK36" i="1"/>
  <c r="AJ36" i="1"/>
  <c r="AI36" i="1"/>
  <c r="AH36" i="1"/>
  <c r="AG36" i="1"/>
  <c r="AL35" i="1"/>
  <c r="AK35" i="1"/>
  <c r="AJ35" i="1"/>
  <c r="AI35" i="1"/>
  <c r="AH35" i="1"/>
  <c r="AG35" i="1"/>
  <c r="AL34" i="1"/>
  <c r="AK34" i="1"/>
  <c r="AJ34" i="1"/>
  <c r="AI34" i="1"/>
  <c r="AH34" i="1"/>
  <c r="AG34" i="1"/>
  <c r="AL33" i="1"/>
  <c r="AK33" i="1"/>
  <c r="AJ33" i="1"/>
  <c r="AI33" i="1"/>
  <c r="AH33" i="1"/>
  <c r="AG33" i="1"/>
  <c r="AL32" i="1"/>
  <c r="AK32" i="1"/>
  <c r="AJ32" i="1"/>
  <c r="AI32" i="1"/>
  <c r="AH32" i="1"/>
  <c r="AG32" i="1"/>
  <c r="AL31" i="1"/>
  <c r="AK31" i="1"/>
  <c r="AJ31" i="1"/>
  <c r="AI31" i="1"/>
  <c r="AH31" i="1"/>
  <c r="AG31" i="1"/>
  <c r="AL30" i="1"/>
  <c r="AK30" i="1"/>
  <c r="AJ30" i="1"/>
  <c r="AI30" i="1"/>
  <c r="AH30" i="1"/>
  <c r="AG30" i="1"/>
  <c r="AL29" i="1"/>
  <c r="AK29" i="1"/>
  <c r="AJ29" i="1"/>
  <c r="AI29" i="1"/>
  <c r="AH29" i="1"/>
  <c r="AG29" i="1"/>
  <c r="AL28" i="1"/>
  <c r="AK28" i="1"/>
  <c r="AJ28" i="1"/>
  <c r="AI28" i="1"/>
  <c r="AH28" i="1"/>
  <c r="AG28" i="1"/>
  <c r="AL27" i="1"/>
  <c r="AK27" i="1"/>
  <c r="AJ27" i="1"/>
  <c r="AI27" i="1"/>
  <c r="AH27" i="1"/>
  <c r="AG27" i="1"/>
  <c r="AL26" i="1"/>
  <c r="AK26" i="1"/>
  <c r="AJ26" i="1"/>
  <c r="AI26" i="1"/>
  <c r="AH26" i="1"/>
  <c r="AG26" i="1"/>
  <c r="AL25" i="1"/>
  <c r="AK25" i="1"/>
  <c r="AJ25" i="1"/>
  <c r="AI25" i="1"/>
  <c r="AH25" i="1"/>
  <c r="AG25" i="1"/>
  <c r="AL24" i="1"/>
  <c r="AK24" i="1"/>
  <c r="AJ24" i="1"/>
  <c r="AI24" i="1"/>
  <c r="AH24" i="1"/>
  <c r="AG24" i="1"/>
  <c r="AL23" i="1"/>
  <c r="AK23" i="1"/>
  <c r="AJ23" i="1"/>
  <c r="AI23" i="1"/>
  <c r="AH23" i="1"/>
  <c r="AG23" i="1"/>
  <c r="AL22" i="1"/>
  <c r="AK22" i="1"/>
  <c r="AJ22" i="1"/>
  <c r="AI22" i="1"/>
  <c r="AH22" i="1"/>
  <c r="AG22" i="1"/>
  <c r="AL21" i="1"/>
  <c r="AK21" i="1"/>
  <c r="AJ21" i="1"/>
  <c r="AI21" i="1"/>
  <c r="AH21" i="1"/>
  <c r="AG21" i="1"/>
  <c r="AL20" i="1"/>
  <c r="AK20" i="1"/>
  <c r="AJ20" i="1"/>
  <c r="AI20" i="1"/>
  <c r="AH20" i="1"/>
  <c r="AG20" i="1"/>
  <c r="AL19" i="1"/>
  <c r="AK19" i="1"/>
  <c r="AJ19" i="1"/>
  <c r="AI19" i="1"/>
  <c r="AH19" i="1"/>
  <c r="AG19" i="1"/>
  <c r="AL18" i="1"/>
  <c r="AK18" i="1"/>
  <c r="AJ18" i="1"/>
  <c r="AI18" i="1"/>
  <c r="AH18" i="1"/>
  <c r="AG18" i="1"/>
  <c r="AL17" i="1"/>
  <c r="AK17" i="1"/>
  <c r="AJ17" i="1"/>
  <c r="AI17" i="1"/>
  <c r="AH17" i="1"/>
  <c r="AG17" i="1"/>
  <c r="AL16" i="1"/>
  <c r="AK16" i="1"/>
  <c r="AJ16" i="1"/>
  <c r="AI16" i="1"/>
  <c r="AH16" i="1"/>
  <c r="AG16" i="1"/>
  <c r="AL15" i="1"/>
  <c r="AK15" i="1"/>
  <c r="AJ15" i="1"/>
  <c r="AI15" i="1"/>
  <c r="AH15" i="1"/>
  <c r="AG15" i="1"/>
  <c r="AL14" i="1"/>
  <c r="AK14" i="1"/>
  <c r="AJ14" i="1"/>
  <c r="AI14" i="1"/>
  <c r="AH14" i="1"/>
  <c r="AG14" i="1"/>
  <c r="AL13" i="1"/>
  <c r="AK13" i="1"/>
  <c r="AJ13" i="1"/>
  <c r="AI13" i="1"/>
  <c r="AH13" i="1"/>
  <c r="AG13" i="1"/>
  <c r="AL12" i="1"/>
  <c r="AK12" i="1"/>
  <c r="AJ12" i="1"/>
  <c r="AI12" i="1"/>
  <c r="AH12" i="1"/>
  <c r="AG12" i="1"/>
  <c r="AL11" i="1"/>
  <c r="AK11" i="1"/>
  <c r="AJ11" i="1"/>
  <c r="AI11" i="1"/>
  <c r="AH11" i="1"/>
  <c r="AG11" i="1"/>
  <c r="AL10" i="1"/>
  <c r="AK10" i="1"/>
  <c r="AJ10" i="1"/>
  <c r="AI10" i="1"/>
  <c r="AH10" i="1"/>
  <c r="AG10" i="1"/>
  <c r="AL9" i="1"/>
  <c r="AK9" i="1"/>
  <c r="AJ9" i="1"/>
  <c r="AI9" i="1"/>
  <c r="AH9" i="1"/>
  <c r="AG9" i="1"/>
  <c r="AL8" i="1"/>
  <c r="AK8" i="1"/>
  <c r="AJ8" i="1"/>
  <c r="AI8" i="1"/>
  <c r="AH8" i="1"/>
  <c r="AG8" i="1"/>
  <c r="AL7" i="1"/>
  <c r="AK7" i="1"/>
  <c r="AR7" i="1" s="1"/>
  <c r="AJ7" i="1"/>
  <c r="AI7" i="1"/>
  <c r="AH7" i="1"/>
  <c r="AG7" i="1"/>
  <c r="AL6" i="1"/>
  <c r="AK6" i="1"/>
  <c r="AI6" i="1"/>
  <c r="AH6" i="1"/>
  <c r="AG6" i="1"/>
  <c r="AE75" i="1" l="1"/>
  <c r="AC75" i="1"/>
  <c r="AA75" i="1"/>
  <c r="Y75" i="1"/>
  <c r="AE74" i="1"/>
  <c r="AC74" i="1"/>
  <c r="AA74" i="1"/>
  <c r="Y74" i="1"/>
  <c r="AE73" i="1"/>
  <c r="AC73" i="1"/>
  <c r="AA73" i="1"/>
  <c r="Y73" i="1"/>
  <c r="AE72" i="1"/>
  <c r="AC72" i="1"/>
  <c r="AA72" i="1"/>
  <c r="Y72" i="1"/>
  <c r="AE71" i="1"/>
  <c r="AC71" i="1"/>
  <c r="AA71" i="1"/>
  <c r="Y71" i="1"/>
  <c r="AE70" i="1"/>
  <c r="AC70" i="1"/>
  <c r="AA70" i="1"/>
  <c r="Y70" i="1"/>
  <c r="AE69" i="1"/>
  <c r="AC69" i="1"/>
  <c r="AA69" i="1"/>
  <c r="Y69" i="1"/>
  <c r="AE68" i="1"/>
  <c r="AC68" i="1"/>
  <c r="AA68" i="1"/>
  <c r="Y68" i="1"/>
  <c r="AE67" i="1"/>
  <c r="AC67" i="1"/>
  <c r="AA67" i="1"/>
  <c r="Y67" i="1"/>
  <c r="AE66" i="1"/>
  <c r="AC66" i="1"/>
  <c r="AA66" i="1"/>
  <c r="Y66" i="1"/>
  <c r="AE65" i="1"/>
  <c r="AC65" i="1"/>
  <c r="AA65" i="1"/>
  <c r="Y65" i="1"/>
  <c r="AE64" i="1"/>
  <c r="AC64" i="1"/>
  <c r="AA64" i="1"/>
  <c r="Y64" i="1"/>
  <c r="AE63" i="1"/>
  <c r="AC63" i="1"/>
  <c r="AA63" i="1"/>
  <c r="Y63" i="1"/>
  <c r="AE62" i="1"/>
  <c r="AC62" i="1"/>
  <c r="AA62" i="1"/>
  <c r="Y62" i="1"/>
  <c r="AE61" i="1"/>
  <c r="AC61" i="1"/>
  <c r="AA61" i="1"/>
  <c r="Y61" i="1"/>
  <c r="AE60" i="1"/>
  <c r="AC60" i="1"/>
  <c r="AA60" i="1"/>
  <c r="Y60" i="1"/>
  <c r="AE59" i="1"/>
  <c r="AC59" i="1"/>
  <c r="AA59" i="1"/>
  <c r="Y59" i="1"/>
  <c r="AE58" i="1"/>
  <c r="AC58" i="1"/>
  <c r="AA58" i="1"/>
  <c r="Y58" i="1"/>
  <c r="AE57" i="1"/>
  <c r="AC57" i="1"/>
  <c r="AA57" i="1"/>
  <c r="Y57" i="1"/>
  <c r="AE56" i="1"/>
  <c r="AC56" i="1"/>
  <c r="AA56" i="1"/>
  <c r="Y56" i="1"/>
  <c r="AE55" i="1"/>
  <c r="AC55" i="1"/>
  <c r="AA55" i="1"/>
  <c r="Y55" i="1"/>
  <c r="AE54" i="1"/>
  <c r="AC54" i="1"/>
  <c r="AA54" i="1"/>
  <c r="Y54" i="1"/>
  <c r="AE53" i="1"/>
  <c r="AC53" i="1"/>
  <c r="AA53" i="1"/>
  <c r="Y53" i="1"/>
  <c r="AE52" i="1"/>
  <c r="AC52" i="1"/>
  <c r="AA52" i="1"/>
  <c r="Y52" i="1"/>
  <c r="AE51" i="1"/>
  <c r="AC51" i="1"/>
  <c r="AA51" i="1"/>
  <c r="Y51" i="1"/>
  <c r="AE50" i="1"/>
  <c r="AC50" i="1"/>
  <c r="AA50" i="1"/>
  <c r="Y50" i="1"/>
  <c r="AE49" i="1"/>
  <c r="AC49" i="1"/>
  <c r="AA49" i="1"/>
  <c r="Y49" i="1"/>
  <c r="AE48" i="1"/>
  <c r="AC48" i="1"/>
  <c r="AA48" i="1"/>
  <c r="Y48" i="1"/>
  <c r="AE47" i="1"/>
  <c r="AC47" i="1"/>
  <c r="AA47" i="1"/>
  <c r="Y47" i="1"/>
  <c r="AE46" i="1"/>
  <c r="AC46" i="1"/>
  <c r="AA46" i="1"/>
  <c r="Y46" i="1"/>
  <c r="AE45" i="1"/>
  <c r="AC45" i="1"/>
  <c r="AA45" i="1"/>
  <c r="Y45" i="1"/>
  <c r="AE44" i="1"/>
  <c r="AC44" i="1"/>
  <c r="AA44" i="1"/>
  <c r="Y44" i="1"/>
  <c r="AE43" i="1"/>
  <c r="AC43" i="1"/>
  <c r="AA43" i="1"/>
  <c r="Y43" i="1"/>
  <c r="AE42" i="1"/>
  <c r="AC42" i="1"/>
  <c r="AA42" i="1"/>
  <c r="Y42" i="1"/>
  <c r="AE41" i="1"/>
  <c r="AC41" i="1"/>
  <c r="AA41" i="1"/>
  <c r="Y41" i="1"/>
  <c r="AE40" i="1"/>
  <c r="AC40" i="1"/>
  <c r="AA40" i="1"/>
  <c r="Y40" i="1"/>
  <c r="AE39" i="1"/>
  <c r="AC39" i="1"/>
  <c r="AA39" i="1"/>
  <c r="Y39" i="1"/>
  <c r="AE38" i="1"/>
  <c r="AC38" i="1"/>
  <c r="AA38" i="1"/>
  <c r="Y38" i="1"/>
  <c r="AE37" i="1"/>
  <c r="AC37" i="1"/>
  <c r="AA37" i="1"/>
  <c r="Y37" i="1"/>
  <c r="AE36" i="1"/>
  <c r="AC36" i="1"/>
  <c r="AA36" i="1"/>
  <c r="Y36" i="1"/>
  <c r="AE35" i="1"/>
  <c r="AC35" i="1"/>
  <c r="AA35" i="1"/>
  <c r="Y35" i="1"/>
  <c r="AE34" i="1"/>
  <c r="AC34" i="1"/>
  <c r="AA34" i="1"/>
  <c r="Y34" i="1"/>
  <c r="AE33" i="1"/>
  <c r="AC33" i="1"/>
  <c r="AA33" i="1"/>
  <c r="Y33" i="1"/>
  <c r="AE32" i="1"/>
  <c r="AC32" i="1"/>
  <c r="AA32" i="1"/>
  <c r="Y32" i="1"/>
  <c r="AE31" i="1"/>
  <c r="AC31" i="1"/>
  <c r="AA31" i="1"/>
  <c r="Y31" i="1"/>
  <c r="AE30" i="1"/>
  <c r="AC30" i="1"/>
  <c r="AA30" i="1"/>
  <c r="Y30" i="1"/>
  <c r="AE29" i="1"/>
  <c r="AC29" i="1"/>
  <c r="AA29" i="1"/>
  <c r="Y29" i="1"/>
  <c r="AE28" i="1"/>
  <c r="AC28" i="1"/>
  <c r="AA28" i="1"/>
  <c r="Y28" i="1"/>
  <c r="AE27" i="1"/>
  <c r="AC27" i="1"/>
  <c r="AA27" i="1"/>
  <c r="Y27" i="1"/>
  <c r="AE26" i="1"/>
  <c r="AC26" i="1"/>
  <c r="AA26" i="1"/>
  <c r="Y26" i="1"/>
  <c r="AE25" i="1"/>
  <c r="AC25" i="1"/>
  <c r="AA25" i="1"/>
  <c r="Y25" i="1"/>
  <c r="AE24" i="1"/>
  <c r="AC24" i="1"/>
  <c r="AA24" i="1"/>
  <c r="Y24" i="1"/>
  <c r="AE23" i="1"/>
  <c r="AC23" i="1"/>
  <c r="AA23" i="1"/>
  <c r="Y23" i="1"/>
  <c r="AE22" i="1"/>
  <c r="AC22" i="1"/>
  <c r="AA22" i="1"/>
  <c r="Y22" i="1"/>
  <c r="AE21" i="1"/>
  <c r="AC21" i="1"/>
  <c r="AA21" i="1"/>
  <c r="Y21" i="1"/>
  <c r="AE20" i="1"/>
  <c r="AC20" i="1"/>
  <c r="AA20" i="1"/>
  <c r="Y20" i="1"/>
  <c r="AE19" i="1"/>
  <c r="AC19" i="1"/>
  <c r="AA19" i="1"/>
  <c r="Y19" i="1"/>
  <c r="AE18" i="1"/>
  <c r="AC18" i="1"/>
  <c r="AA18" i="1"/>
  <c r="Y18" i="1"/>
  <c r="AE17" i="1"/>
  <c r="AC17" i="1"/>
  <c r="AA17" i="1"/>
  <c r="Y17" i="1"/>
  <c r="AE16" i="1"/>
  <c r="AC16" i="1"/>
  <c r="AA16" i="1"/>
  <c r="Y16" i="1"/>
  <c r="AE15" i="1"/>
  <c r="AC15" i="1"/>
  <c r="AA15" i="1"/>
  <c r="Y15" i="1"/>
  <c r="AE14" i="1"/>
  <c r="AC14" i="1"/>
  <c r="AA14" i="1"/>
  <c r="Y14" i="1"/>
  <c r="AE13" i="1"/>
  <c r="AC13" i="1"/>
  <c r="AA13" i="1"/>
  <c r="Y13" i="1"/>
  <c r="AE12" i="1"/>
  <c r="AC12" i="1"/>
  <c r="AA12" i="1"/>
  <c r="Y12" i="1"/>
  <c r="AE11" i="1"/>
  <c r="AC11" i="1"/>
  <c r="AA11" i="1"/>
  <c r="Y11" i="1"/>
  <c r="AE10" i="1"/>
  <c r="AC10" i="1"/>
  <c r="AA10" i="1"/>
  <c r="Y10" i="1"/>
  <c r="AE9" i="1"/>
  <c r="AC9" i="1"/>
  <c r="AA9" i="1"/>
  <c r="Y9" i="1"/>
  <c r="AE8" i="1"/>
  <c r="AC8" i="1"/>
  <c r="AA8" i="1"/>
  <c r="Y8" i="1"/>
  <c r="AE7" i="1"/>
  <c r="AC7" i="1"/>
  <c r="AA7" i="1"/>
  <c r="Y7" i="1"/>
  <c r="AE6" i="1"/>
  <c r="AC6" i="1"/>
  <c r="AA6" i="1"/>
  <c r="Y6" i="1"/>
  <c r="U75" i="1" l="1"/>
  <c r="T75" i="1"/>
  <c r="S75" i="1"/>
  <c r="R75" i="1"/>
  <c r="U74" i="1"/>
  <c r="T74" i="1"/>
  <c r="S74" i="1"/>
  <c r="R74" i="1"/>
  <c r="U73" i="1"/>
  <c r="T73" i="1"/>
  <c r="S73" i="1"/>
  <c r="R73" i="1"/>
  <c r="U72" i="1"/>
  <c r="T72" i="1"/>
  <c r="S72" i="1"/>
  <c r="R72" i="1"/>
  <c r="U71" i="1"/>
  <c r="T71" i="1"/>
  <c r="S71" i="1"/>
  <c r="R71" i="1"/>
  <c r="U70" i="1"/>
  <c r="T70" i="1"/>
  <c r="S70" i="1"/>
  <c r="R70" i="1"/>
  <c r="U69" i="1"/>
  <c r="T69" i="1"/>
  <c r="S69" i="1"/>
  <c r="R69" i="1"/>
  <c r="U68" i="1"/>
  <c r="T68" i="1"/>
  <c r="S68" i="1"/>
  <c r="R68" i="1"/>
  <c r="U67" i="1"/>
  <c r="T67" i="1"/>
  <c r="S67" i="1"/>
  <c r="R67" i="1"/>
  <c r="U66" i="1"/>
  <c r="T66" i="1"/>
  <c r="S66" i="1"/>
  <c r="R66" i="1"/>
  <c r="U65" i="1"/>
  <c r="T65" i="1"/>
  <c r="S65" i="1"/>
  <c r="R65" i="1"/>
  <c r="U64" i="1"/>
  <c r="T64" i="1"/>
  <c r="S64" i="1"/>
  <c r="R64" i="1"/>
  <c r="U63" i="1"/>
  <c r="T63" i="1"/>
  <c r="S63" i="1"/>
  <c r="R63" i="1"/>
  <c r="U62" i="1"/>
  <c r="T62" i="1"/>
  <c r="S62" i="1"/>
  <c r="R62" i="1"/>
  <c r="U61" i="1"/>
  <c r="T61" i="1"/>
  <c r="S61" i="1"/>
  <c r="R61" i="1"/>
  <c r="U60" i="1"/>
  <c r="T60" i="1"/>
  <c r="S60" i="1"/>
  <c r="R60" i="1"/>
  <c r="U59" i="1"/>
  <c r="T59" i="1"/>
  <c r="S59" i="1"/>
  <c r="R59" i="1"/>
  <c r="U58" i="1"/>
  <c r="T58" i="1"/>
  <c r="S58" i="1"/>
  <c r="R58" i="1"/>
  <c r="U57" i="1"/>
  <c r="T57" i="1"/>
  <c r="S57" i="1"/>
  <c r="R57" i="1"/>
  <c r="U56" i="1"/>
  <c r="T56" i="1"/>
  <c r="S56" i="1"/>
  <c r="R56" i="1"/>
  <c r="U55" i="1"/>
  <c r="T55" i="1"/>
  <c r="S55" i="1"/>
  <c r="R55" i="1"/>
  <c r="U54" i="1"/>
  <c r="T54" i="1"/>
  <c r="S54" i="1"/>
  <c r="R54" i="1"/>
  <c r="U53" i="1"/>
  <c r="T53" i="1"/>
  <c r="S53" i="1"/>
  <c r="R53" i="1"/>
  <c r="U52" i="1"/>
  <c r="T52" i="1"/>
  <c r="S52" i="1"/>
  <c r="R52" i="1"/>
  <c r="U51" i="1"/>
  <c r="T51" i="1"/>
  <c r="S51" i="1"/>
  <c r="R51" i="1"/>
  <c r="U50" i="1"/>
  <c r="T50" i="1"/>
  <c r="S50" i="1"/>
  <c r="R50" i="1"/>
  <c r="U49" i="1"/>
  <c r="T49" i="1"/>
  <c r="S49" i="1"/>
  <c r="R49" i="1"/>
  <c r="U48" i="1"/>
  <c r="T48" i="1"/>
  <c r="S48" i="1"/>
  <c r="R48" i="1"/>
  <c r="U47" i="1"/>
  <c r="T47" i="1"/>
  <c r="S47" i="1"/>
  <c r="R47" i="1"/>
  <c r="U46" i="1"/>
  <c r="T46" i="1"/>
  <c r="S46" i="1"/>
  <c r="R46" i="1"/>
  <c r="U45" i="1"/>
  <c r="T45" i="1"/>
  <c r="S45" i="1"/>
  <c r="R45" i="1"/>
  <c r="U44" i="1"/>
  <c r="T44" i="1"/>
  <c r="S44" i="1"/>
  <c r="R44" i="1"/>
  <c r="U43" i="1"/>
  <c r="T43" i="1"/>
  <c r="S43" i="1"/>
  <c r="R43" i="1"/>
  <c r="U42" i="1"/>
  <c r="T42" i="1"/>
  <c r="S42" i="1"/>
  <c r="R42" i="1"/>
  <c r="U41" i="1"/>
  <c r="T41" i="1"/>
  <c r="S41" i="1"/>
  <c r="R41" i="1"/>
  <c r="U40" i="1"/>
  <c r="T40" i="1"/>
  <c r="S40" i="1"/>
  <c r="R40" i="1"/>
  <c r="U39" i="1"/>
  <c r="T39" i="1"/>
  <c r="S39" i="1"/>
  <c r="R39" i="1"/>
  <c r="U38" i="1"/>
  <c r="T38" i="1"/>
  <c r="S38" i="1"/>
  <c r="R38" i="1"/>
  <c r="U37" i="1"/>
  <c r="T37" i="1"/>
  <c r="S37" i="1"/>
  <c r="R37" i="1"/>
  <c r="U36" i="1"/>
  <c r="T36" i="1"/>
  <c r="S36" i="1"/>
  <c r="R36" i="1"/>
  <c r="U35" i="1"/>
  <c r="T35" i="1"/>
  <c r="S35" i="1"/>
  <c r="R35" i="1"/>
  <c r="U34" i="1"/>
  <c r="T34" i="1"/>
  <c r="S34" i="1"/>
  <c r="R34" i="1"/>
  <c r="U33" i="1"/>
  <c r="T33" i="1"/>
  <c r="U32" i="1"/>
  <c r="T32" i="1"/>
  <c r="U31" i="1"/>
  <c r="T31" i="1"/>
  <c r="U30" i="1"/>
  <c r="T30" i="1"/>
  <c r="U29" i="1"/>
  <c r="T29" i="1"/>
  <c r="U28" i="1"/>
  <c r="T28" i="1"/>
  <c r="U27" i="1"/>
  <c r="T27" i="1"/>
  <c r="U26" i="1"/>
  <c r="T26" i="1"/>
  <c r="U25" i="1"/>
  <c r="T25" i="1"/>
  <c r="U24" i="1"/>
  <c r="T24" i="1"/>
  <c r="U23" i="1"/>
  <c r="T23" i="1"/>
  <c r="U22" i="1"/>
  <c r="T22" i="1"/>
  <c r="U21" i="1"/>
  <c r="T21" i="1"/>
  <c r="U20" i="1"/>
  <c r="T20" i="1"/>
  <c r="U19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57" i="1"/>
  <c r="V56" i="1"/>
  <c r="V55" i="1"/>
  <c r="V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X75" i="1"/>
  <c r="W75" i="1"/>
  <c r="X74" i="1"/>
  <c r="W74" i="1"/>
  <c r="X73" i="1"/>
  <c r="W73" i="1"/>
  <c r="X72" i="1"/>
  <c r="W72" i="1"/>
  <c r="X71" i="1"/>
  <c r="W71" i="1"/>
  <c r="X70" i="1"/>
  <c r="W70" i="1"/>
  <c r="X69" i="1"/>
  <c r="W69" i="1"/>
  <c r="X68" i="1"/>
  <c r="W68" i="1"/>
  <c r="X67" i="1"/>
  <c r="W67" i="1"/>
  <c r="X66" i="1"/>
  <c r="W66" i="1"/>
  <c r="X65" i="1"/>
  <c r="W65" i="1"/>
  <c r="X64" i="1"/>
  <c r="W64" i="1"/>
  <c r="X63" i="1"/>
  <c r="W63" i="1"/>
  <c r="X62" i="1"/>
  <c r="W62" i="1"/>
  <c r="X61" i="1"/>
  <c r="W61" i="1"/>
  <c r="X60" i="1"/>
  <c r="W60" i="1"/>
  <c r="X59" i="1"/>
  <c r="W59" i="1"/>
  <c r="X58" i="1"/>
  <c r="W58" i="1"/>
  <c r="X57" i="1"/>
  <c r="W57" i="1"/>
  <c r="X56" i="1"/>
  <c r="W56" i="1"/>
  <c r="X55" i="1"/>
  <c r="W55" i="1"/>
  <c r="X54" i="1"/>
  <c r="W54" i="1"/>
  <c r="X53" i="1"/>
  <c r="W53" i="1"/>
  <c r="X52" i="1"/>
  <c r="W52" i="1"/>
  <c r="X51" i="1"/>
  <c r="W51" i="1"/>
  <c r="X50" i="1"/>
  <c r="W50" i="1"/>
  <c r="X49" i="1"/>
  <c r="W49" i="1"/>
  <c r="X48" i="1"/>
  <c r="W48" i="1"/>
  <c r="X47" i="1"/>
  <c r="W47" i="1"/>
  <c r="X46" i="1"/>
  <c r="W46" i="1"/>
  <c r="X45" i="1"/>
  <c r="W45" i="1"/>
  <c r="X44" i="1"/>
  <c r="W44" i="1"/>
  <c r="X43" i="1"/>
  <c r="W43" i="1"/>
  <c r="X42" i="1"/>
  <c r="W42" i="1"/>
  <c r="X41" i="1"/>
  <c r="W41" i="1"/>
  <c r="X40" i="1"/>
  <c r="W40" i="1"/>
  <c r="X39" i="1"/>
  <c r="W39" i="1"/>
  <c r="X38" i="1"/>
  <c r="W38" i="1"/>
  <c r="X37" i="1"/>
  <c r="W37" i="1"/>
  <c r="X36" i="1"/>
  <c r="W36" i="1"/>
  <c r="X35" i="1"/>
  <c r="W35" i="1"/>
  <c r="X34" i="1"/>
  <c r="W34" i="1"/>
  <c r="X33" i="1"/>
  <c r="W33" i="1"/>
  <c r="X32" i="1"/>
  <c r="W32" i="1"/>
  <c r="X31" i="1"/>
  <c r="W31" i="1"/>
  <c r="X30" i="1"/>
  <c r="W30" i="1"/>
  <c r="X29" i="1"/>
  <c r="W29" i="1"/>
  <c r="X28" i="1"/>
  <c r="W28" i="1"/>
  <c r="X27" i="1"/>
  <c r="W27" i="1"/>
  <c r="X26" i="1"/>
  <c r="W26" i="1"/>
  <c r="X25" i="1"/>
  <c r="W25" i="1"/>
  <c r="X24" i="1"/>
  <c r="W24" i="1"/>
  <c r="X23" i="1"/>
  <c r="W23" i="1"/>
  <c r="X22" i="1"/>
  <c r="W22" i="1"/>
  <c r="X21" i="1"/>
  <c r="W21" i="1"/>
  <c r="X20" i="1"/>
  <c r="W20" i="1"/>
  <c r="X19" i="1"/>
  <c r="W19" i="1"/>
  <c r="X18" i="1"/>
  <c r="W18" i="1"/>
  <c r="X17" i="1"/>
  <c r="W17" i="1"/>
  <c r="X16" i="1"/>
  <c r="W16" i="1"/>
  <c r="X15" i="1"/>
  <c r="W15" i="1"/>
  <c r="X14" i="1"/>
  <c r="W14" i="1"/>
  <c r="X13" i="1"/>
  <c r="W13" i="1"/>
  <c r="X12" i="1"/>
  <c r="W12" i="1"/>
  <c r="X11" i="1"/>
  <c r="W11" i="1"/>
  <c r="X10" i="1"/>
  <c r="W10" i="1"/>
  <c r="X9" i="1"/>
  <c r="W9" i="1"/>
  <c r="X8" i="1"/>
  <c r="W8" i="1"/>
  <c r="X7" i="1"/>
  <c r="W7" i="1"/>
  <c r="X6" i="1"/>
  <c r="W6" i="1"/>
  <c r="X5" i="1"/>
  <c r="I75" i="1"/>
  <c r="H75" i="1"/>
  <c r="G75" i="1"/>
  <c r="F75" i="1"/>
  <c r="E75" i="1"/>
  <c r="D75" i="1"/>
  <c r="C75" i="1"/>
  <c r="I74" i="1"/>
  <c r="H74" i="1"/>
  <c r="G74" i="1"/>
  <c r="F74" i="1"/>
  <c r="E74" i="1"/>
  <c r="D74" i="1"/>
  <c r="C74" i="1"/>
  <c r="I73" i="1"/>
  <c r="H73" i="1"/>
  <c r="G73" i="1"/>
  <c r="F73" i="1"/>
  <c r="E73" i="1"/>
  <c r="D73" i="1"/>
  <c r="C73" i="1"/>
  <c r="I72" i="1"/>
  <c r="H72" i="1"/>
  <c r="G72" i="1"/>
  <c r="F72" i="1"/>
  <c r="E72" i="1"/>
  <c r="D72" i="1"/>
  <c r="C72" i="1"/>
  <c r="I71" i="1"/>
  <c r="H71" i="1"/>
  <c r="G71" i="1"/>
  <c r="F71" i="1"/>
  <c r="E71" i="1"/>
  <c r="D71" i="1"/>
  <c r="C71" i="1"/>
  <c r="I70" i="1"/>
  <c r="H70" i="1"/>
  <c r="G70" i="1"/>
  <c r="F70" i="1"/>
  <c r="E70" i="1"/>
  <c r="D70" i="1"/>
  <c r="C70" i="1"/>
  <c r="I69" i="1"/>
  <c r="H69" i="1"/>
  <c r="G69" i="1"/>
  <c r="F69" i="1"/>
  <c r="E69" i="1"/>
  <c r="D69" i="1"/>
  <c r="C69" i="1"/>
  <c r="I68" i="1"/>
  <c r="H68" i="1"/>
  <c r="G68" i="1"/>
  <c r="F68" i="1"/>
  <c r="E68" i="1"/>
  <c r="D68" i="1"/>
  <c r="C68" i="1"/>
  <c r="I67" i="1"/>
  <c r="H67" i="1"/>
  <c r="G67" i="1"/>
  <c r="F67" i="1"/>
  <c r="E67" i="1"/>
  <c r="D67" i="1"/>
  <c r="C67" i="1"/>
  <c r="I66" i="1"/>
  <c r="H66" i="1"/>
  <c r="G66" i="1"/>
  <c r="F66" i="1"/>
  <c r="E66" i="1"/>
  <c r="D66" i="1"/>
  <c r="C66" i="1"/>
  <c r="I65" i="1"/>
  <c r="H65" i="1"/>
  <c r="G65" i="1"/>
  <c r="F65" i="1"/>
  <c r="E65" i="1"/>
  <c r="D65" i="1"/>
  <c r="C65" i="1"/>
  <c r="I64" i="1"/>
  <c r="H64" i="1"/>
  <c r="G64" i="1"/>
  <c r="F64" i="1"/>
  <c r="E64" i="1"/>
  <c r="D64" i="1"/>
  <c r="C64" i="1"/>
  <c r="I63" i="1"/>
  <c r="H63" i="1"/>
  <c r="G63" i="1"/>
  <c r="F63" i="1"/>
  <c r="E63" i="1"/>
  <c r="D63" i="1"/>
  <c r="C63" i="1"/>
  <c r="I62" i="1"/>
  <c r="H62" i="1"/>
  <c r="G62" i="1"/>
  <c r="F62" i="1"/>
  <c r="E62" i="1"/>
  <c r="D62" i="1"/>
  <c r="C62" i="1"/>
  <c r="I61" i="1"/>
  <c r="H61" i="1"/>
  <c r="G61" i="1"/>
  <c r="F61" i="1"/>
  <c r="E61" i="1"/>
  <c r="D61" i="1"/>
  <c r="C61" i="1"/>
  <c r="I60" i="1"/>
  <c r="H60" i="1"/>
  <c r="G60" i="1"/>
  <c r="F60" i="1"/>
  <c r="E60" i="1"/>
  <c r="D60" i="1"/>
  <c r="C60" i="1"/>
  <c r="I59" i="1"/>
  <c r="H59" i="1"/>
  <c r="G59" i="1"/>
  <c r="F59" i="1"/>
  <c r="E59" i="1"/>
  <c r="D59" i="1"/>
  <c r="C59" i="1"/>
  <c r="I58" i="1"/>
  <c r="H58" i="1"/>
  <c r="G58" i="1"/>
  <c r="F58" i="1"/>
  <c r="E58" i="1"/>
  <c r="D58" i="1"/>
  <c r="C58" i="1"/>
  <c r="I57" i="1"/>
  <c r="H57" i="1"/>
  <c r="G57" i="1"/>
  <c r="F57" i="1"/>
  <c r="E57" i="1"/>
  <c r="D57" i="1"/>
  <c r="C57" i="1"/>
  <c r="I56" i="1"/>
  <c r="H56" i="1"/>
  <c r="G56" i="1"/>
  <c r="F56" i="1"/>
  <c r="E56" i="1"/>
  <c r="D56" i="1"/>
  <c r="C56" i="1"/>
  <c r="I55" i="1"/>
  <c r="H55" i="1"/>
  <c r="G55" i="1"/>
  <c r="F55" i="1"/>
  <c r="E55" i="1"/>
  <c r="D55" i="1"/>
  <c r="C55" i="1"/>
  <c r="I54" i="1"/>
  <c r="H54" i="1"/>
  <c r="G54" i="1"/>
  <c r="F54" i="1"/>
  <c r="E54" i="1"/>
  <c r="D54" i="1"/>
  <c r="C54" i="1"/>
  <c r="I53" i="1"/>
  <c r="H53" i="1"/>
  <c r="G53" i="1"/>
  <c r="F53" i="1"/>
  <c r="E53" i="1"/>
  <c r="D53" i="1"/>
  <c r="C53" i="1"/>
  <c r="I52" i="1"/>
  <c r="H52" i="1"/>
  <c r="G52" i="1"/>
  <c r="F52" i="1"/>
  <c r="E52" i="1"/>
  <c r="D52" i="1"/>
  <c r="C52" i="1"/>
  <c r="I51" i="1"/>
  <c r="H51" i="1"/>
  <c r="G51" i="1"/>
  <c r="F51" i="1"/>
  <c r="E51" i="1"/>
  <c r="D51" i="1"/>
  <c r="C51" i="1"/>
  <c r="I50" i="1"/>
  <c r="H50" i="1"/>
  <c r="G50" i="1"/>
  <c r="F50" i="1"/>
  <c r="E50" i="1"/>
  <c r="D50" i="1"/>
  <c r="C50" i="1"/>
  <c r="I49" i="1"/>
  <c r="H49" i="1"/>
  <c r="G49" i="1"/>
  <c r="F49" i="1"/>
  <c r="E49" i="1"/>
  <c r="D49" i="1"/>
  <c r="C49" i="1"/>
  <c r="I48" i="1"/>
  <c r="H48" i="1"/>
  <c r="G48" i="1"/>
  <c r="F48" i="1"/>
  <c r="E48" i="1"/>
  <c r="D48" i="1"/>
  <c r="C48" i="1"/>
  <c r="I47" i="1"/>
  <c r="H47" i="1"/>
  <c r="G47" i="1"/>
  <c r="F47" i="1"/>
  <c r="E47" i="1"/>
  <c r="D47" i="1"/>
  <c r="C47" i="1"/>
  <c r="I46" i="1"/>
  <c r="H46" i="1"/>
  <c r="G46" i="1"/>
  <c r="F46" i="1"/>
  <c r="E46" i="1"/>
  <c r="D46" i="1"/>
  <c r="C46" i="1"/>
  <c r="I45" i="1"/>
  <c r="H45" i="1"/>
  <c r="G45" i="1"/>
  <c r="F45" i="1"/>
  <c r="E45" i="1"/>
  <c r="D45" i="1"/>
  <c r="C45" i="1"/>
  <c r="I44" i="1"/>
  <c r="H44" i="1"/>
  <c r="G44" i="1"/>
  <c r="F44" i="1"/>
  <c r="E44" i="1"/>
  <c r="D44" i="1"/>
  <c r="C44" i="1"/>
  <c r="I43" i="1"/>
  <c r="H43" i="1"/>
  <c r="G43" i="1"/>
  <c r="F43" i="1"/>
  <c r="E43" i="1"/>
  <c r="D43" i="1"/>
  <c r="C43" i="1"/>
  <c r="I42" i="1"/>
  <c r="H42" i="1"/>
  <c r="G42" i="1"/>
  <c r="F42" i="1"/>
  <c r="E42" i="1"/>
  <c r="D42" i="1"/>
  <c r="C42" i="1"/>
  <c r="I41" i="1"/>
  <c r="H41" i="1"/>
  <c r="G41" i="1"/>
  <c r="F41" i="1"/>
  <c r="E41" i="1"/>
  <c r="D41" i="1"/>
  <c r="C41" i="1"/>
  <c r="I40" i="1"/>
  <c r="H40" i="1"/>
  <c r="G40" i="1"/>
  <c r="F40" i="1"/>
  <c r="E40" i="1"/>
  <c r="D40" i="1"/>
  <c r="C40" i="1"/>
  <c r="I39" i="1"/>
  <c r="H39" i="1"/>
  <c r="G39" i="1"/>
  <c r="F39" i="1"/>
  <c r="E39" i="1"/>
  <c r="D39" i="1"/>
  <c r="C39" i="1"/>
  <c r="I38" i="1"/>
  <c r="H38" i="1"/>
  <c r="G38" i="1"/>
  <c r="F38" i="1"/>
  <c r="E38" i="1"/>
  <c r="D38" i="1"/>
  <c r="C38" i="1"/>
  <c r="I37" i="1"/>
  <c r="H37" i="1"/>
  <c r="G37" i="1"/>
  <c r="F37" i="1"/>
  <c r="E37" i="1"/>
  <c r="D37" i="1"/>
  <c r="C37" i="1"/>
  <c r="I36" i="1"/>
  <c r="H36" i="1"/>
  <c r="G36" i="1"/>
  <c r="F36" i="1"/>
  <c r="E36" i="1"/>
  <c r="D36" i="1"/>
  <c r="C36" i="1"/>
  <c r="I35" i="1"/>
  <c r="H35" i="1"/>
  <c r="G35" i="1"/>
  <c r="F35" i="1"/>
  <c r="E35" i="1"/>
  <c r="D35" i="1"/>
  <c r="C35" i="1"/>
  <c r="I34" i="1"/>
  <c r="H34" i="1"/>
  <c r="G34" i="1"/>
  <c r="F34" i="1"/>
  <c r="E34" i="1"/>
  <c r="D34" i="1"/>
  <c r="C34" i="1"/>
  <c r="I33" i="1"/>
  <c r="H33" i="1"/>
  <c r="G33" i="1"/>
  <c r="F33" i="1"/>
  <c r="E33" i="1"/>
  <c r="D33" i="1"/>
  <c r="C33" i="1"/>
  <c r="I32" i="1"/>
  <c r="H32" i="1"/>
  <c r="G32" i="1"/>
  <c r="F32" i="1"/>
  <c r="E32" i="1"/>
  <c r="D32" i="1"/>
  <c r="C32" i="1"/>
  <c r="I31" i="1"/>
  <c r="H31" i="1"/>
  <c r="G31" i="1"/>
  <c r="F31" i="1"/>
  <c r="E31" i="1"/>
  <c r="D31" i="1"/>
  <c r="C31" i="1"/>
  <c r="I30" i="1"/>
  <c r="H30" i="1"/>
  <c r="G30" i="1"/>
  <c r="F30" i="1"/>
  <c r="E30" i="1"/>
  <c r="D30" i="1"/>
  <c r="C30" i="1"/>
  <c r="I29" i="1"/>
  <c r="H29" i="1"/>
  <c r="G29" i="1"/>
  <c r="F29" i="1"/>
  <c r="E29" i="1"/>
  <c r="D29" i="1"/>
  <c r="C29" i="1"/>
  <c r="I28" i="1"/>
  <c r="H28" i="1"/>
  <c r="G28" i="1"/>
  <c r="F28" i="1"/>
  <c r="E28" i="1"/>
  <c r="D28" i="1"/>
  <c r="C28" i="1"/>
  <c r="I27" i="1"/>
  <c r="H27" i="1"/>
  <c r="G27" i="1"/>
  <c r="F27" i="1"/>
  <c r="E27" i="1"/>
  <c r="D27" i="1"/>
  <c r="C27" i="1"/>
  <c r="I26" i="1"/>
  <c r="H26" i="1"/>
  <c r="G26" i="1"/>
  <c r="F26" i="1"/>
  <c r="E26" i="1"/>
  <c r="D26" i="1"/>
  <c r="C26" i="1"/>
  <c r="I25" i="1"/>
  <c r="H25" i="1"/>
  <c r="G25" i="1"/>
  <c r="F25" i="1"/>
  <c r="E25" i="1"/>
  <c r="D25" i="1"/>
  <c r="C25" i="1"/>
  <c r="I24" i="1"/>
  <c r="H24" i="1"/>
  <c r="G24" i="1"/>
  <c r="F24" i="1"/>
  <c r="E24" i="1"/>
  <c r="D24" i="1"/>
  <c r="C24" i="1"/>
  <c r="I23" i="1"/>
  <c r="H23" i="1"/>
  <c r="G23" i="1"/>
  <c r="F23" i="1"/>
  <c r="E23" i="1"/>
  <c r="D23" i="1"/>
  <c r="C23" i="1"/>
  <c r="I22" i="1"/>
  <c r="H22" i="1"/>
  <c r="G22" i="1"/>
  <c r="F22" i="1"/>
  <c r="E22" i="1"/>
  <c r="D22" i="1"/>
  <c r="C22" i="1"/>
  <c r="I21" i="1"/>
  <c r="H21" i="1"/>
  <c r="G21" i="1"/>
  <c r="F21" i="1"/>
  <c r="E21" i="1"/>
  <c r="D21" i="1"/>
  <c r="C21" i="1"/>
  <c r="I20" i="1"/>
  <c r="H20" i="1"/>
  <c r="G20" i="1"/>
  <c r="F20" i="1"/>
  <c r="E20" i="1"/>
  <c r="D20" i="1"/>
  <c r="C20" i="1"/>
  <c r="I19" i="1"/>
  <c r="H19" i="1"/>
  <c r="G19" i="1"/>
  <c r="F19" i="1"/>
  <c r="E19" i="1"/>
  <c r="D19" i="1"/>
  <c r="C19" i="1"/>
  <c r="I18" i="1"/>
  <c r="H18" i="1"/>
  <c r="G18" i="1"/>
  <c r="F18" i="1"/>
  <c r="E18" i="1"/>
  <c r="D18" i="1"/>
  <c r="C18" i="1"/>
  <c r="I17" i="1"/>
  <c r="H17" i="1"/>
  <c r="G17" i="1"/>
  <c r="F17" i="1"/>
  <c r="E17" i="1"/>
  <c r="D17" i="1"/>
  <c r="C17" i="1"/>
  <c r="I16" i="1"/>
  <c r="H16" i="1"/>
  <c r="G16" i="1"/>
  <c r="F16" i="1"/>
  <c r="E16" i="1"/>
  <c r="D16" i="1"/>
  <c r="C16" i="1"/>
  <c r="I15" i="1"/>
  <c r="H15" i="1"/>
  <c r="G15" i="1"/>
  <c r="F15" i="1"/>
  <c r="E15" i="1"/>
  <c r="D15" i="1"/>
  <c r="C15" i="1"/>
  <c r="I14" i="1"/>
  <c r="H14" i="1"/>
  <c r="G14" i="1"/>
  <c r="F14" i="1"/>
  <c r="E14" i="1"/>
  <c r="D14" i="1"/>
  <c r="C14" i="1"/>
  <c r="I13" i="1"/>
  <c r="H13" i="1"/>
  <c r="G13" i="1"/>
  <c r="F13" i="1"/>
  <c r="E13" i="1"/>
  <c r="D13" i="1"/>
  <c r="C13" i="1"/>
  <c r="I12" i="1"/>
  <c r="H12" i="1"/>
  <c r="G12" i="1"/>
  <c r="F12" i="1"/>
  <c r="E12" i="1"/>
  <c r="D12" i="1"/>
  <c r="C12" i="1"/>
  <c r="I11" i="1"/>
  <c r="H11" i="1"/>
  <c r="G11" i="1"/>
  <c r="F11" i="1"/>
  <c r="E11" i="1"/>
  <c r="D11" i="1"/>
  <c r="C11" i="1"/>
  <c r="I10" i="1"/>
  <c r="H10" i="1"/>
  <c r="G10" i="1"/>
  <c r="F10" i="1"/>
  <c r="E10" i="1"/>
  <c r="D10" i="1"/>
  <c r="C10" i="1"/>
  <c r="I9" i="1"/>
  <c r="H9" i="1"/>
  <c r="G9" i="1"/>
  <c r="F9" i="1"/>
  <c r="E9" i="1"/>
  <c r="D9" i="1"/>
  <c r="C9" i="1"/>
  <c r="I8" i="1"/>
  <c r="H8" i="1"/>
  <c r="G8" i="1"/>
  <c r="F8" i="1"/>
  <c r="E8" i="1"/>
  <c r="D8" i="1"/>
  <c r="C8" i="1"/>
  <c r="I7" i="1"/>
  <c r="H7" i="1"/>
  <c r="G7" i="1"/>
  <c r="F7" i="1"/>
  <c r="E7" i="1"/>
  <c r="D7" i="1"/>
  <c r="C7" i="1"/>
  <c r="I6" i="1"/>
  <c r="H6" i="1"/>
  <c r="G6" i="1"/>
  <c r="F6" i="1"/>
  <c r="E6" i="1"/>
  <c r="D6" i="1"/>
  <c r="C6" i="1"/>
  <c r="I5" i="1"/>
  <c r="H5" i="1"/>
  <c r="G5" i="1"/>
  <c r="F5" i="1"/>
  <c r="E5" i="1"/>
  <c r="D5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X6" i="1" l="1"/>
  <c r="BX7" i="1"/>
  <c r="BX8" i="1"/>
  <c r="BX9" i="1"/>
  <c r="BX10" i="1"/>
  <c r="BX11" i="1"/>
  <c r="BX12" i="1"/>
  <c r="BX13" i="1"/>
  <c r="BX14" i="1"/>
  <c r="BX15" i="1"/>
  <c r="BX16" i="1"/>
  <c r="BX17" i="1"/>
  <c r="BX18" i="1"/>
  <c r="BX19" i="1"/>
  <c r="BX20" i="1"/>
  <c r="BX21" i="1"/>
  <c r="BX22" i="1"/>
  <c r="BX23" i="1"/>
  <c r="BX24" i="1"/>
  <c r="BX25" i="1"/>
  <c r="BX26" i="1"/>
  <c r="BX27" i="1"/>
  <c r="BX28" i="1"/>
  <c r="BX29" i="1"/>
  <c r="BX30" i="1"/>
  <c r="BX31" i="1"/>
  <c r="BX32" i="1"/>
  <c r="BX33" i="1"/>
  <c r="BX34" i="1"/>
  <c r="BX35" i="1"/>
  <c r="BX36" i="1"/>
  <c r="BX37" i="1"/>
  <c r="BX38" i="1"/>
  <c r="BX39" i="1"/>
  <c r="BX40" i="1"/>
  <c r="BX41" i="1"/>
  <c r="BX42" i="1"/>
  <c r="BX43" i="1"/>
  <c r="BX44" i="1"/>
  <c r="BX45" i="1"/>
  <c r="BX46" i="1"/>
  <c r="BX47" i="1"/>
  <c r="BX48" i="1"/>
  <c r="BX49" i="1"/>
  <c r="BX50" i="1"/>
  <c r="BX51" i="1"/>
  <c r="BX52" i="1"/>
  <c r="BX53" i="1"/>
  <c r="BX54" i="1"/>
  <c r="BX55" i="1"/>
  <c r="BX56" i="1"/>
  <c r="BX57" i="1"/>
  <c r="BX58" i="1"/>
  <c r="BX59" i="1"/>
  <c r="BX60" i="1"/>
  <c r="BX61" i="1"/>
  <c r="BX62" i="1"/>
  <c r="BX63" i="1"/>
  <c r="BX64" i="1"/>
  <c r="BX65" i="1"/>
  <c r="BX66" i="1"/>
  <c r="BX67" i="1"/>
  <c r="BX68" i="1"/>
  <c r="BX69" i="1"/>
  <c r="BX70" i="1"/>
  <c r="BX71" i="1"/>
  <c r="BX72" i="1"/>
  <c r="BX73" i="1"/>
  <c r="BX74" i="1"/>
  <c r="BX75" i="1"/>
  <c r="BX5" i="1"/>
  <c r="BV6" i="1"/>
  <c r="BV7" i="1"/>
  <c r="BV8" i="1"/>
  <c r="BV9" i="1"/>
  <c r="BV10" i="1"/>
  <c r="BV11" i="1"/>
  <c r="BV12" i="1"/>
  <c r="BV13" i="1"/>
  <c r="BV14" i="1"/>
  <c r="BV15" i="1"/>
  <c r="BV16" i="1"/>
  <c r="BV17" i="1"/>
  <c r="BV18" i="1"/>
  <c r="BV19" i="1"/>
  <c r="BV20" i="1"/>
  <c r="BV21" i="1"/>
  <c r="BV22" i="1"/>
  <c r="BV23" i="1"/>
  <c r="BV24" i="1"/>
  <c r="BV25" i="1"/>
  <c r="BV26" i="1"/>
  <c r="BV27" i="1"/>
  <c r="BV28" i="1"/>
  <c r="BV29" i="1"/>
  <c r="BV30" i="1"/>
  <c r="BV31" i="1"/>
  <c r="BV32" i="1"/>
  <c r="BV33" i="1"/>
  <c r="BV34" i="1"/>
  <c r="BV35" i="1"/>
  <c r="BV36" i="1"/>
  <c r="BV37" i="1"/>
  <c r="BV38" i="1"/>
  <c r="BV39" i="1"/>
  <c r="BV40" i="1"/>
  <c r="BV41" i="1"/>
  <c r="BV42" i="1"/>
  <c r="BV43" i="1"/>
  <c r="BV44" i="1"/>
  <c r="BV45" i="1"/>
  <c r="BV46" i="1"/>
  <c r="BV47" i="1"/>
  <c r="BV48" i="1"/>
  <c r="BV49" i="1"/>
  <c r="BV50" i="1"/>
  <c r="BV51" i="1"/>
  <c r="BV52" i="1"/>
  <c r="BV53" i="1"/>
  <c r="BV54" i="1"/>
  <c r="BV55" i="1"/>
  <c r="BV56" i="1"/>
  <c r="BV57" i="1"/>
  <c r="BV58" i="1"/>
  <c r="BV59" i="1"/>
  <c r="BV60" i="1"/>
  <c r="BV61" i="1"/>
  <c r="BV62" i="1"/>
  <c r="BV63" i="1"/>
  <c r="BV64" i="1"/>
  <c r="BV65" i="1"/>
  <c r="BV66" i="1"/>
  <c r="BV67" i="1"/>
  <c r="BV68" i="1"/>
  <c r="BV69" i="1"/>
  <c r="BV70" i="1"/>
  <c r="BV71" i="1"/>
  <c r="BV72" i="1"/>
  <c r="BV73" i="1"/>
  <c r="BV74" i="1"/>
  <c r="BV75" i="1"/>
  <c r="BV5" i="1"/>
  <c r="BY8" i="1" l="1"/>
  <c r="BY9" i="1"/>
  <c r="BY12" i="1"/>
  <c r="BY13" i="1"/>
  <c r="BY6" i="1"/>
  <c r="BY7" i="1"/>
  <c r="BY10" i="1"/>
  <c r="BY11" i="1"/>
  <c r="BY14" i="1"/>
  <c r="BY15" i="1"/>
  <c r="CB75" i="1" l="1"/>
  <c r="CB74" i="1"/>
  <c r="CB73" i="1"/>
  <c r="CB72" i="1"/>
  <c r="CB71" i="1"/>
  <c r="CB70" i="1"/>
  <c r="CB69" i="1"/>
  <c r="CB68" i="1"/>
  <c r="CB67" i="1"/>
  <c r="CB66" i="1"/>
  <c r="CB65" i="1"/>
  <c r="CB64" i="1"/>
  <c r="CB63" i="1"/>
  <c r="CB62" i="1"/>
  <c r="CB61" i="1"/>
  <c r="CB60" i="1"/>
  <c r="CB59" i="1"/>
  <c r="CB58" i="1"/>
  <c r="CB57" i="1"/>
  <c r="CB56" i="1"/>
  <c r="CB55" i="1"/>
  <c r="CB54" i="1"/>
  <c r="CB53" i="1"/>
  <c r="CB52" i="1"/>
  <c r="CB51" i="1"/>
  <c r="CB50" i="1"/>
  <c r="CB49" i="1"/>
  <c r="CB48" i="1"/>
  <c r="CB47" i="1"/>
  <c r="CB46" i="1"/>
  <c r="CB45" i="1"/>
  <c r="CB44" i="1"/>
  <c r="CB43" i="1"/>
  <c r="CB42" i="1"/>
  <c r="CB41" i="1"/>
  <c r="CB40" i="1"/>
  <c r="CB39" i="1"/>
  <c r="CB38" i="1"/>
  <c r="CB37" i="1"/>
  <c r="CB36" i="1"/>
  <c r="CB35" i="1"/>
  <c r="CB34" i="1"/>
  <c r="CB33" i="1"/>
  <c r="CB32" i="1"/>
  <c r="CB31" i="1"/>
  <c r="CB30" i="1"/>
  <c r="CB29" i="1"/>
  <c r="CB28" i="1"/>
  <c r="CB27" i="1"/>
  <c r="CB26" i="1"/>
  <c r="CB25" i="1"/>
  <c r="CA67" i="1"/>
  <c r="BZ67" i="1"/>
  <c r="CA66" i="1"/>
  <c r="BZ66" i="1"/>
  <c r="CA65" i="1"/>
  <c r="BZ65" i="1"/>
  <c r="CA64" i="1"/>
  <c r="BZ64" i="1"/>
  <c r="CA63" i="1"/>
  <c r="BZ63" i="1"/>
  <c r="CA62" i="1"/>
  <c r="BZ62" i="1"/>
  <c r="CA61" i="1"/>
  <c r="BZ61" i="1"/>
  <c r="CA60" i="1"/>
  <c r="BZ60" i="1"/>
  <c r="CA59" i="1"/>
  <c r="BZ59" i="1"/>
  <c r="CA58" i="1"/>
  <c r="BZ58" i="1"/>
  <c r="CA57" i="1"/>
  <c r="BZ57" i="1"/>
  <c r="CA56" i="1"/>
  <c r="BZ56" i="1"/>
  <c r="CA55" i="1"/>
  <c r="BZ55" i="1"/>
  <c r="CA54" i="1"/>
  <c r="BZ54" i="1"/>
  <c r="CA53" i="1"/>
  <c r="BZ53" i="1"/>
  <c r="CA52" i="1"/>
  <c r="BZ52" i="1"/>
  <c r="CA51" i="1"/>
  <c r="BZ51" i="1"/>
  <c r="CA50" i="1"/>
  <c r="BZ50" i="1"/>
  <c r="CA49" i="1"/>
  <c r="BZ49" i="1"/>
  <c r="CA48" i="1"/>
  <c r="BZ48" i="1"/>
  <c r="CA47" i="1"/>
  <c r="BZ47" i="1"/>
  <c r="CA46" i="1"/>
  <c r="BZ46" i="1"/>
  <c r="CA45" i="1"/>
  <c r="BZ45" i="1"/>
  <c r="CA44" i="1"/>
  <c r="BZ44" i="1"/>
  <c r="CA43" i="1"/>
  <c r="BZ43" i="1"/>
  <c r="CA42" i="1"/>
  <c r="BZ42" i="1"/>
  <c r="CA41" i="1"/>
  <c r="BZ41" i="1"/>
  <c r="CA40" i="1"/>
  <c r="BZ40" i="1"/>
  <c r="CA39" i="1"/>
  <c r="BZ39" i="1"/>
  <c r="CA38" i="1"/>
  <c r="BZ38" i="1"/>
  <c r="CA37" i="1"/>
  <c r="BZ37" i="1"/>
  <c r="CA36" i="1"/>
  <c r="BZ36" i="1"/>
  <c r="CA35" i="1"/>
  <c r="BZ35" i="1"/>
  <c r="CA34" i="1"/>
  <c r="BZ34" i="1"/>
  <c r="CA33" i="1"/>
  <c r="BZ33" i="1"/>
  <c r="CA32" i="1"/>
  <c r="BZ32" i="1"/>
  <c r="CA31" i="1"/>
  <c r="BZ31" i="1"/>
  <c r="CA30" i="1"/>
  <c r="BZ30" i="1"/>
  <c r="CA29" i="1"/>
  <c r="BZ29" i="1"/>
  <c r="CA28" i="1"/>
  <c r="BZ28" i="1"/>
  <c r="CA27" i="1"/>
  <c r="BZ27" i="1"/>
  <c r="CA26" i="1"/>
  <c r="BZ26" i="1"/>
  <c r="CA25" i="1"/>
  <c r="BZ25" i="1"/>
  <c r="CA24" i="1"/>
  <c r="BZ24" i="1"/>
  <c r="CA23" i="1"/>
  <c r="BZ23" i="1"/>
  <c r="CA22" i="1"/>
  <c r="BZ22" i="1"/>
  <c r="CA21" i="1"/>
  <c r="BZ21" i="1"/>
  <c r="CA20" i="1"/>
  <c r="BZ20" i="1"/>
  <c r="BZ19" i="1"/>
  <c r="CQ75" i="1"/>
  <c r="CP75" i="1"/>
  <c r="CQ74" i="1"/>
  <c r="CP74" i="1"/>
  <c r="CQ73" i="1"/>
  <c r="CP73" i="1"/>
  <c r="CQ72" i="1"/>
  <c r="CP72" i="1"/>
  <c r="CQ71" i="1"/>
  <c r="CP71" i="1"/>
  <c r="CQ70" i="1"/>
  <c r="CP70" i="1"/>
  <c r="CQ69" i="1"/>
  <c r="CP69" i="1"/>
  <c r="CQ68" i="1"/>
  <c r="CP68" i="1"/>
  <c r="CQ67" i="1"/>
  <c r="CP67" i="1"/>
  <c r="CQ66" i="1"/>
  <c r="CP66" i="1"/>
  <c r="CQ65" i="1"/>
  <c r="CP65" i="1"/>
  <c r="CQ64" i="1"/>
  <c r="CP64" i="1"/>
  <c r="CQ63" i="1"/>
  <c r="CP63" i="1"/>
  <c r="CQ62" i="1"/>
  <c r="CP62" i="1"/>
  <c r="CQ61" i="1"/>
  <c r="CP61" i="1"/>
  <c r="CQ60" i="1"/>
  <c r="CP60" i="1"/>
  <c r="CQ59" i="1"/>
  <c r="CP59" i="1"/>
  <c r="CQ58" i="1"/>
  <c r="CP58" i="1"/>
  <c r="CQ57" i="1"/>
  <c r="CP57" i="1"/>
  <c r="CQ56" i="1"/>
  <c r="CP56" i="1"/>
  <c r="CQ55" i="1"/>
  <c r="CP55" i="1"/>
  <c r="CQ54" i="1"/>
  <c r="CP54" i="1"/>
  <c r="CQ53" i="1"/>
  <c r="CP53" i="1"/>
  <c r="CQ52" i="1"/>
  <c r="CP52" i="1"/>
  <c r="CQ51" i="1"/>
  <c r="CP51" i="1"/>
  <c r="CQ50" i="1"/>
  <c r="CP50" i="1"/>
  <c r="CQ49" i="1"/>
  <c r="CP49" i="1"/>
  <c r="CQ48" i="1"/>
  <c r="CP48" i="1"/>
  <c r="CQ47" i="1"/>
  <c r="CP47" i="1"/>
  <c r="CQ46" i="1"/>
  <c r="CP46" i="1"/>
  <c r="CQ45" i="1"/>
  <c r="CP45" i="1"/>
  <c r="CQ44" i="1"/>
  <c r="CP44" i="1"/>
  <c r="CQ43" i="1"/>
  <c r="CP43" i="1"/>
  <c r="CQ42" i="1"/>
  <c r="CP42" i="1"/>
  <c r="CQ41" i="1"/>
  <c r="CP41" i="1"/>
  <c r="CQ40" i="1"/>
  <c r="CP40" i="1"/>
  <c r="CQ39" i="1"/>
  <c r="CP39" i="1"/>
  <c r="CQ38" i="1"/>
  <c r="CP38" i="1"/>
  <c r="CQ37" i="1"/>
  <c r="CP37" i="1"/>
  <c r="CQ36" i="1"/>
  <c r="CP36" i="1"/>
  <c r="CQ35" i="1"/>
  <c r="CP35" i="1"/>
  <c r="CQ34" i="1"/>
  <c r="CP34" i="1"/>
  <c r="CQ33" i="1"/>
  <c r="CP33" i="1"/>
  <c r="CQ32" i="1"/>
  <c r="CP32" i="1"/>
  <c r="CQ31" i="1"/>
  <c r="CP31" i="1"/>
  <c r="CQ30" i="1"/>
  <c r="CP30" i="1"/>
  <c r="CQ29" i="1"/>
  <c r="CP29" i="1"/>
  <c r="CQ28" i="1"/>
  <c r="CP28" i="1"/>
  <c r="CQ27" i="1"/>
  <c r="CP27" i="1"/>
  <c r="CQ26" i="1"/>
  <c r="CP26" i="1"/>
  <c r="CQ25" i="1"/>
  <c r="CP25" i="1"/>
  <c r="CQ24" i="1"/>
  <c r="CP24" i="1"/>
  <c r="CQ23" i="1"/>
  <c r="CP23" i="1"/>
  <c r="CQ22" i="1"/>
  <c r="CP22" i="1"/>
  <c r="CQ21" i="1"/>
  <c r="CP21" i="1"/>
  <c r="CQ20" i="1"/>
  <c r="CP20" i="1"/>
  <c r="CQ19" i="1"/>
  <c r="CP19" i="1"/>
  <c r="CQ18" i="1"/>
  <c r="CP18" i="1"/>
  <c r="CQ17" i="1"/>
  <c r="CP17" i="1"/>
  <c r="CQ16" i="1"/>
  <c r="CP16" i="1"/>
  <c r="CQ15" i="1"/>
  <c r="CP15" i="1"/>
  <c r="CQ14" i="1"/>
  <c r="CP14" i="1"/>
  <c r="CQ13" i="1"/>
  <c r="CP13" i="1"/>
  <c r="CQ12" i="1"/>
  <c r="CP12" i="1"/>
  <c r="CQ11" i="1"/>
  <c r="CP11" i="1"/>
  <c r="CP10" i="1"/>
  <c r="DN12" i="1" l="1"/>
  <c r="DN13" i="1"/>
  <c r="DN16" i="1"/>
  <c r="DN17" i="1"/>
  <c r="DN20" i="1"/>
  <c r="DN21" i="1"/>
  <c r="DN24" i="1"/>
  <c r="DN25" i="1"/>
  <c r="DN28" i="1"/>
  <c r="DN29" i="1"/>
  <c r="DN32" i="1"/>
  <c r="DN33" i="1"/>
  <c r="DN36" i="1"/>
  <c r="DN37" i="1"/>
  <c r="DN40" i="1"/>
  <c r="DN41" i="1"/>
  <c r="DN44" i="1"/>
  <c r="DN45" i="1"/>
  <c r="DN48" i="1"/>
  <c r="DN49" i="1"/>
  <c r="DN52" i="1"/>
  <c r="DN53" i="1"/>
  <c r="DN56" i="1"/>
  <c r="DN57" i="1"/>
  <c r="DN60" i="1"/>
  <c r="DN61" i="1"/>
  <c r="DN64" i="1"/>
  <c r="DN65" i="1"/>
  <c r="DN68" i="1"/>
  <c r="DN69" i="1"/>
  <c r="DN72" i="1"/>
  <c r="DN73" i="1"/>
  <c r="DK7" i="1"/>
  <c r="DM14" i="1"/>
  <c r="DM18" i="1"/>
  <c r="DM22" i="1"/>
  <c r="DM25" i="1"/>
  <c r="DM26" i="1"/>
  <c r="DM30" i="1"/>
  <c r="DM34" i="1"/>
  <c r="DM38" i="1"/>
  <c r="DM42" i="1"/>
  <c r="DM45" i="1"/>
  <c r="DM46" i="1"/>
  <c r="DK47" i="1"/>
  <c r="DM49" i="1"/>
  <c r="DM50" i="1"/>
  <c r="DK51" i="1"/>
  <c r="DM54" i="1"/>
  <c r="DK55" i="1"/>
  <c r="DM57" i="1"/>
  <c r="DM58" i="1"/>
  <c r="DK59" i="1"/>
  <c r="DM61" i="1"/>
  <c r="DM62" i="1"/>
  <c r="DK63" i="1"/>
  <c r="DM65" i="1"/>
  <c r="DM66" i="1"/>
  <c r="DK67" i="1"/>
  <c r="DK71" i="1"/>
  <c r="DM74" i="1"/>
  <c r="DK75" i="1"/>
  <c r="DM70" i="1" l="1"/>
  <c r="DK8" i="1"/>
  <c r="DM72" i="1"/>
  <c r="DM68" i="1"/>
  <c r="DM64" i="1"/>
  <c r="DM60" i="1"/>
  <c r="DM56" i="1"/>
  <c r="DM52" i="1"/>
  <c r="DM48" i="1"/>
  <c r="DN75" i="1"/>
  <c r="DN71" i="1"/>
  <c r="DN67" i="1"/>
  <c r="DN63" i="1"/>
  <c r="DN59" i="1"/>
  <c r="DN55" i="1"/>
  <c r="DN51" i="1"/>
  <c r="DN47" i="1"/>
  <c r="DN43" i="1"/>
  <c r="DN39" i="1"/>
  <c r="DN35" i="1"/>
  <c r="DN31" i="1"/>
  <c r="DN27" i="1"/>
  <c r="DN23" i="1"/>
  <c r="DN19" i="1"/>
  <c r="DN15" i="1"/>
  <c r="DN11" i="1"/>
  <c r="DK73" i="1"/>
  <c r="DK69" i="1"/>
  <c r="DK57" i="1"/>
  <c r="DK53" i="1"/>
  <c r="DK41" i="1"/>
  <c r="DM41" i="1"/>
  <c r="DN70" i="1"/>
  <c r="DN66" i="1"/>
  <c r="DN62" i="1"/>
  <c r="DN54" i="1"/>
  <c r="DN50" i="1"/>
  <c r="DN46" i="1"/>
  <c r="DN38" i="1"/>
  <c r="DN34" i="1"/>
  <c r="DN30" i="1"/>
  <c r="DN22" i="1"/>
  <c r="DN18" i="1"/>
  <c r="DN14" i="1"/>
  <c r="DM73" i="1"/>
  <c r="DK42" i="1"/>
  <c r="DN58" i="1"/>
  <c r="DK37" i="1"/>
  <c r="DK33" i="1"/>
  <c r="DK29" i="1"/>
  <c r="DK25" i="1"/>
  <c r="DK21" i="1"/>
  <c r="DK17" i="1"/>
  <c r="DK13" i="1"/>
  <c r="DK9" i="1"/>
  <c r="DK74" i="1"/>
  <c r="DK70" i="1"/>
  <c r="DK66" i="1"/>
  <c r="DK62" i="1"/>
  <c r="DK58" i="1"/>
  <c r="DK54" i="1"/>
  <c r="DK50" i="1"/>
  <c r="DK46" i="1"/>
  <c r="DK26" i="1"/>
  <c r="DK10" i="1"/>
  <c r="DM69" i="1"/>
  <c r="DM53" i="1"/>
  <c r="DM37" i="1"/>
  <c r="DM21" i="1"/>
  <c r="DK30" i="1"/>
  <c r="DN42" i="1"/>
  <c r="DK44" i="1"/>
  <c r="DM44" i="1"/>
  <c r="DK40" i="1"/>
  <c r="DM40" i="1"/>
  <c r="DK36" i="1"/>
  <c r="DM36" i="1"/>
  <c r="DK32" i="1"/>
  <c r="DM32" i="1"/>
  <c r="DK28" i="1"/>
  <c r="DM28" i="1"/>
  <c r="DK24" i="1"/>
  <c r="DM24" i="1"/>
  <c r="DK20" i="1"/>
  <c r="DM20" i="1"/>
  <c r="DK16" i="1"/>
  <c r="DM16" i="1"/>
  <c r="DK12" i="1"/>
  <c r="DM12" i="1"/>
  <c r="DK65" i="1"/>
  <c r="DK61" i="1"/>
  <c r="DK49" i="1"/>
  <c r="DK45" i="1"/>
  <c r="DK38" i="1"/>
  <c r="DK22" i="1"/>
  <c r="DM33" i="1"/>
  <c r="DM17" i="1"/>
  <c r="DK14" i="1"/>
  <c r="DN74" i="1"/>
  <c r="DN26" i="1"/>
  <c r="DM75" i="1"/>
  <c r="DM71" i="1"/>
  <c r="DM67" i="1"/>
  <c r="DM63" i="1"/>
  <c r="DM59" i="1"/>
  <c r="DM55" i="1"/>
  <c r="DM51" i="1"/>
  <c r="DM47" i="1"/>
  <c r="DM43" i="1"/>
  <c r="DK39" i="1"/>
  <c r="DM39" i="1"/>
  <c r="DK35" i="1"/>
  <c r="DM35" i="1"/>
  <c r="DK31" i="1"/>
  <c r="DM31" i="1"/>
  <c r="DK27" i="1"/>
  <c r="DM27" i="1"/>
  <c r="DK23" i="1"/>
  <c r="DM23" i="1"/>
  <c r="DK19" i="1"/>
  <c r="DM19" i="1"/>
  <c r="DK15" i="1"/>
  <c r="DM15" i="1"/>
  <c r="DK11" i="1"/>
  <c r="DM11" i="1"/>
  <c r="DK72" i="1"/>
  <c r="DK68" i="1"/>
  <c r="DK64" i="1"/>
  <c r="DK60" i="1"/>
  <c r="DK56" i="1"/>
  <c r="DK52" i="1"/>
  <c r="DK48" i="1"/>
  <c r="DK43" i="1"/>
  <c r="DK34" i="1"/>
  <c r="DK18" i="1"/>
  <c r="DM29" i="1"/>
  <c r="DM13" i="1"/>
  <c r="CJ24" i="1" l="1"/>
  <c r="CJ25" i="1"/>
  <c r="CJ29" i="1"/>
  <c r="CJ33" i="1"/>
  <c r="CJ37" i="1"/>
  <c r="CJ40" i="1"/>
  <c r="CJ41" i="1"/>
  <c r="CJ45" i="1"/>
  <c r="CJ49" i="1"/>
  <c r="CJ53" i="1"/>
  <c r="CJ57" i="1"/>
  <c r="CJ61" i="1"/>
  <c r="CJ65" i="1"/>
  <c r="CJ69" i="1"/>
  <c r="CJ73" i="1"/>
  <c r="CH10" i="1"/>
  <c r="CH50" i="1"/>
  <c r="CH74" i="1"/>
  <c r="CD8" i="1"/>
  <c r="CD12" i="1"/>
  <c r="CD16" i="1"/>
  <c r="CD20" i="1"/>
  <c r="CD24" i="1"/>
  <c r="CD28" i="1"/>
  <c r="CD32" i="1"/>
  <c r="CD36" i="1"/>
  <c r="CD40" i="1"/>
  <c r="CD44" i="1"/>
  <c r="CD48" i="1"/>
  <c r="CD52" i="1"/>
  <c r="CD56" i="1"/>
  <c r="CD60" i="1"/>
  <c r="CD64" i="1"/>
  <c r="CD68" i="1"/>
  <c r="CD72" i="1"/>
  <c r="BY16" i="1"/>
  <c r="BY20" i="1"/>
  <c r="BY24" i="1"/>
  <c r="BY28" i="1"/>
  <c r="BY32" i="1"/>
  <c r="BY37" i="1"/>
  <c r="BY40" i="1"/>
  <c r="BY44" i="1"/>
  <c r="BY48" i="1"/>
  <c r="BY52" i="1"/>
  <c r="BY56" i="1"/>
  <c r="BY59" i="1"/>
  <c r="BY60" i="1"/>
  <c r="BY63" i="1"/>
  <c r="BY65" i="1"/>
  <c r="BY67" i="1"/>
  <c r="BY68" i="1"/>
  <c r="BY71" i="1"/>
  <c r="BY73" i="1"/>
  <c r="BY75" i="1"/>
  <c r="CF75" i="1" l="1"/>
  <c r="CF71" i="1"/>
  <c r="CF67" i="1"/>
  <c r="CF63" i="1"/>
  <c r="CF59" i="1"/>
  <c r="CF55" i="1"/>
  <c r="CF51" i="1"/>
  <c r="CF47" i="1"/>
  <c r="CF43" i="1"/>
  <c r="CF39" i="1"/>
  <c r="CF35" i="1"/>
  <c r="CF31" i="1"/>
  <c r="CF27" i="1"/>
  <c r="CF23" i="1"/>
  <c r="CJ21" i="1"/>
  <c r="CH30" i="1"/>
  <c r="CH14" i="1"/>
  <c r="CH51" i="1"/>
  <c r="CH47" i="1"/>
  <c r="CH43" i="1"/>
  <c r="CH39" i="1"/>
  <c r="CH35" i="1"/>
  <c r="CH31" i="1"/>
  <c r="CH27" i="1"/>
  <c r="CH23" i="1"/>
  <c r="CH19" i="1"/>
  <c r="CH15" i="1"/>
  <c r="CH11" i="1"/>
  <c r="CJ72" i="1"/>
  <c r="CJ56" i="1"/>
  <c r="CD55" i="1"/>
  <c r="CD39" i="1"/>
  <c r="CD23" i="1"/>
  <c r="CH75" i="1"/>
  <c r="CH71" i="1"/>
  <c r="CH67" i="1"/>
  <c r="CH63" i="1"/>
  <c r="CH59" i="1"/>
  <c r="CH55" i="1"/>
  <c r="CD74" i="1"/>
  <c r="CD70" i="1"/>
  <c r="CD66" i="1"/>
  <c r="CD62" i="1"/>
  <c r="CD58" i="1"/>
  <c r="CD54" i="1"/>
  <c r="CD50" i="1"/>
  <c r="CD46" i="1"/>
  <c r="CD42" i="1"/>
  <c r="CD38" i="1"/>
  <c r="CD34" i="1"/>
  <c r="CD30" i="1"/>
  <c r="CD26" i="1"/>
  <c r="CD22" i="1"/>
  <c r="CD18" i="1"/>
  <c r="CD14" i="1"/>
  <c r="CD10" i="1"/>
  <c r="CH66" i="1"/>
  <c r="CH62" i="1"/>
  <c r="CH58" i="1"/>
  <c r="CH46" i="1"/>
  <c r="CH42" i="1"/>
  <c r="CH34" i="1"/>
  <c r="CH26" i="1"/>
  <c r="CH18" i="1"/>
  <c r="CJ68" i="1"/>
  <c r="CJ64" i="1"/>
  <c r="CJ60" i="1"/>
  <c r="CJ52" i="1"/>
  <c r="CJ48" i="1"/>
  <c r="CJ44" i="1"/>
  <c r="CJ36" i="1"/>
  <c r="CJ32" i="1"/>
  <c r="CJ28" i="1"/>
  <c r="CJ20" i="1"/>
  <c r="CD15" i="1"/>
  <c r="CD73" i="1"/>
  <c r="CD69" i="1"/>
  <c r="CD65" i="1"/>
  <c r="CD61" i="1"/>
  <c r="CD57" i="1"/>
  <c r="CD53" i="1"/>
  <c r="CD49" i="1"/>
  <c r="CD45" i="1"/>
  <c r="CD41" i="1"/>
  <c r="CD37" i="1"/>
  <c r="CD33" i="1"/>
  <c r="CD29" i="1"/>
  <c r="CD25" i="1"/>
  <c r="CD21" i="1"/>
  <c r="CD17" i="1"/>
  <c r="CD13" i="1"/>
  <c r="CD9" i="1"/>
  <c r="CF72" i="1"/>
  <c r="CF68" i="1"/>
  <c r="CF64" i="1"/>
  <c r="CF60" i="1"/>
  <c r="CF56" i="1"/>
  <c r="CF52" i="1"/>
  <c r="CF48" i="1"/>
  <c r="CF44" i="1"/>
  <c r="CF40" i="1"/>
  <c r="CF36" i="1"/>
  <c r="CF32" i="1"/>
  <c r="CF28" i="1"/>
  <c r="CF24" i="1"/>
  <c r="CF20" i="1"/>
  <c r="CF16" i="1"/>
  <c r="CF12" i="1"/>
  <c r="CF8" i="1"/>
  <c r="CH70" i="1"/>
  <c r="CH54" i="1"/>
  <c r="CH38" i="1"/>
  <c r="CH22" i="1"/>
  <c r="CF19" i="1"/>
  <c r="CF15" i="1"/>
  <c r="CF11" i="1"/>
  <c r="CH73" i="1"/>
  <c r="CH69" i="1"/>
  <c r="CH65" i="1"/>
  <c r="CH61" i="1"/>
  <c r="CH57" i="1"/>
  <c r="CH53" i="1"/>
  <c r="CH49" i="1"/>
  <c r="CH45" i="1"/>
  <c r="CH41" i="1"/>
  <c r="CH37" i="1"/>
  <c r="CH33" i="1"/>
  <c r="CH29" i="1"/>
  <c r="CH25" i="1"/>
  <c r="CH21" i="1"/>
  <c r="CH17" i="1"/>
  <c r="CH13" i="1"/>
  <c r="CH9" i="1"/>
  <c r="CD71" i="1"/>
  <c r="CF74" i="1"/>
  <c r="CF70" i="1"/>
  <c r="CF66" i="1"/>
  <c r="CF62" i="1"/>
  <c r="CF58" i="1"/>
  <c r="CF54" i="1"/>
  <c r="CF50" i="1"/>
  <c r="CF46" i="1"/>
  <c r="CF42" i="1"/>
  <c r="CF38" i="1"/>
  <c r="CF34" i="1"/>
  <c r="CF30" i="1"/>
  <c r="CF26" i="1"/>
  <c r="CF22" i="1"/>
  <c r="CF18" i="1"/>
  <c r="CF14" i="1"/>
  <c r="CF10" i="1"/>
  <c r="CH72" i="1"/>
  <c r="CH68" i="1"/>
  <c r="CH64" i="1"/>
  <c r="CH60" i="1"/>
  <c r="CH56" i="1"/>
  <c r="CH52" i="1"/>
  <c r="CH48" i="1"/>
  <c r="CH44" i="1"/>
  <c r="CH40" i="1"/>
  <c r="CH36" i="1"/>
  <c r="CH32" i="1"/>
  <c r="CH28" i="1"/>
  <c r="CH24" i="1"/>
  <c r="CH20" i="1"/>
  <c r="CH16" i="1"/>
  <c r="CH12" i="1"/>
  <c r="CJ74" i="1"/>
  <c r="CJ70" i="1"/>
  <c r="CJ66" i="1"/>
  <c r="CJ62" i="1"/>
  <c r="CJ58" i="1"/>
  <c r="CJ54" i="1"/>
  <c r="CJ50" i="1"/>
  <c r="CJ46" i="1"/>
  <c r="CJ42" i="1"/>
  <c r="CJ38" i="1"/>
  <c r="CJ34" i="1"/>
  <c r="CJ30" i="1"/>
  <c r="CJ26" i="1"/>
  <c r="CJ22" i="1"/>
  <c r="BY69" i="1"/>
  <c r="BY61" i="1"/>
  <c r="BY45" i="1"/>
  <c r="BY29" i="1"/>
  <c r="BY21" i="1"/>
  <c r="BY53" i="1"/>
  <c r="CF33" i="1"/>
  <c r="BY55" i="1"/>
  <c r="BY51" i="1"/>
  <c r="BY47" i="1"/>
  <c r="BY43" i="1"/>
  <c r="BY39" i="1"/>
  <c r="BY35" i="1"/>
  <c r="BY31" i="1"/>
  <c r="BY27" i="1"/>
  <c r="BY23" i="1"/>
  <c r="BY19" i="1"/>
  <c r="BY72" i="1"/>
  <c r="BY64" i="1"/>
  <c r="BY36" i="1"/>
  <c r="CD67" i="1"/>
  <c r="CD51" i="1"/>
  <c r="CD35" i="1"/>
  <c r="CD19" i="1"/>
  <c r="CF61" i="1"/>
  <c r="CF45" i="1"/>
  <c r="CF29" i="1"/>
  <c r="CF13" i="1"/>
  <c r="CF65" i="1"/>
  <c r="CF17" i="1"/>
  <c r="BY74" i="1"/>
  <c r="BY70" i="1"/>
  <c r="BY66" i="1"/>
  <c r="BY62" i="1"/>
  <c r="BY58" i="1"/>
  <c r="BY54" i="1"/>
  <c r="BY50" i="1"/>
  <c r="BY46" i="1"/>
  <c r="BY42" i="1"/>
  <c r="BY38" i="1"/>
  <c r="BY34" i="1"/>
  <c r="BY30" i="1"/>
  <c r="BY26" i="1"/>
  <c r="BY22" i="1"/>
  <c r="BY18" i="1"/>
  <c r="CD63" i="1"/>
  <c r="CD47" i="1"/>
  <c r="CD31" i="1"/>
  <c r="CF73" i="1"/>
  <c r="CF57" i="1"/>
  <c r="CF41" i="1"/>
  <c r="CF25" i="1"/>
  <c r="CF9" i="1"/>
  <c r="CJ75" i="1"/>
  <c r="CJ71" i="1"/>
  <c r="CJ67" i="1"/>
  <c r="CJ63" i="1"/>
  <c r="CJ59" i="1"/>
  <c r="CJ55" i="1"/>
  <c r="CJ51" i="1"/>
  <c r="CJ47" i="1"/>
  <c r="CJ43" i="1"/>
  <c r="CJ39" i="1"/>
  <c r="CJ35" i="1"/>
  <c r="CJ31" i="1"/>
  <c r="CJ27" i="1"/>
  <c r="CJ23" i="1"/>
  <c r="CJ19" i="1"/>
  <c r="CF49" i="1"/>
  <c r="BY57" i="1"/>
  <c r="BY49" i="1"/>
  <c r="BY41" i="1"/>
  <c r="BY33" i="1"/>
  <c r="BY25" i="1"/>
  <c r="BY17" i="1"/>
  <c r="CD75" i="1"/>
  <c r="CD59" i="1"/>
  <c r="CD43" i="1"/>
  <c r="CD27" i="1"/>
  <c r="CD11" i="1"/>
  <c r="CF69" i="1"/>
  <c r="CF53" i="1"/>
  <c r="CF37" i="1"/>
  <c r="CF21" i="1"/>
  <c r="CN73" i="1"/>
  <c r="CN69" i="1"/>
  <c r="CN65" i="1"/>
  <c r="CN61" i="1"/>
  <c r="CN57" i="1"/>
  <c r="CN53" i="1"/>
  <c r="CN49" i="1"/>
  <c r="CN45" i="1"/>
  <c r="CN41" i="1"/>
  <c r="CN37" i="1"/>
  <c r="CN33" i="1"/>
  <c r="CN29" i="1"/>
  <c r="CN25" i="1"/>
  <c r="CN21" i="1"/>
  <c r="CN72" i="1"/>
  <c r="CN68" i="1"/>
  <c r="CN64" i="1"/>
  <c r="CN60" i="1"/>
  <c r="CN56" i="1"/>
  <c r="CN52" i="1"/>
  <c r="CN48" i="1"/>
  <c r="CN44" i="1"/>
  <c r="CN40" i="1"/>
  <c r="CN36" i="1"/>
  <c r="CN32" i="1"/>
  <c r="CN28" i="1"/>
  <c r="CN24" i="1"/>
  <c r="CN20" i="1"/>
  <c r="CN75" i="1"/>
  <c r="CN71" i="1"/>
  <c r="CN67" i="1"/>
  <c r="CN63" i="1"/>
  <c r="CN59" i="1"/>
  <c r="CN55" i="1"/>
  <c r="CN51" i="1"/>
  <c r="CN47" i="1"/>
  <c r="CN43" i="1"/>
  <c r="CN39" i="1"/>
  <c r="CN35" i="1"/>
  <c r="CN31" i="1"/>
  <c r="CN27" i="1"/>
  <c r="CN23" i="1"/>
  <c r="CN74" i="1"/>
  <c r="CN70" i="1"/>
  <c r="CN66" i="1"/>
  <c r="CN62" i="1"/>
  <c r="CN58" i="1"/>
  <c r="CN54" i="1"/>
  <c r="CN50" i="1"/>
  <c r="CN46" i="1"/>
  <c r="CN42" i="1"/>
  <c r="CN38" i="1"/>
  <c r="CN34" i="1"/>
  <c r="CN30" i="1"/>
  <c r="CN26" i="1"/>
  <c r="CN22" i="1"/>
  <c r="BC14" i="1"/>
  <c r="BC17" i="1"/>
  <c r="BC18" i="1"/>
  <c r="BC21" i="1"/>
  <c r="BC25" i="1"/>
  <c r="BC29" i="1"/>
  <c r="BC33" i="1"/>
  <c r="BC37" i="1"/>
  <c r="BC41" i="1"/>
  <c r="BC45" i="1"/>
  <c r="BC49" i="1"/>
  <c r="BC53" i="1"/>
  <c r="BC57" i="1"/>
  <c r="BC61" i="1"/>
  <c r="BC65" i="1"/>
  <c r="BA15" i="1"/>
  <c r="BA19" i="1"/>
  <c r="BA23" i="1"/>
  <c r="BA27" i="1"/>
  <c r="BA31" i="1"/>
  <c r="BA35" i="1"/>
  <c r="BA39" i="1"/>
  <c r="BA43" i="1"/>
  <c r="BA47" i="1"/>
  <c r="BA51" i="1"/>
  <c r="BA55" i="1"/>
  <c r="BA59" i="1"/>
  <c r="BA63" i="1"/>
  <c r="BA67" i="1"/>
  <c r="AY13" i="1"/>
  <c r="AY17" i="1"/>
  <c r="AY21" i="1"/>
  <c r="AY25" i="1"/>
  <c r="AY29" i="1"/>
  <c r="AY33" i="1"/>
  <c r="AY37" i="1"/>
  <c r="AY41" i="1"/>
  <c r="AY45" i="1"/>
  <c r="AY49" i="1"/>
  <c r="AY53" i="1"/>
  <c r="AY57" i="1"/>
  <c r="AY61" i="1"/>
  <c r="AY65" i="1"/>
  <c r="AR8" i="1"/>
  <c r="AR9" i="1"/>
  <c r="AR10" i="1"/>
  <c r="AR11" i="1"/>
  <c r="AR12" i="1"/>
  <c r="AR13" i="1"/>
  <c r="AR14" i="1"/>
  <c r="AR15" i="1"/>
  <c r="AR16" i="1"/>
  <c r="AR17" i="1"/>
  <c r="AR18" i="1"/>
  <c r="AR19" i="1"/>
  <c r="AR20" i="1"/>
  <c r="AR21" i="1"/>
  <c r="AR22" i="1"/>
  <c r="AR23" i="1"/>
  <c r="AR24" i="1"/>
  <c r="AR25" i="1"/>
  <c r="AR26" i="1"/>
  <c r="AR27" i="1"/>
  <c r="AR28" i="1"/>
  <c r="AR29" i="1"/>
  <c r="AR30" i="1"/>
  <c r="AR31" i="1"/>
  <c r="AR32" i="1"/>
  <c r="AR33" i="1"/>
  <c r="AR34" i="1"/>
  <c r="AR35" i="1"/>
  <c r="AR36" i="1"/>
  <c r="AR37" i="1"/>
  <c r="AR38" i="1"/>
  <c r="AR39" i="1"/>
  <c r="AR40" i="1"/>
  <c r="AR41" i="1"/>
  <c r="AR42" i="1"/>
  <c r="AR43" i="1"/>
  <c r="AR44" i="1"/>
  <c r="AR49" i="1"/>
  <c r="AR53" i="1"/>
  <c r="AR65" i="1"/>
  <c r="AR68" i="1"/>
  <c r="AR69" i="1"/>
  <c r="AR70" i="1"/>
  <c r="AR71" i="1"/>
  <c r="AR72" i="1"/>
  <c r="AR73" i="1"/>
  <c r="AR74" i="1"/>
  <c r="AR75" i="1"/>
  <c r="AQ9" i="1"/>
  <c r="AQ10" i="1"/>
  <c r="AQ11" i="1"/>
  <c r="AQ12" i="1"/>
  <c r="AQ13" i="1"/>
  <c r="AQ14" i="1"/>
  <c r="AQ15" i="1"/>
  <c r="AQ16" i="1"/>
  <c r="AQ17" i="1"/>
  <c r="AQ18" i="1"/>
  <c r="AQ19" i="1"/>
  <c r="AQ20" i="1"/>
  <c r="AQ21" i="1"/>
  <c r="AQ22" i="1"/>
  <c r="AQ23" i="1"/>
  <c r="AQ24" i="1"/>
  <c r="AQ25" i="1"/>
  <c r="AQ26" i="1"/>
  <c r="AQ27" i="1"/>
  <c r="AQ28" i="1"/>
  <c r="AQ29" i="1"/>
  <c r="AQ30" i="1"/>
  <c r="AQ31" i="1"/>
  <c r="AQ32" i="1"/>
  <c r="AQ33" i="1"/>
  <c r="AQ34" i="1"/>
  <c r="AQ35" i="1"/>
  <c r="AQ36" i="1"/>
  <c r="AQ37" i="1"/>
  <c r="AQ38" i="1"/>
  <c r="AQ39" i="1"/>
  <c r="AQ40" i="1"/>
  <c r="AQ41" i="1"/>
  <c r="AQ42" i="1"/>
  <c r="AQ43" i="1"/>
  <c r="AQ44" i="1"/>
  <c r="AQ45" i="1"/>
  <c r="AQ46" i="1"/>
  <c r="AQ47" i="1"/>
  <c r="AQ48" i="1"/>
  <c r="AQ49" i="1"/>
  <c r="AQ50" i="1"/>
  <c r="AQ51" i="1"/>
  <c r="AQ52" i="1"/>
  <c r="AQ53" i="1"/>
  <c r="AQ54" i="1"/>
  <c r="AQ55" i="1"/>
  <c r="AQ56" i="1"/>
  <c r="AQ57" i="1"/>
  <c r="AQ58" i="1"/>
  <c r="AQ59" i="1"/>
  <c r="AQ60" i="1"/>
  <c r="AQ61" i="1"/>
  <c r="AQ62" i="1"/>
  <c r="AQ63" i="1"/>
  <c r="AQ64" i="1"/>
  <c r="AQ65" i="1"/>
  <c r="AQ66" i="1"/>
  <c r="AQ67" i="1"/>
  <c r="BC13" i="1" l="1"/>
  <c r="AY66" i="1"/>
  <c r="AY62" i="1"/>
  <c r="AY58" i="1"/>
  <c r="AY54" i="1"/>
  <c r="AY50" i="1"/>
  <c r="AY46" i="1"/>
  <c r="AY42" i="1"/>
  <c r="AY38" i="1"/>
  <c r="AY34" i="1"/>
  <c r="AY30" i="1"/>
  <c r="AY26" i="1"/>
  <c r="AY22" i="1"/>
  <c r="AY18" i="1"/>
  <c r="AY14" i="1"/>
  <c r="BA64" i="1"/>
  <c r="BA60" i="1"/>
  <c r="BA56" i="1"/>
  <c r="BA52" i="1"/>
  <c r="BA48" i="1"/>
  <c r="BA44" i="1"/>
  <c r="BA40" i="1"/>
  <c r="BA36" i="1"/>
  <c r="BA32" i="1"/>
  <c r="BA28" i="1"/>
  <c r="BA24" i="1"/>
  <c r="BA20" i="1"/>
  <c r="BA16" i="1"/>
  <c r="BA12" i="1"/>
  <c r="BC66" i="1"/>
  <c r="BC62" i="1"/>
  <c r="BC58" i="1"/>
  <c r="BC54" i="1"/>
  <c r="BC50" i="1"/>
  <c r="BC46" i="1"/>
  <c r="BC42" i="1"/>
  <c r="BC38" i="1"/>
  <c r="BC34" i="1"/>
  <c r="BC30" i="1"/>
  <c r="BC26" i="1"/>
  <c r="BC22" i="1"/>
  <c r="BA66" i="1"/>
  <c r="BA62" i="1"/>
  <c r="BA58" i="1"/>
  <c r="BA54" i="1"/>
  <c r="BA50" i="1"/>
  <c r="BA46" i="1"/>
  <c r="BA42" i="1"/>
  <c r="BA38" i="1"/>
  <c r="BA34" i="1"/>
  <c r="BA30" i="1"/>
  <c r="BA26" i="1"/>
  <c r="BA22" i="1"/>
  <c r="BA14" i="1"/>
  <c r="BC64" i="1"/>
  <c r="BC60" i="1"/>
  <c r="BC56" i="1"/>
  <c r="BC52" i="1"/>
  <c r="BC48" i="1"/>
  <c r="BC44" i="1"/>
  <c r="BC40" i="1"/>
  <c r="BC36" i="1"/>
  <c r="BC32" i="1"/>
  <c r="BC28" i="1"/>
  <c r="BC24" i="1"/>
  <c r="BC20" i="1"/>
  <c r="BC12" i="1"/>
  <c r="BC16" i="1"/>
  <c r="BK11" i="1"/>
  <c r="BC67" i="1"/>
  <c r="BC63" i="1"/>
  <c r="BC59" i="1"/>
  <c r="BC55" i="1"/>
  <c r="BC51" i="1"/>
  <c r="BC47" i="1"/>
  <c r="BC43" i="1"/>
  <c r="BC39" i="1"/>
  <c r="BC35" i="1"/>
  <c r="BC31" i="1"/>
  <c r="BC27" i="1"/>
  <c r="BC23" i="1"/>
  <c r="BC19" i="1"/>
  <c r="BC15" i="1"/>
  <c r="BC11" i="1"/>
  <c r="BA11" i="1"/>
  <c r="BA18" i="1"/>
  <c r="AY67" i="1"/>
  <c r="AY63" i="1"/>
  <c r="AY59" i="1"/>
  <c r="AY55" i="1"/>
  <c r="AY51" i="1"/>
  <c r="AY47" i="1"/>
  <c r="AY43" i="1"/>
  <c r="AY39" i="1"/>
  <c r="AY35" i="1"/>
  <c r="AY31" i="1"/>
  <c r="AY27" i="1"/>
  <c r="AY23" i="1"/>
  <c r="AY19" i="1"/>
  <c r="AY15" i="1"/>
  <c r="AY11" i="1"/>
  <c r="BA65" i="1"/>
  <c r="BA61" i="1"/>
  <c r="BA57" i="1"/>
  <c r="BA53" i="1"/>
  <c r="BA49" i="1"/>
  <c r="BA45" i="1"/>
  <c r="BA41" i="1"/>
  <c r="BA37" i="1"/>
  <c r="BA33" i="1"/>
  <c r="BA29" i="1"/>
  <c r="BA25" i="1"/>
  <c r="BA21" i="1"/>
  <c r="BA17" i="1"/>
  <c r="BA13" i="1"/>
  <c r="AY64" i="1"/>
  <c r="AY60" i="1"/>
  <c r="AY56" i="1"/>
  <c r="AY52" i="1"/>
  <c r="AY48" i="1"/>
  <c r="AY44" i="1"/>
  <c r="AY40" i="1"/>
  <c r="AY36" i="1"/>
  <c r="AY32" i="1"/>
  <c r="AY28" i="1"/>
  <c r="AY24" i="1"/>
  <c r="AY20" i="1"/>
  <c r="AY16" i="1"/>
  <c r="AY12" i="1"/>
  <c r="BD66" i="1"/>
  <c r="BD62" i="1"/>
  <c r="BD58" i="1"/>
  <c r="BD50" i="1"/>
  <c r="BD46" i="1"/>
  <c r="BD42" i="1"/>
  <c r="BD34" i="1"/>
  <c r="BD30" i="1"/>
  <c r="BD26" i="1"/>
  <c r="BD18" i="1"/>
  <c r="BD14" i="1"/>
  <c r="BL57" i="1"/>
  <c r="BD54" i="1"/>
  <c r="BD67" i="1"/>
  <c r="BD63" i="1"/>
  <c r="BD59" i="1"/>
  <c r="BD55" i="1"/>
  <c r="BD51" i="1"/>
  <c r="BD47" i="1"/>
  <c r="BD43" i="1"/>
  <c r="BD39" i="1"/>
  <c r="BD35" i="1"/>
  <c r="BD31" i="1"/>
  <c r="BD27" i="1"/>
  <c r="BD23" i="1"/>
  <c r="BD19" i="1"/>
  <c r="BD15" i="1"/>
  <c r="BD11" i="1"/>
  <c r="BD38" i="1"/>
  <c r="BD22" i="1"/>
  <c r="BD65" i="1"/>
  <c r="BD61" i="1"/>
  <c r="BD57" i="1"/>
  <c r="BD53" i="1"/>
  <c r="BD49" i="1"/>
  <c r="BD45" i="1"/>
  <c r="BD41" i="1"/>
  <c r="BD37" i="1"/>
  <c r="BD33" i="1"/>
  <c r="BD29" i="1"/>
  <c r="BD25" i="1"/>
  <c r="BD21" i="1"/>
  <c r="BD17" i="1"/>
  <c r="BD13" i="1"/>
  <c r="BD64" i="1"/>
  <c r="BD60" i="1"/>
  <c r="BD56" i="1"/>
  <c r="BD52" i="1"/>
  <c r="BD48" i="1"/>
  <c r="BD44" i="1"/>
  <c r="BD40" i="1"/>
  <c r="BD36" i="1"/>
  <c r="BD32" i="1"/>
  <c r="BD28" i="1"/>
  <c r="BD24" i="1"/>
  <c r="BD20" i="1"/>
  <c r="BD16" i="1"/>
  <c r="BD12" i="1"/>
  <c r="DI75" i="1"/>
  <c r="DL75" i="1"/>
  <c r="DP75" i="1"/>
  <c r="DO75" i="1"/>
  <c r="DJ75" i="1"/>
  <c r="DI31" i="1"/>
  <c r="DO31" i="1"/>
  <c r="DP31" i="1"/>
  <c r="DJ31" i="1"/>
  <c r="DL31" i="1"/>
  <c r="DJ15" i="1"/>
  <c r="DL15" i="1"/>
  <c r="DP74" i="1"/>
  <c r="DI74" i="1"/>
  <c r="DO74" i="1"/>
  <c r="DJ74" i="1"/>
  <c r="DL74" i="1"/>
  <c r="DP70" i="1"/>
  <c r="DJ70" i="1"/>
  <c r="DI70" i="1"/>
  <c r="DO70" i="1"/>
  <c r="DL70" i="1"/>
  <c r="DI42" i="1"/>
  <c r="DO42" i="1"/>
  <c r="DJ42" i="1"/>
  <c r="DP42" i="1"/>
  <c r="DL42" i="1"/>
  <c r="DP38" i="1"/>
  <c r="DI38" i="1"/>
  <c r="DO38" i="1"/>
  <c r="DJ38" i="1"/>
  <c r="DL38" i="1"/>
  <c r="DP34" i="1"/>
  <c r="DJ34" i="1"/>
  <c r="DI34" i="1"/>
  <c r="DO34" i="1"/>
  <c r="DL34" i="1"/>
  <c r="DP30" i="1"/>
  <c r="DI30" i="1"/>
  <c r="DO30" i="1"/>
  <c r="DJ30" i="1"/>
  <c r="DL30" i="1"/>
  <c r="AS30" i="1"/>
  <c r="DJ26" i="1"/>
  <c r="DI26" i="1"/>
  <c r="DO26" i="1"/>
  <c r="DP26" i="1"/>
  <c r="DL26" i="1"/>
  <c r="DJ22" i="1"/>
  <c r="DL22" i="1"/>
  <c r="DJ18" i="1"/>
  <c r="DL18" i="1"/>
  <c r="DJ14" i="1"/>
  <c r="DL14" i="1"/>
  <c r="AS14" i="1"/>
  <c r="DJ10" i="1"/>
  <c r="DL10" i="1"/>
  <c r="AS10" i="1"/>
  <c r="DI71" i="1"/>
  <c r="DP71" i="1"/>
  <c r="DL71" i="1"/>
  <c r="DJ71" i="1"/>
  <c r="DO71" i="1"/>
  <c r="DI43" i="1"/>
  <c r="DO43" i="1"/>
  <c r="DP43" i="1"/>
  <c r="DJ43" i="1"/>
  <c r="DL43" i="1"/>
  <c r="DI35" i="1"/>
  <c r="DP35" i="1"/>
  <c r="DO35" i="1"/>
  <c r="DJ35" i="1"/>
  <c r="DL35" i="1"/>
  <c r="DJ23" i="1"/>
  <c r="DL23" i="1"/>
  <c r="DJ7" i="1"/>
  <c r="DL7" i="1"/>
  <c r="AS74" i="1"/>
  <c r="DP73" i="1"/>
  <c r="DI73" i="1"/>
  <c r="DO73" i="1"/>
  <c r="DJ73" i="1"/>
  <c r="DL73" i="1"/>
  <c r="DO69" i="1"/>
  <c r="DP69" i="1"/>
  <c r="DJ69" i="1"/>
  <c r="DI69" i="1"/>
  <c r="DL69" i="1"/>
  <c r="DI65" i="1"/>
  <c r="DO65" i="1"/>
  <c r="DP65" i="1"/>
  <c r="DJ65" i="1"/>
  <c r="DL65" i="1"/>
  <c r="DO53" i="1"/>
  <c r="DP53" i="1"/>
  <c r="DJ53" i="1"/>
  <c r="DI53" i="1"/>
  <c r="DL53" i="1"/>
  <c r="DO49" i="1"/>
  <c r="DP49" i="1"/>
  <c r="DJ49" i="1"/>
  <c r="DI49" i="1"/>
  <c r="DL49" i="1"/>
  <c r="AS42" i="1"/>
  <c r="DO41" i="1"/>
  <c r="DI41" i="1"/>
  <c r="DP41" i="1"/>
  <c r="DJ41" i="1"/>
  <c r="DL41" i="1"/>
  <c r="DO37" i="1"/>
  <c r="DP37" i="1"/>
  <c r="DJ37" i="1"/>
  <c r="DI37" i="1"/>
  <c r="DL37" i="1"/>
  <c r="DO33" i="1"/>
  <c r="DP33" i="1"/>
  <c r="DJ33" i="1"/>
  <c r="DI33" i="1"/>
  <c r="DL33" i="1"/>
  <c r="DI29" i="1"/>
  <c r="DO29" i="1"/>
  <c r="DP29" i="1"/>
  <c r="DJ29" i="1"/>
  <c r="DL29" i="1"/>
  <c r="AS26" i="1"/>
  <c r="DI25" i="1"/>
  <c r="DO25" i="1"/>
  <c r="DP25" i="1"/>
  <c r="DJ25" i="1"/>
  <c r="DL25" i="1"/>
  <c r="DJ21" i="1"/>
  <c r="DL21" i="1"/>
  <c r="DJ17" i="1"/>
  <c r="DL17" i="1"/>
  <c r="DJ13" i="1"/>
  <c r="DL13" i="1"/>
  <c r="DJ9" i="1"/>
  <c r="DL9" i="1"/>
  <c r="DI39" i="1"/>
  <c r="DP39" i="1"/>
  <c r="DO39" i="1"/>
  <c r="DJ39" i="1"/>
  <c r="DL39" i="1"/>
  <c r="DI27" i="1"/>
  <c r="DO27" i="1"/>
  <c r="DP27" i="1"/>
  <c r="DJ27" i="1"/>
  <c r="DL27" i="1"/>
  <c r="DJ19" i="1"/>
  <c r="DL19" i="1"/>
  <c r="DJ11" i="1"/>
  <c r="DL11" i="1"/>
  <c r="DI72" i="1"/>
  <c r="DJ72" i="1"/>
  <c r="DP72" i="1"/>
  <c r="DO72" i="1"/>
  <c r="DL72" i="1"/>
  <c r="DO68" i="1"/>
  <c r="DI68" i="1"/>
  <c r="DP68" i="1"/>
  <c r="DJ68" i="1"/>
  <c r="DL68" i="1"/>
  <c r="DP44" i="1"/>
  <c r="DJ44" i="1"/>
  <c r="DO44" i="1"/>
  <c r="DI44" i="1"/>
  <c r="DL44" i="1"/>
  <c r="DI40" i="1"/>
  <c r="DJ40" i="1"/>
  <c r="DP40" i="1"/>
  <c r="DO40" i="1"/>
  <c r="DL40" i="1"/>
  <c r="DP36" i="1"/>
  <c r="DI36" i="1"/>
  <c r="DJ36" i="1"/>
  <c r="DO36" i="1"/>
  <c r="DL36" i="1"/>
  <c r="DO32" i="1"/>
  <c r="DP32" i="1"/>
  <c r="DI32" i="1"/>
  <c r="DJ32" i="1"/>
  <c r="DL32" i="1"/>
  <c r="DJ28" i="1"/>
  <c r="DO28" i="1"/>
  <c r="DI28" i="1"/>
  <c r="DP28" i="1"/>
  <c r="DL28" i="1"/>
  <c r="DJ24" i="1"/>
  <c r="DL24" i="1"/>
  <c r="DJ20" i="1"/>
  <c r="DL20" i="1"/>
  <c r="DJ16" i="1"/>
  <c r="DL16" i="1"/>
  <c r="DJ12" i="1"/>
  <c r="DL12" i="1"/>
  <c r="DJ8" i="1"/>
  <c r="DL8" i="1"/>
  <c r="EB57" i="1"/>
  <c r="DX57" i="1"/>
  <c r="DZ57" i="1"/>
  <c r="DZ45" i="1"/>
  <c r="EB45" i="1"/>
  <c r="DX45" i="1"/>
  <c r="AR57" i="1"/>
  <c r="DX64" i="1"/>
  <c r="EB64" i="1"/>
  <c r="DZ64" i="1"/>
  <c r="EB60" i="1"/>
  <c r="DX60" i="1"/>
  <c r="DZ60" i="1"/>
  <c r="DX56" i="1"/>
  <c r="DZ56" i="1"/>
  <c r="EB56" i="1"/>
  <c r="DX52" i="1"/>
  <c r="EB52" i="1"/>
  <c r="DZ52" i="1"/>
  <c r="DX48" i="1"/>
  <c r="DZ48" i="1"/>
  <c r="EB48" i="1"/>
  <c r="AR64" i="1"/>
  <c r="AS65" i="1" s="1"/>
  <c r="AR60" i="1"/>
  <c r="AR56" i="1"/>
  <c r="AR52" i="1"/>
  <c r="AS53" i="1" s="1"/>
  <c r="AR48" i="1"/>
  <c r="AS49" i="1" s="1"/>
  <c r="EB61" i="1"/>
  <c r="DZ61" i="1"/>
  <c r="DX61" i="1"/>
  <c r="EB49" i="1"/>
  <c r="DZ49" i="1"/>
  <c r="DX49" i="1"/>
  <c r="DX67" i="1"/>
  <c r="DZ67" i="1"/>
  <c r="EB67" i="1"/>
  <c r="DX63" i="1"/>
  <c r="DZ63" i="1"/>
  <c r="EB63" i="1"/>
  <c r="DX59" i="1"/>
  <c r="DZ59" i="1"/>
  <c r="EB59" i="1"/>
  <c r="DX55" i="1"/>
  <c r="DZ55" i="1"/>
  <c r="EB55" i="1"/>
  <c r="DX51" i="1"/>
  <c r="DZ51" i="1"/>
  <c r="EB51" i="1"/>
  <c r="DX47" i="1"/>
  <c r="EB47" i="1"/>
  <c r="DZ47" i="1"/>
  <c r="AR67" i="1"/>
  <c r="AS68" i="1" s="1"/>
  <c r="AR63" i="1"/>
  <c r="AR59" i="1"/>
  <c r="AR55" i="1"/>
  <c r="AR51" i="1"/>
  <c r="AR47" i="1"/>
  <c r="EB65" i="1"/>
  <c r="DZ65" i="1"/>
  <c r="DX65" i="1"/>
  <c r="EB53" i="1"/>
  <c r="DZ53" i="1"/>
  <c r="DX53" i="1"/>
  <c r="AR61" i="1"/>
  <c r="AR45" i="1"/>
  <c r="AS45" i="1" s="1"/>
  <c r="DZ66" i="1"/>
  <c r="EB66" i="1"/>
  <c r="DX66" i="1"/>
  <c r="DZ62" i="1"/>
  <c r="DX62" i="1"/>
  <c r="EB62" i="1"/>
  <c r="DZ58" i="1"/>
  <c r="DX58" i="1"/>
  <c r="EB58" i="1"/>
  <c r="DZ54" i="1"/>
  <c r="EB54" i="1"/>
  <c r="DX54" i="1"/>
  <c r="DZ50" i="1"/>
  <c r="EB50" i="1"/>
  <c r="DX50" i="1"/>
  <c r="DZ46" i="1"/>
  <c r="DX46" i="1"/>
  <c r="EB46" i="1"/>
  <c r="AR66" i="1"/>
  <c r="AS66" i="1" s="1"/>
  <c r="AR62" i="1"/>
  <c r="AR58" i="1"/>
  <c r="AR54" i="1"/>
  <c r="AS54" i="1" s="1"/>
  <c r="AR50" i="1"/>
  <c r="AS50" i="1" s="1"/>
  <c r="AR46" i="1"/>
  <c r="AS73" i="1"/>
  <c r="AS69" i="1"/>
  <c r="AS41" i="1"/>
  <c r="AS37" i="1"/>
  <c r="AS33" i="1"/>
  <c r="AS29" i="1"/>
  <c r="AS25" i="1"/>
  <c r="AS21" i="1"/>
  <c r="AS17" i="1"/>
  <c r="AS13" i="1"/>
  <c r="AS9" i="1"/>
  <c r="AS70" i="1"/>
  <c r="AS38" i="1"/>
  <c r="AS22" i="1"/>
  <c r="AS34" i="1"/>
  <c r="AS18" i="1"/>
  <c r="AS72" i="1"/>
  <c r="AS44" i="1"/>
  <c r="AS40" i="1"/>
  <c r="AS36" i="1"/>
  <c r="AS32" i="1"/>
  <c r="AS28" i="1"/>
  <c r="AS24" i="1"/>
  <c r="AS20" i="1"/>
  <c r="AS16" i="1"/>
  <c r="AS12" i="1"/>
  <c r="AS8" i="1"/>
  <c r="AS75" i="1"/>
  <c r="AS71" i="1"/>
  <c r="AS43" i="1"/>
  <c r="AS39" i="1"/>
  <c r="AS35" i="1"/>
  <c r="AS31" i="1"/>
  <c r="AS27" i="1"/>
  <c r="AS23" i="1"/>
  <c r="AS19" i="1"/>
  <c r="AS15" i="1"/>
  <c r="AS11" i="1"/>
  <c r="AT8" i="1"/>
  <c r="AT9" i="1"/>
  <c r="AT10" i="1"/>
  <c r="AT11" i="1"/>
  <c r="AT12" i="1"/>
  <c r="AT13" i="1"/>
  <c r="AT14" i="1"/>
  <c r="AT15" i="1"/>
  <c r="AT16" i="1"/>
  <c r="AT17" i="1"/>
  <c r="AT18" i="1"/>
  <c r="AT19" i="1"/>
  <c r="AT20" i="1"/>
  <c r="AT21" i="1"/>
  <c r="AT22" i="1"/>
  <c r="AT23" i="1"/>
  <c r="AT24" i="1"/>
  <c r="AT25" i="1"/>
  <c r="AT26" i="1"/>
  <c r="AT27" i="1"/>
  <c r="AT28" i="1"/>
  <c r="AT29" i="1"/>
  <c r="AT30" i="1"/>
  <c r="AT31" i="1"/>
  <c r="AT32" i="1"/>
  <c r="AT33" i="1"/>
  <c r="AT34" i="1"/>
  <c r="AT35" i="1"/>
  <c r="AT36" i="1"/>
  <c r="AT37" i="1"/>
  <c r="AT38" i="1"/>
  <c r="AT39" i="1"/>
  <c r="AT40" i="1"/>
  <c r="AT41" i="1"/>
  <c r="AT42" i="1"/>
  <c r="AT43" i="1"/>
  <c r="AT44" i="1"/>
  <c r="AT49" i="1"/>
  <c r="AT53" i="1"/>
  <c r="AT65" i="1"/>
  <c r="AT68" i="1"/>
  <c r="AT69" i="1"/>
  <c r="AT70" i="1"/>
  <c r="AT71" i="1"/>
  <c r="AT72" i="1"/>
  <c r="AT73" i="1"/>
  <c r="AT74" i="1"/>
  <c r="AT75" i="1"/>
  <c r="AT7" i="1"/>
  <c r="AS55" i="1" l="1"/>
  <c r="AS56" i="1"/>
  <c r="AS63" i="1"/>
  <c r="AT45" i="1"/>
  <c r="AU45" i="1" s="1"/>
  <c r="AS48" i="1"/>
  <c r="AS59" i="1"/>
  <c r="AU69" i="1"/>
  <c r="AU41" i="1"/>
  <c r="AU33" i="1"/>
  <c r="AU25" i="1"/>
  <c r="AU21" i="1"/>
  <c r="AU13" i="1"/>
  <c r="AU9" i="1"/>
  <c r="AS57" i="1"/>
  <c r="AU75" i="1"/>
  <c r="AU71" i="1"/>
  <c r="AU43" i="1"/>
  <c r="AU39" i="1"/>
  <c r="AU35" i="1"/>
  <c r="AU31" i="1"/>
  <c r="AU23" i="1"/>
  <c r="AU19" i="1"/>
  <c r="AU11" i="1"/>
  <c r="AS47" i="1"/>
  <c r="AU29" i="1"/>
  <c r="AU17" i="1"/>
  <c r="AU37" i="1"/>
  <c r="AS64" i="1"/>
  <c r="AU36" i="1"/>
  <c r="AU73" i="1"/>
  <c r="AT57" i="1"/>
  <c r="AU28" i="1"/>
  <c r="AU40" i="1"/>
  <c r="AU32" i="1"/>
  <c r="AU24" i="1"/>
  <c r="AU20" i="1"/>
  <c r="AU12" i="1"/>
  <c r="AU8" i="1"/>
  <c r="AU15" i="1"/>
  <c r="AU16" i="1"/>
  <c r="AU72" i="1"/>
  <c r="AU70" i="1"/>
  <c r="AU42" i="1"/>
  <c r="AU22" i="1"/>
  <c r="AU44" i="1"/>
  <c r="DO50" i="1"/>
  <c r="DP50" i="1"/>
  <c r="DJ50" i="1"/>
  <c r="DI50" i="1"/>
  <c r="DL50" i="1"/>
  <c r="AT50" i="1"/>
  <c r="AU50" i="1" s="1"/>
  <c r="AT51" i="1"/>
  <c r="DI51" i="1"/>
  <c r="DL51" i="1"/>
  <c r="DP51" i="1"/>
  <c r="DJ51" i="1"/>
  <c r="DO51" i="1"/>
  <c r="AS52" i="1"/>
  <c r="DP54" i="1"/>
  <c r="DJ54" i="1"/>
  <c r="DI54" i="1"/>
  <c r="DO54" i="1"/>
  <c r="DL54" i="1"/>
  <c r="AT54" i="1"/>
  <c r="AU54" i="1" s="1"/>
  <c r="AT55" i="1"/>
  <c r="DI55" i="1"/>
  <c r="DP55" i="1"/>
  <c r="DJ55" i="1"/>
  <c r="DO55" i="1"/>
  <c r="DL55" i="1"/>
  <c r="AT48" i="1"/>
  <c r="AU49" i="1" s="1"/>
  <c r="DO48" i="1"/>
  <c r="DP48" i="1"/>
  <c r="DI48" i="1"/>
  <c r="DJ48" i="1"/>
  <c r="DL48" i="1"/>
  <c r="AT64" i="1"/>
  <c r="DO64" i="1"/>
  <c r="DI64" i="1"/>
  <c r="DP64" i="1"/>
  <c r="DJ64" i="1"/>
  <c r="DL64" i="1"/>
  <c r="AS58" i="1"/>
  <c r="DO57" i="1"/>
  <c r="DP57" i="1"/>
  <c r="DI57" i="1"/>
  <c r="DJ57" i="1"/>
  <c r="DL57" i="1"/>
  <c r="DI66" i="1"/>
  <c r="DO66" i="1"/>
  <c r="DP66" i="1"/>
  <c r="DJ66" i="1"/>
  <c r="DL66" i="1"/>
  <c r="AT66" i="1"/>
  <c r="AU66" i="1" s="1"/>
  <c r="DI61" i="1"/>
  <c r="DO61" i="1"/>
  <c r="DP61" i="1"/>
  <c r="DJ61" i="1"/>
  <c r="DL61" i="1"/>
  <c r="AT67" i="1"/>
  <c r="DI67" i="1"/>
  <c r="DL67" i="1"/>
  <c r="DP67" i="1"/>
  <c r="DJ67" i="1"/>
  <c r="DO67" i="1"/>
  <c r="AS61" i="1"/>
  <c r="DP58" i="1"/>
  <c r="DI58" i="1"/>
  <c r="DO58" i="1"/>
  <c r="DJ58" i="1"/>
  <c r="DL58" i="1"/>
  <c r="AT58" i="1"/>
  <c r="AT59" i="1"/>
  <c r="DI59" i="1"/>
  <c r="DL59" i="1"/>
  <c r="DO59" i="1"/>
  <c r="DP59" i="1"/>
  <c r="DJ59" i="1"/>
  <c r="AT52" i="1"/>
  <c r="DP52" i="1"/>
  <c r="DI52" i="1"/>
  <c r="DO52" i="1"/>
  <c r="DJ52" i="1"/>
  <c r="DL52" i="1"/>
  <c r="AT60" i="1"/>
  <c r="DP60" i="1"/>
  <c r="DJ60" i="1"/>
  <c r="DI60" i="1"/>
  <c r="DO60" i="1"/>
  <c r="DL60" i="1"/>
  <c r="AU27" i="1"/>
  <c r="AS51" i="1"/>
  <c r="AS67" i="1"/>
  <c r="AS60" i="1"/>
  <c r="AT61" i="1"/>
  <c r="DP46" i="1"/>
  <c r="DI46" i="1"/>
  <c r="DO46" i="1"/>
  <c r="DJ46" i="1"/>
  <c r="DL46" i="1"/>
  <c r="AT46" i="1"/>
  <c r="AS46" i="1"/>
  <c r="DI62" i="1"/>
  <c r="DO62" i="1"/>
  <c r="DP62" i="1"/>
  <c r="DJ62" i="1"/>
  <c r="DL62" i="1"/>
  <c r="AT62" i="1"/>
  <c r="AS62" i="1"/>
  <c r="DI45" i="1"/>
  <c r="DO45" i="1"/>
  <c r="DP45" i="1"/>
  <c r="DJ45" i="1"/>
  <c r="DL45" i="1"/>
  <c r="AT47" i="1"/>
  <c r="DI47" i="1"/>
  <c r="DL47" i="1"/>
  <c r="DO47" i="1"/>
  <c r="DP47" i="1"/>
  <c r="DJ47" i="1"/>
  <c r="AT63" i="1"/>
  <c r="DI63" i="1"/>
  <c r="DO63" i="1"/>
  <c r="DL63" i="1"/>
  <c r="DP63" i="1"/>
  <c r="DJ63" i="1"/>
  <c r="AT56" i="1"/>
  <c r="DI56" i="1"/>
  <c r="DJ56" i="1"/>
  <c r="DO56" i="1"/>
  <c r="DP56" i="1"/>
  <c r="DL56" i="1"/>
  <c r="AU38" i="1"/>
  <c r="AU34" i="1"/>
  <c r="AU10" i="1"/>
  <c r="AU74" i="1"/>
  <c r="AU14" i="1"/>
  <c r="AU18" i="1"/>
  <c r="AU26" i="1"/>
  <c r="AU30" i="1"/>
  <c r="AU60" i="1" l="1"/>
  <c r="AU46" i="1"/>
  <c r="AU63" i="1"/>
  <c r="AU58" i="1"/>
  <c r="AU56" i="1"/>
  <c r="AU47" i="1"/>
  <c r="AU61" i="1"/>
  <c r="AU52" i="1"/>
  <c r="AU67" i="1"/>
  <c r="AU62" i="1"/>
  <c r="AU59" i="1"/>
  <c r="AU64" i="1"/>
  <c r="AU55" i="1"/>
  <c r="AU57" i="1"/>
  <c r="AU68" i="1"/>
  <c r="AU48" i="1"/>
  <c r="AU51" i="1"/>
  <c r="AU65" i="1"/>
  <c r="AU53" i="1"/>
  <c r="BL13" i="1" l="1"/>
  <c r="BK13" i="1"/>
  <c r="BL11" i="1"/>
  <c r="BK15" i="1"/>
  <c r="BL15" i="1"/>
  <c r="BK17" i="1"/>
  <c r="BL17" i="1"/>
  <c r="BK10" i="1"/>
  <c r="BL10" i="1"/>
  <c r="BD10" i="1"/>
  <c r="BK12" i="1"/>
  <c r="BL12" i="1"/>
  <c r="BK14" i="1"/>
  <c r="BL14" i="1"/>
  <c r="BK16" i="1"/>
  <c r="BL16" i="1"/>
  <c r="BJ18" i="1" l="1"/>
  <c r="BJ17" i="1"/>
  <c r="BH17" i="1" s="1"/>
  <c r="BJ16" i="1"/>
  <c r="BH16" i="1" s="1"/>
  <c r="BJ15" i="1"/>
  <c r="BH15" i="1" s="1"/>
  <c r="BJ14" i="1"/>
  <c r="BH14" i="1" s="1"/>
  <c r="BJ13" i="1"/>
  <c r="BH13" i="1" s="1"/>
  <c r="BJ12" i="1"/>
  <c r="BH12" i="1" s="1"/>
  <c r="BJ11" i="1"/>
  <c r="BH11" i="1" s="1"/>
  <c r="BJ10" i="1"/>
  <c r="BH10" i="1" s="1"/>
  <c r="AQ8" i="1"/>
  <c r="BH114" i="11" l="1"/>
  <c r="BG114" i="11"/>
  <c r="BF114" i="11"/>
  <c r="BE114" i="11"/>
  <c r="BD114" i="11"/>
  <c r="BC114" i="11"/>
  <c r="BB114" i="11"/>
  <c r="BH97" i="11"/>
  <c r="BG97" i="11"/>
  <c r="BF97" i="11"/>
  <c r="BE97" i="11"/>
  <c r="BD97" i="11"/>
  <c r="BC97" i="11"/>
  <c r="BB97" i="11"/>
  <c r="AE82" i="11"/>
  <c r="AD82" i="11"/>
  <c r="AC82" i="11"/>
  <c r="AB82" i="11"/>
  <c r="AA82" i="11"/>
  <c r="X82" i="11"/>
  <c r="V82" i="11"/>
  <c r="U82" i="11"/>
  <c r="T82" i="11"/>
  <c r="AE81" i="11"/>
  <c r="AD81" i="11"/>
  <c r="AC81" i="11"/>
  <c r="AB81" i="11"/>
  <c r="AA81" i="11"/>
  <c r="X81" i="11"/>
  <c r="V81" i="11"/>
  <c r="U81" i="11"/>
  <c r="T81" i="11"/>
  <c r="BH18" i="11"/>
  <c r="BG18" i="11"/>
  <c r="BF18" i="11"/>
  <c r="BE18" i="11"/>
  <c r="BD18" i="11"/>
  <c r="BC18" i="11"/>
  <c r="BB18" i="11"/>
  <c r="BA18" i="11"/>
  <c r="AZ18" i="11"/>
  <c r="AY18" i="11"/>
  <c r="AV18" i="11"/>
  <c r="AU18" i="11"/>
  <c r="AT18" i="11"/>
  <c r="AS18" i="11"/>
  <c r="AR18" i="11"/>
  <c r="AQ18" i="11"/>
  <c r="AP18" i="11"/>
  <c r="AO18" i="11"/>
  <c r="AN18" i="11"/>
  <c r="AM18" i="11"/>
  <c r="AJ18" i="11"/>
  <c r="AI18" i="11"/>
  <c r="AH18" i="11"/>
  <c r="AG18" i="11"/>
  <c r="AF18" i="11"/>
  <c r="AE18" i="11"/>
  <c r="AD18" i="11"/>
  <c r="AC18" i="11"/>
  <c r="AB18" i="11"/>
  <c r="AA18" i="11"/>
  <c r="X18" i="11"/>
  <c r="W18" i="11"/>
  <c r="V18" i="11"/>
  <c r="U18" i="11"/>
  <c r="T18" i="11"/>
  <c r="S18" i="11"/>
  <c r="R18" i="11"/>
  <c r="Q18" i="11"/>
  <c r="P18" i="11"/>
  <c r="O18" i="11"/>
  <c r="L18" i="11"/>
  <c r="K18" i="11"/>
  <c r="J18" i="11"/>
  <c r="I18" i="11"/>
  <c r="H18" i="11"/>
  <c r="G18" i="11"/>
  <c r="F18" i="11"/>
  <c r="E18" i="11"/>
  <c r="D18" i="11"/>
  <c r="C18" i="11"/>
  <c r="AF30" i="11" l="1"/>
  <c r="AF31" i="11"/>
  <c r="AF32" i="11"/>
  <c r="BH29" i="11"/>
  <c r="F66" i="10"/>
  <c r="BG29" i="11"/>
  <c r="F65" i="10"/>
  <c r="BF29" i="11"/>
  <c r="F64" i="10"/>
  <c r="BE29" i="11"/>
  <c r="F63" i="10"/>
  <c r="BD29" i="11"/>
  <c r="F62" i="10"/>
  <c r="BC29" i="11"/>
  <c r="F61" i="10"/>
  <c r="BB29" i="11"/>
  <c r="F60" i="10"/>
  <c r="BA29" i="11"/>
  <c r="F59" i="10"/>
  <c r="AZ29" i="11"/>
  <c r="F58" i="10"/>
  <c r="AY29" i="11"/>
  <c r="F57" i="10"/>
  <c r="AV29" i="11"/>
  <c r="F56" i="10"/>
  <c r="AU29" i="11"/>
  <c r="F55" i="10"/>
  <c r="AT29" i="11"/>
  <c r="F54" i="10"/>
  <c r="AS29" i="11"/>
  <c r="F53" i="10"/>
  <c r="AR29" i="11"/>
  <c r="F52" i="10"/>
  <c r="AQ29" i="11"/>
  <c r="F51" i="10"/>
  <c r="AP29" i="11"/>
  <c r="F50" i="10"/>
  <c r="AO29" i="11"/>
  <c r="F49" i="10"/>
  <c r="AN29" i="11"/>
  <c r="F48" i="10"/>
  <c r="AM29" i="11"/>
  <c r="F47" i="10"/>
  <c r="AJ29" i="11"/>
  <c r="F46" i="10"/>
  <c r="AI29" i="11"/>
  <c r="F45" i="10"/>
  <c r="AH29" i="11"/>
  <c r="F44" i="10"/>
  <c r="AG29" i="11"/>
  <c r="F43" i="10"/>
  <c r="AF29" i="11"/>
  <c r="AE29" i="11"/>
  <c r="F32" i="10"/>
  <c r="AD29" i="11"/>
  <c r="F31" i="10"/>
  <c r="AC29" i="11"/>
  <c r="F30" i="10"/>
  <c r="AB29" i="11"/>
  <c r="F29" i="10"/>
  <c r="AA29" i="11"/>
  <c r="F28" i="10"/>
  <c r="X29" i="11"/>
  <c r="F27" i="10"/>
  <c r="W29" i="11"/>
  <c r="F26" i="10"/>
  <c r="V29" i="11"/>
  <c r="F25" i="10"/>
  <c r="U29" i="11"/>
  <c r="F24" i="10"/>
  <c r="T29" i="11"/>
  <c r="F23" i="10"/>
  <c r="S29" i="11"/>
  <c r="F22" i="10"/>
  <c r="R29" i="11"/>
  <c r="F21" i="10"/>
  <c r="Q29" i="11"/>
  <c r="F20" i="10"/>
  <c r="P29" i="11"/>
  <c r="F19" i="10"/>
  <c r="O29" i="11"/>
  <c r="F18" i="10"/>
  <c r="L29" i="11"/>
  <c r="F17" i="10"/>
  <c r="K29" i="11"/>
  <c r="F16" i="10"/>
  <c r="J29" i="11"/>
  <c r="F15" i="10"/>
  <c r="I29" i="11"/>
  <c r="F14" i="10"/>
  <c r="H29" i="11"/>
  <c r="F13" i="10"/>
  <c r="G29" i="11"/>
  <c r="F12" i="10"/>
  <c r="F29" i="11"/>
  <c r="F11" i="10"/>
  <c r="E29" i="11"/>
  <c r="F10" i="10"/>
  <c r="D29" i="11"/>
  <c r="F9" i="10"/>
  <c r="C29" i="11"/>
  <c r="F8" i="10"/>
  <c r="E66" i="10"/>
  <c r="E65" i="10"/>
  <c r="E64" i="10"/>
  <c r="E63" i="10"/>
  <c r="E62" i="10"/>
  <c r="E61" i="10"/>
  <c r="E60" i="10"/>
  <c r="E59" i="10"/>
  <c r="E58" i="10"/>
  <c r="E57" i="10"/>
  <c r="E56" i="10"/>
  <c r="E55" i="10"/>
  <c r="E54" i="10"/>
  <c r="E53" i="10"/>
  <c r="E52" i="10"/>
  <c r="E51" i="10"/>
  <c r="E50" i="10"/>
  <c r="E49" i="10"/>
  <c r="E48" i="10"/>
  <c r="E47" i="10"/>
  <c r="E46" i="10"/>
  <c r="E45" i="10"/>
  <c r="E44" i="10"/>
  <c r="E43" i="10"/>
  <c r="AF28" i="11"/>
  <c r="E32" i="10"/>
  <c r="E31" i="10"/>
  <c r="E30" i="10"/>
  <c r="E29" i="10"/>
  <c r="E28" i="10"/>
  <c r="E27" i="10"/>
  <c r="E26" i="10"/>
  <c r="E25" i="10"/>
  <c r="E24" i="10"/>
  <c r="E23" i="10"/>
  <c r="E22" i="10"/>
  <c r="E21" i="10"/>
  <c r="E20" i="10"/>
  <c r="E19" i="10"/>
  <c r="E18" i="10"/>
  <c r="E17" i="10"/>
  <c r="E16" i="10"/>
  <c r="E15" i="10"/>
  <c r="E14" i="10"/>
  <c r="E13" i="10"/>
  <c r="E12" i="10"/>
  <c r="E11" i="10"/>
  <c r="E10" i="10"/>
  <c r="E9" i="10"/>
  <c r="E8" i="10"/>
  <c r="D11" i="10" l="1"/>
  <c r="F28" i="11"/>
  <c r="D15" i="10"/>
  <c r="J28" i="11"/>
  <c r="D27" i="10"/>
  <c r="X28" i="11"/>
  <c r="D31" i="10"/>
  <c r="AD28" i="11"/>
  <c r="D44" i="10"/>
  <c r="AH28" i="11"/>
  <c r="D60" i="10"/>
  <c r="BB28" i="11"/>
  <c r="D64" i="10"/>
  <c r="BF28" i="11"/>
  <c r="J8" i="10"/>
  <c r="C32" i="11"/>
  <c r="J12" i="10"/>
  <c r="G32" i="11"/>
  <c r="J18" i="10"/>
  <c r="O32" i="11"/>
  <c r="J24" i="10"/>
  <c r="U32" i="11"/>
  <c r="J28" i="10"/>
  <c r="AA32" i="11"/>
  <c r="J32" i="10"/>
  <c r="AE32" i="11"/>
  <c r="J45" i="10"/>
  <c r="AI32" i="11"/>
  <c r="J51" i="10"/>
  <c r="AQ32" i="11"/>
  <c r="J55" i="10"/>
  <c r="AU32" i="11"/>
  <c r="J59" i="10"/>
  <c r="BA32" i="11"/>
  <c r="J63" i="10"/>
  <c r="BE32" i="11"/>
  <c r="I8" i="10"/>
  <c r="C31" i="11"/>
  <c r="I16" i="10"/>
  <c r="K31" i="11"/>
  <c r="I24" i="10"/>
  <c r="U31" i="11"/>
  <c r="I32" i="10"/>
  <c r="AE31" i="11"/>
  <c r="I49" i="10"/>
  <c r="AO31" i="11"/>
  <c r="I57" i="10"/>
  <c r="AY31" i="11"/>
  <c r="I65" i="10"/>
  <c r="BG31" i="11"/>
  <c r="D10" i="10"/>
  <c r="E28" i="11"/>
  <c r="D14" i="10"/>
  <c r="I28" i="11"/>
  <c r="D18" i="10"/>
  <c r="O28" i="11"/>
  <c r="D22" i="10"/>
  <c r="S28" i="11"/>
  <c r="D26" i="10"/>
  <c r="W28" i="11"/>
  <c r="D30" i="10"/>
  <c r="AC28" i="11"/>
  <c r="D43" i="10"/>
  <c r="AG28" i="11"/>
  <c r="D47" i="10"/>
  <c r="AM28" i="11"/>
  <c r="D51" i="10"/>
  <c r="AQ28" i="11"/>
  <c r="D55" i="10"/>
  <c r="AU28" i="11"/>
  <c r="D59" i="10"/>
  <c r="BA28" i="11"/>
  <c r="D63" i="10"/>
  <c r="BE28" i="11"/>
  <c r="I9" i="10"/>
  <c r="D31" i="11"/>
  <c r="I13" i="10"/>
  <c r="H31" i="11"/>
  <c r="I17" i="10"/>
  <c r="L31" i="11"/>
  <c r="I21" i="10"/>
  <c r="R31" i="11"/>
  <c r="I25" i="10"/>
  <c r="V31" i="11"/>
  <c r="I29" i="10"/>
  <c r="AB31" i="11"/>
  <c r="I46" i="10"/>
  <c r="AJ31" i="11"/>
  <c r="I50" i="10"/>
  <c r="AP31" i="11"/>
  <c r="I54" i="10"/>
  <c r="AT31" i="11"/>
  <c r="I58" i="10"/>
  <c r="AZ31" i="11"/>
  <c r="I62" i="10"/>
  <c r="BD31" i="11"/>
  <c r="I66" i="10"/>
  <c r="BH31" i="11"/>
  <c r="H10" i="10"/>
  <c r="E30" i="11"/>
  <c r="H12" i="10"/>
  <c r="G30" i="11"/>
  <c r="H14" i="10"/>
  <c r="I30" i="11"/>
  <c r="H16" i="10"/>
  <c r="K30" i="11"/>
  <c r="H18" i="10"/>
  <c r="O30" i="11"/>
  <c r="H20" i="10"/>
  <c r="Q30" i="11"/>
  <c r="H22" i="10"/>
  <c r="S30" i="11"/>
  <c r="J10" i="10"/>
  <c r="E32" i="11"/>
  <c r="J16" i="10"/>
  <c r="K32" i="11"/>
  <c r="J20" i="10"/>
  <c r="Q32" i="11"/>
  <c r="J26" i="10"/>
  <c r="W32" i="11"/>
  <c r="J30" i="10"/>
  <c r="AC32" i="11"/>
  <c r="J43" i="10"/>
  <c r="AG32" i="11"/>
  <c r="J49" i="10"/>
  <c r="AO32" i="11"/>
  <c r="J53" i="10"/>
  <c r="AS32" i="11"/>
  <c r="J57" i="10"/>
  <c r="AY32" i="11"/>
  <c r="J61" i="10"/>
  <c r="BC32" i="11"/>
  <c r="J65" i="10"/>
  <c r="BG32" i="11"/>
  <c r="I12" i="10"/>
  <c r="G31" i="11"/>
  <c r="I20" i="10"/>
  <c r="Q31" i="11"/>
  <c r="I28" i="10"/>
  <c r="AA31" i="11"/>
  <c r="I45" i="10"/>
  <c r="AI31" i="11"/>
  <c r="I53" i="10"/>
  <c r="AS31" i="11"/>
  <c r="I61" i="10"/>
  <c r="BC31" i="11"/>
  <c r="D9" i="10"/>
  <c r="D28" i="11"/>
  <c r="D13" i="10"/>
  <c r="H28" i="11"/>
  <c r="D17" i="10"/>
  <c r="L28" i="11"/>
  <c r="D21" i="10"/>
  <c r="R28" i="11"/>
  <c r="D25" i="10"/>
  <c r="V28" i="11"/>
  <c r="D29" i="10"/>
  <c r="AB28" i="11"/>
  <c r="D46" i="10"/>
  <c r="AJ28" i="11"/>
  <c r="D50" i="10"/>
  <c r="AP28" i="11"/>
  <c r="D54" i="10"/>
  <c r="AT28" i="11"/>
  <c r="D58" i="10"/>
  <c r="AZ28" i="11"/>
  <c r="D62" i="10"/>
  <c r="BD28" i="11"/>
  <c r="D66" i="10"/>
  <c r="BH28" i="11"/>
  <c r="J9" i="10"/>
  <c r="D32" i="11"/>
  <c r="J11" i="10"/>
  <c r="F32" i="11"/>
  <c r="J13" i="10"/>
  <c r="H32" i="11"/>
  <c r="J15" i="10"/>
  <c r="J32" i="11"/>
  <c r="J17" i="10"/>
  <c r="L32" i="11"/>
  <c r="J19" i="10"/>
  <c r="P32" i="11"/>
  <c r="J21" i="10"/>
  <c r="R32" i="11"/>
  <c r="J23" i="10"/>
  <c r="T32" i="11"/>
  <c r="J25" i="10"/>
  <c r="V32" i="11"/>
  <c r="J27" i="10"/>
  <c r="X32" i="11"/>
  <c r="J29" i="10"/>
  <c r="AB32" i="11"/>
  <c r="J31" i="10"/>
  <c r="AD32" i="11"/>
  <c r="J44" i="10"/>
  <c r="AH32" i="11"/>
  <c r="J46" i="10"/>
  <c r="AJ32" i="11"/>
  <c r="J48" i="10"/>
  <c r="AN32" i="11"/>
  <c r="J50" i="10"/>
  <c r="AP32" i="11"/>
  <c r="J52" i="10"/>
  <c r="AR32" i="11"/>
  <c r="J54" i="10"/>
  <c r="AT32" i="11"/>
  <c r="J56" i="10"/>
  <c r="AV32" i="11"/>
  <c r="J58" i="10"/>
  <c r="AZ32" i="11"/>
  <c r="J60" i="10"/>
  <c r="BB32" i="11"/>
  <c r="J62" i="10"/>
  <c r="BD32" i="11"/>
  <c r="J64" i="10"/>
  <c r="BF32" i="11"/>
  <c r="J66" i="10"/>
  <c r="BH32" i="11"/>
  <c r="I10" i="10"/>
  <c r="E31" i="11"/>
  <c r="I14" i="10"/>
  <c r="I31" i="11"/>
  <c r="I18" i="10"/>
  <c r="O31" i="11"/>
  <c r="I22" i="10"/>
  <c r="S31" i="11"/>
  <c r="I26" i="10"/>
  <c r="W31" i="11"/>
  <c r="I30" i="10"/>
  <c r="AC31" i="11"/>
  <c r="I43" i="10"/>
  <c r="AG31" i="11"/>
  <c r="I47" i="10"/>
  <c r="AM31" i="11"/>
  <c r="I51" i="10"/>
  <c r="AQ31" i="11"/>
  <c r="I55" i="10"/>
  <c r="AU31" i="11"/>
  <c r="I59" i="10"/>
  <c r="BA31" i="11"/>
  <c r="I63" i="10"/>
  <c r="BE31" i="11"/>
  <c r="D19" i="10"/>
  <c r="P28" i="11"/>
  <c r="D23" i="10"/>
  <c r="T28" i="11"/>
  <c r="D48" i="10"/>
  <c r="AN28" i="11"/>
  <c r="D52" i="10"/>
  <c r="AR28" i="11"/>
  <c r="D56" i="10"/>
  <c r="AV28" i="11"/>
  <c r="J14" i="10"/>
  <c r="I32" i="11"/>
  <c r="J22" i="10"/>
  <c r="S32" i="11"/>
  <c r="J47" i="10"/>
  <c r="AM32" i="11"/>
  <c r="D8" i="10"/>
  <c r="C28" i="11"/>
  <c r="D12" i="10"/>
  <c r="G28" i="11"/>
  <c r="D16" i="10"/>
  <c r="K28" i="11"/>
  <c r="D20" i="10"/>
  <c r="Q28" i="11"/>
  <c r="D24" i="10"/>
  <c r="U28" i="11"/>
  <c r="D28" i="10"/>
  <c r="AA28" i="11"/>
  <c r="D32" i="10"/>
  <c r="AE28" i="11"/>
  <c r="D45" i="10"/>
  <c r="AI28" i="11"/>
  <c r="D49" i="10"/>
  <c r="AO28" i="11"/>
  <c r="D53" i="10"/>
  <c r="AS28" i="11"/>
  <c r="D57" i="10"/>
  <c r="AY28" i="11"/>
  <c r="D61" i="10"/>
  <c r="BC28" i="11"/>
  <c r="D65" i="10"/>
  <c r="BG28" i="11"/>
  <c r="I11" i="10"/>
  <c r="F31" i="11"/>
  <c r="I15" i="10"/>
  <c r="J31" i="11"/>
  <c r="I19" i="10"/>
  <c r="P31" i="11"/>
  <c r="I23" i="10"/>
  <c r="T31" i="11"/>
  <c r="I27" i="10"/>
  <c r="X31" i="11"/>
  <c r="I31" i="10"/>
  <c r="AD31" i="11"/>
  <c r="I44" i="10"/>
  <c r="AH31" i="11"/>
  <c r="I48" i="10"/>
  <c r="AN31" i="11"/>
  <c r="I52" i="10"/>
  <c r="AR31" i="11"/>
  <c r="I56" i="10"/>
  <c r="AV31" i="11"/>
  <c r="I60" i="10"/>
  <c r="BB31" i="11"/>
  <c r="I64" i="10"/>
  <c r="BF31" i="11"/>
  <c r="H9" i="10"/>
  <c r="D30" i="11"/>
  <c r="H11" i="10"/>
  <c r="F30" i="11"/>
  <c r="H13" i="10"/>
  <c r="H30" i="11"/>
  <c r="H15" i="10"/>
  <c r="J30" i="11"/>
  <c r="H17" i="10"/>
  <c r="L30" i="11"/>
  <c r="H19" i="10"/>
  <c r="P30" i="11"/>
  <c r="H21" i="10"/>
  <c r="R30" i="11"/>
  <c r="H23" i="10"/>
  <c r="T30" i="11"/>
  <c r="H24" i="10"/>
  <c r="U30" i="11"/>
  <c r="H25" i="10"/>
  <c r="V30" i="11"/>
  <c r="H26" i="10"/>
  <c r="W30" i="11"/>
  <c r="H27" i="10"/>
  <c r="X30" i="11"/>
  <c r="H28" i="10"/>
  <c r="AA30" i="11"/>
  <c r="H29" i="10"/>
  <c r="AB30" i="11"/>
  <c r="H30" i="10"/>
  <c r="AC30" i="11"/>
  <c r="H31" i="10"/>
  <c r="AD30" i="11"/>
  <c r="H32" i="10"/>
  <c r="AE30" i="11"/>
  <c r="H43" i="10"/>
  <c r="AG30" i="11"/>
  <c r="H44" i="10"/>
  <c r="AH30" i="11"/>
  <c r="H45" i="10"/>
  <c r="AI30" i="11"/>
  <c r="H46" i="10"/>
  <c r="AJ30" i="11"/>
  <c r="H47" i="10"/>
  <c r="AM30" i="11"/>
  <c r="H48" i="10"/>
  <c r="AN30" i="11"/>
  <c r="H49" i="10"/>
  <c r="AO30" i="11"/>
  <c r="H50" i="10"/>
  <c r="AP30" i="11"/>
  <c r="H51" i="10"/>
  <c r="AQ30" i="11"/>
  <c r="H52" i="10"/>
  <c r="AR30" i="11"/>
  <c r="H53" i="10"/>
  <c r="AS30" i="11"/>
  <c r="H54" i="10"/>
  <c r="AT30" i="11"/>
  <c r="H55" i="10"/>
  <c r="AU30" i="11"/>
  <c r="H56" i="10"/>
  <c r="AV30" i="11"/>
  <c r="H57" i="10"/>
  <c r="AY30" i="11"/>
  <c r="H58" i="10"/>
  <c r="AZ30" i="11"/>
  <c r="H59" i="10"/>
  <c r="BA30" i="11"/>
  <c r="H60" i="10"/>
  <c r="BB30" i="11"/>
  <c r="H61" i="10"/>
  <c r="BC30" i="11"/>
  <c r="H62" i="10"/>
  <c r="BD30" i="11"/>
  <c r="H63" i="10"/>
  <c r="BE30" i="11"/>
  <c r="H64" i="10"/>
  <c r="BF30" i="11"/>
  <c r="H65" i="10"/>
  <c r="BG30" i="11"/>
  <c r="H66" i="10"/>
  <c r="BH30" i="11"/>
  <c r="E42" i="10"/>
  <c r="E33" i="10"/>
  <c r="I42" i="10"/>
  <c r="I33" i="10"/>
  <c r="D33" i="10"/>
  <c r="D42" i="10"/>
  <c r="J33" i="10"/>
  <c r="J42" i="10"/>
  <c r="F33" i="10"/>
  <c r="F42" i="10"/>
  <c r="H33" i="10"/>
  <c r="H42" i="10"/>
  <c r="W8" i="9" l="1"/>
  <c r="U60" i="9"/>
  <c r="U61" i="9"/>
  <c r="U62" i="9"/>
  <c r="U63" i="9"/>
  <c r="U64" i="9"/>
  <c r="U65" i="9"/>
  <c r="U66" i="9"/>
  <c r="AZ115" i="3"/>
  <c r="AY115" i="3"/>
  <c r="AX115" i="3"/>
  <c r="AW115" i="3"/>
  <c r="AV115" i="3"/>
  <c r="AU115" i="3"/>
  <c r="AT115" i="3"/>
  <c r="AZ98" i="3" l="1"/>
  <c r="AY98" i="3"/>
  <c r="AX98" i="3"/>
  <c r="AW98" i="3"/>
  <c r="AV98" i="3"/>
  <c r="AU98" i="3"/>
  <c r="AT98" i="3"/>
  <c r="FT39" i="1" l="1"/>
  <c r="W29" i="9" s="1"/>
  <c r="FT23" i="1"/>
  <c r="W13" i="9" s="1"/>
  <c r="EU66" i="1"/>
  <c r="EU62" i="1"/>
  <c r="EU58" i="1"/>
  <c r="EU54" i="1"/>
  <c r="EU50" i="1"/>
  <c r="EU46" i="1"/>
  <c r="EU42" i="1"/>
  <c r="EU38" i="1"/>
  <c r="FT66" i="1"/>
  <c r="W65" i="9" s="1"/>
  <c r="FT62" i="1"/>
  <c r="W61" i="9" s="1"/>
  <c r="FT58" i="1"/>
  <c r="W57" i="9" s="1"/>
  <c r="FT54" i="1"/>
  <c r="W53" i="9" s="1"/>
  <c r="FT50" i="1"/>
  <c r="W49" i="9" s="1"/>
  <c r="FT46" i="1"/>
  <c r="W45" i="9" s="1"/>
  <c r="FT42" i="1"/>
  <c r="W32" i="9" s="1"/>
  <c r="FT38" i="1"/>
  <c r="W28" i="9" s="1"/>
  <c r="FT34" i="1"/>
  <c r="W24" i="9" s="1"/>
  <c r="FT30" i="1"/>
  <c r="W20" i="9" s="1"/>
  <c r="FT26" i="1"/>
  <c r="W16" i="9" s="1"/>
  <c r="FT22" i="1"/>
  <c r="W12" i="9" s="1"/>
  <c r="EU60" i="1"/>
  <c r="EU56" i="1"/>
  <c r="EU52" i="1"/>
  <c r="EU48" i="1"/>
  <c r="EU44" i="1"/>
  <c r="EU40" i="1"/>
  <c r="EU36" i="1"/>
  <c r="EU32" i="1"/>
  <c r="EU28" i="1"/>
  <c r="EU24" i="1"/>
  <c r="EU20" i="1"/>
  <c r="FQ59" i="1"/>
  <c r="FQ55" i="1"/>
  <c r="FQ51" i="1"/>
  <c r="FQ47" i="1"/>
  <c r="FQ43" i="1"/>
  <c r="FQ39" i="1"/>
  <c r="FQ35" i="1"/>
  <c r="FQ31" i="1"/>
  <c r="FQ27" i="1"/>
  <c r="FQ23" i="1"/>
  <c r="FT64" i="1"/>
  <c r="W63" i="9" s="1"/>
  <c r="FT56" i="1"/>
  <c r="W55" i="9" s="1"/>
  <c r="FT52" i="1"/>
  <c r="W51" i="9" s="1"/>
  <c r="FT48" i="1"/>
  <c r="W47" i="9" s="1"/>
  <c r="FT44" i="1"/>
  <c r="W43" i="9" s="1"/>
  <c r="FT40" i="1"/>
  <c r="W30" i="9" s="1"/>
  <c r="FT36" i="1"/>
  <c r="W26" i="9" s="1"/>
  <c r="FT32" i="1"/>
  <c r="W22" i="9" s="1"/>
  <c r="FT28" i="1"/>
  <c r="W18" i="9" s="1"/>
  <c r="FT24" i="1"/>
  <c r="W14" i="9" s="1"/>
  <c r="FT20" i="1"/>
  <c r="W10" i="9" s="1"/>
  <c r="EU34" i="1"/>
  <c r="FT55" i="1"/>
  <c r="W54" i="9" s="1"/>
  <c r="FT43" i="1"/>
  <c r="FT27" i="1"/>
  <c r="W17" i="9" s="1"/>
  <c r="EU30" i="1"/>
  <c r="FT65" i="1"/>
  <c r="W64" i="9" s="1"/>
  <c r="FT61" i="1"/>
  <c r="W60" i="9" s="1"/>
  <c r="FT57" i="1"/>
  <c r="W56" i="9" s="1"/>
  <c r="FT19" i="1"/>
  <c r="W9" i="9" s="1"/>
  <c r="FT60" i="1"/>
  <c r="W59" i="9" s="1"/>
  <c r="FT67" i="1"/>
  <c r="W66" i="9" s="1"/>
  <c r="FT59" i="1"/>
  <c r="W58" i="9" s="1"/>
  <c r="FT35" i="1"/>
  <c r="W25" i="9" s="1"/>
  <c r="FT47" i="1"/>
  <c r="W46" i="9" s="1"/>
  <c r="FT31" i="1"/>
  <c r="W21" i="9" s="1"/>
  <c r="FT53" i="1"/>
  <c r="W52" i="9" s="1"/>
  <c r="FT63" i="1"/>
  <c r="W62" i="9" s="1"/>
  <c r="FT51" i="1"/>
  <c r="W50" i="9" s="1"/>
  <c r="FT49" i="1"/>
  <c r="W48" i="9" s="1"/>
  <c r="FT45" i="1"/>
  <c r="W44" i="9" s="1"/>
  <c r="FT41" i="1"/>
  <c r="W31" i="9" s="1"/>
  <c r="FT37" i="1"/>
  <c r="W27" i="9" s="1"/>
  <c r="FT33" i="1"/>
  <c r="W23" i="9" s="1"/>
  <c r="FT29" i="1"/>
  <c r="W19" i="9" s="1"/>
  <c r="FT25" i="1"/>
  <c r="W15" i="9" s="1"/>
  <c r="FT21" i="1"/>
  <c r="W11" i="9" s="1"/>
  <c r="FQ19" i="1"/>
  <c r="EU26" i="1"/>
  <c r="EU22" i="1"/>
  <c r="FQ60" i="1"/>
  <c r="FQ56" i="1"/>
  <c r="FQ52" i="1"/>
  <c r="FQ48" i="1"/>
  <c r="FQ44" i="1"/>
  <c r="FQ40" i="1"/>
  <c r="FQ36" i="1"/>
  <c r="FQ32" i="1"/>
  <c r="FQ28" i="1"/>
  <c r="FQ24" i="1"/>
  <c r="FQ20" i="1"/>
  <c r="FQ58" i="1"/>
  <c r="FQ54" i="1"/>
  <c r="FQ50" i="1"/>
  <c r="FQ46" i="1"/>
  <c r="FQ42" i="1"/>
  <c r="FQ38" i="1"/>
  <c r="FQ34" i="1"/>
  <c r="FQ30" i="1"/>
  <c r="FQ26" i="1"/>
  <c r="FQ22" i="1"/>
  <c r="FQ57" i="1"/>
  <c r="FQ53" i="1"/>
  <c r="FQ49" i="1"/>
  <c r="FQ45" i="1"/>
  <c r="FQ41" i="1"/>
  <c r="FQ37" i="1"/>
  <c r="FQ33" i="1"/>
  <c r="FQ29" i="1"/>
  <c r="FQ25" i="1"/>
  <c r="FQ21" i="1"/>
  <c r="EU61" i="1"/>
  <c r="EU45" i="1"/>
  <c r="EU29" i="1"/>
  <c r="EU64" i="1"/>
  <c r="EU67" i="1"/>
  <c r="EU63" i="1"/>
  <c r="EU59" i="1"/>
  <c r="EU55" i="1"/>
  <c r="EU51" i="1"/>
  <c r="EU47" i="1"/>
  <c r="EU43" i="1"/>
  <c r="EU39" i="1"/>
  <c r="EU35" i="1"/>
  <c r="EU31" i="1"/>
  <c r="EU27" i="1"/>
  <c r="EU23" i="1"/>
  <c r="EU57" i="1"/>
  <c r="EU41" i="1"/>
  <c r="EU25" i="1"/>
  <c r="EU19" i="1"/>
  <c r="EU53" i="1"/>
  <c r="EU37" i="1"/>
  <c r="EU21" i="1"/>
  <c r="EU65" i="1"/>
  <c r="EU49" i="1"/>
  <c r="EU33" i="1"/>
  <c r="N115" i="3" l="1"/>
  <c r="P114" i="11"/>
  <c r="AD115" i="3"/>
  <c r="AH114" i="11"/>
  <c r="G115" i="3"/>
  <c r="G114" i="11"/>
  <c r="W115" i="3"/>
  <c r="AA114" i="11"/>
  <c r="AM115" i="3"/>
  <c r="AS114" i="11"/>
  <c r="M115" i="3"/>
  <c r="O114" i="11"/>
  <c r="AC115" i="3"/>
  <c r="AG114" i="11"/>
  <c r="AS115" i="3"/>
  <c r="BA114" i="11"/>
  <c r="T115" i="3"/>
  <c r="V114" i="11"/>
  <c r="AJ115" i="3"/>
  <c r="AP114" i="11"/>
  <c r="R115" i="3"/>
  <c r="T114" i="11"/>
  <c r="AH115" i="3"/>
  <c r="AN114" i="11"/>
  <c r="K115" i="3"/>
  <c r="K114" i="11"/>
  <c r="AA115" i="3"/>
  <c r="AE114" i="11"/>
  <c r="AQ115" i="3"/>
  <c r="AY114" i="11"/>
  <c r="Q115" i="3"/>
  <c r="S114" i="11"/>
  <c r="AG115" i="3"/>
  <c r="AM114" i="11"/>
  <c r="H115" i="3"/>
  <c r="H114" i="11"/>
  <c r="X115" i="3"/>
  <c r="AB114" i="11"/>
  <c r="AN115" i="3"/>
  <c r="AT114" i="11"/>
  <c r="F115" i="3"/>
  <c r="F114" i="11"/>
  <c r="V115" i="3"/>
  <c r="X114" i="11"/>
  <c r="AL115" i="3"/>
  <c r="AR114" i="11"/>
  <c r="O115" i="3"/>
  <c r="Q114" i="11"/>
  <c r="AE115" i="3"/>
  <c r="AI114" i="11"/>
  <c r="E115" i="3"/>
  <c r="E114" i="11"/>
  <c r="U115" i="3"/>
  <c r="W114" i="11"/>
  <c r="AK115" i="3"/>
  <c r="AQ114" i="11"/>
  <c r="L115" i="3"/>
  <c r="L114" i="11"/>
  <c r="AB115" i="3"/>
  <c r="AF114" i="11"/>
  <c r="AR115" i="3"/>
  <c r="AZ114" i="11"/>
  <c r="J115" i="3"/>
  <c r="J114" i="11"/>
  <c r="Z115" i="3"/>
  <c r="AD114" i="11"/>
  <c r="AP115" i="3"/>
  <c r="AV114" i="11"/>
  <c r="S115" i="3"/>
  <c r="U114" i="11"/>
  <c r="AI115" i="3"/>
  <c r="AO114" i="11"/>
  <c r="I115" i="3"/>
  <c r="I114" i="11"/>
  <c r="Y115" i="3"/>
  <c r="AC114" i="11"/>
  <c r="AO115" i="3"/>
  <c r="AU114" i="11"/>
  <c r="D115" i="3"/>
  <c r="D114" i="11"/>
  <c r="P115" i="3"/>
  <c r="R114" i="11"/>
  <c r="AF115" i="3"/>
  <c r="AJ114" i="11"/>
  <c r="W42" i="9"/>
  <c r="W33" i="9"/>
  <c r="AT103" i="11"/>
  <c r="AE103" i="11"/>
  <c r="AB103" i="11"/>
  <c r="AS103" i="11"/>
  <c r="BD103" i="11"/>
  <c r="AF103" i="11"/>
  <c r="BC103" i="11"/>
  <c r="AZ103" i="11"/>
  <c r="AJ103" i="11"/>
  <c r="BG103" i="11"/>
  <c r="AY103" i="11"/>
  <c r="AI103" i="11"/>
  <c r="U103" i="11"/>
  <c r="BA105" i="11"/>
  <c r="AU105" i="11"/>
  <c r="AM105" i="11"/>
  <c r="AG105" i="11"/>
  <c r="W105" i="11"/>
  <c r="AO103" i="11"/>
  <c r="AF105" i="11"/>
  <c r="T103" i="11"/>
  <c r="AE28" i="9" l="1"/>
  <c r="AA105" i="11"/>
  <c r="AE58" i="9"/>
  <c r="AZ105" i="11"/>
  <c r="AE64" i="9"/>
  <c r="BF105" i="11"/>
  <c r="AE57" i="9"/>
  <c r="AY105" i="11"/>
  <c r="AE46" i="9"/>
  <c r="AJ105" i="11"/>
  <c r="AE52" i="9"/>
  <c r="AR105" i="11"/>
  <c r="AE45" i="9"/>
  <c r="AI105" i="11"/>
  <c r="AE61" i="9"/>
  <c r="BC105" i="11"/>
  <c r="AE54" i="9"/>
  <c r="AT105" i="11"/>
  <c r="AE62" i="9"/>
  <c r="BD105" i="11"/>
  <c r="AE63" i="9"/>
  <c r="BE105" i="11"/>
  <c r="AE51" i="9"/>
  <c r="AQ105" i="11"/>
  <c r="AE31" i="9"/>
  <c r="AD105" i="11"/>
  <c r="AE56" i="9"/>
  <c r="AV105" i="11"/>
  <c r="AE53" i="9"/>
  <c r="AS105" i="11"/>
  <c r="AE25" i="9"/>
  <c r="V105" i="11"/>
  <c r="AE48" i="9"/>
  <c r="AN105" i="11"/>
  <c r="AE32" i="9"/>
  <c r="AE105" i="11"/>
  <c r="AE29" i="9"/>
  <c r="AB105" i="11"/>
  <c r="AE50" i="9"/>
  <c r="AP105" i="11"/>
  <c r="AE27" i="9"/>
  <c r="X105" i="11"/>
  <c r="AE23" i="9"/>
  <c r="T105" i="11"/>
  <c r="AE24" i="9"/>
  <c r="U105" i="11"/>
  <c r="AE49" i="9"/>
  <c r="AO105" i="11"/>
  <c r="AE65" i="9"/>
  <c r="BG105" i="11"/>
  <c r="AE66" i="9"/>
  <c r="BH105" i="11"/>
  <c r="AE30" i="9"/>
  <c r="AC105" i="11"/>
  <c r="AE44" i="9"/>
  <c r="AH105" i="11"/>
  <c r="AE60" i="9"/>
  <c r="BB105" i="11"/>
  <c r="R104" i="3"/>
  <c r="AB23" i="9"/>
  <c r="AS106" i="3"/>
  <c r="AE59" i="9"/>
  <c r="AG106" i="3"/>
  <c r="AE47" i="9"/>
  <c r="AY104" i="3"/>
  <c r="AB65" i="9"/>
  <c r="AM104" i="3"/>
  <c r="AB53" i="9"/>
  <c r="AN104" i="3"/>
  <c r="AB54" i="9"/>
  <c r="U106" i="3"/>
  <c r="AE26" i="9"/>
  <c r="S104" i="3"/>
  <c r="AB24" i="9"/>
  <c r="AF104" i="3"/>
  <c r="AB46" i="9"/>
  <c r="AV104" i="3"/>
  <c r="AB62" i="9"/>
  <c r="X104" i="3"/>
  <c r="AB29" i="9"/>
  <c r="AC106" i="3"/>
  <c r="AE43" i="9"/>
  <c r="AQ104" i="3"/>
  <c r="AB57" i="9"/>
  <c r="AU104" i="3"/>
  <c r="AB61" i="9"/>
  <c r="AA104" i="3"/>
  <c r="AB32" i="9"/>
  <c r="AB104" i="3"/>
  <c r="AB42" i="9"/>
  <c r="AB33" i="9"/>
  <c r="AE42" i="9"/>
  <c r="AE33" i="9"/>
  <c r="AI104" i="3"/>
  <c r="AB49" i="9"/>
  <c r="AO106" i="3"/>
  <c r="AE55" i="9"/>
  <c r="AE104" i="3"/>
  <c r="AB45" i="9"/>
  <c r="AR104" i="3"/>
  <c r="AB58" i="9"/>
  <c r="AA103" i="11"/>
  <c r="BH103" i="11"/>
  <c r="BE103" i="11"/>
  <c r="AP103" i="11"/>
  <c r="AV103" i="11"/>
  <c r="AU103" i="11"/>
  <c r="V103" i="11"/>
  <c r="AN103" i="11"/>
  <c r="V106" i="3"/>
  <c r="AX106" i="3"/>
  <c r="AH106" i="3"/>
  <c r="Z106" i="3"/>
  <c r="AP106" i="3"/>
  <c r="Y106" i="3"/>
  <c r="AD106" i="3"/>
  <c r="AT106" i="3"/>
  <c r="R106" i="3"/>
  <c r="AL106" i="3"/>
  <c r="AK106" i="3"/>
  <c r="S106" i="3"/>
  <c r="X106" i="3"/>
  <c r="T106" i="3"/>
  <c r="W106" i="3"/>
  <c r="X103" i="11"/>
  <c r="AF106" i="3"/>
  <c r="AZ106" i="3"/>
  <c r="AJ106" i="3"/>
  <c r="AW106" i="3"/>
  <c r="W103" i="11"/>
  <c r="AI106" i="3"/>
  <c r="AC103" i="11"/>
  <c r="AM106" i="3"/>
  <c r="AB106" i="3"/>
  <c r="AG103" i="11"/>
  <c r="BA103" i="11"/>
  <c r="AA106" i="3"/>
  <c r="AQ106" i="3"/>
  <c r="AR103" i="11"/>
  <c r="BF103" i="11"/>
  <c r="AR106" i="3"/>
  <c r="AV106" i="3"/>
  <c r="AQ103" i="11"/>
  <c r="AY106" i="3"/>
  <c r="BB103" i="11"/>
  <c r="AN106" i="3"/>
  <c r="AM103" i="11"/>
  <c r="AE106" i="3"/>
  <c r="AU106" i="3"/>
  <c r="AD103" i="11"/>
  <c r="AH103" i="11"/>
  <c r="V104" i="11"/>
  <c r="AD104" i="11"/>
  <c r="AC104" i="11"/>
  <c r="X104" i="11"/>
  <c r="BH104" i="11"/>
  <c r="AT104" i="11"/>
  <c r="AI104" i="11"/>
  <c r="BA104" i="11"/>
  <c r="AN104" i="11"/>
  <c r="AO104" i="11"/>
  <c r="BE104" i="11"/>
  <c r="AF104" i="11"/>
  <c r="AZ104" i="11"/>
  <c r="AR104" i="11"/>
  <c r="AY104" i="11"/>
  <c r="AM104" i="11"/>
  <c r="U104" i="11"/>
  <c r="AV104" i="11"/>
  <c r="AS104" i="11"/>
  <c r="AP104" i="11"/>
  <c r="AA104" i="11"/>
  <c r="AU104" i="11"/>
  <c r="AE104" i="11"/>
  <c r="AB104" i="11"/>
  <c r="AH104" i="11"/>
  <c r="AG104" i="11"/>
  <c r="BG104" i="11"/>
  <c r="BF104" i="11"/>
  <c r="AJ104" i="11"/>
  <c r="BD104" i="11"/>
  <c r="BB104" i="11"/>
  <c r="W104" i="11"/>
  <c r="AQ104" i="11"/>
  <c r="T104" i="11"/>
  <c r="BC104" i="11"/>
  <c r="S112" i="3" l="1"/>
  <c r="U111" i="11"/>
  <c r="R105" i="3"/>
  <c r="AC23" i="9"/>
  <c r="U105" i="3"/>
  <c r="AC26" i="9"/>
  <c r="AV105" i="3"/>
  <c r="AC62" i="9"/>
  <c r="AC105" i="3"/>
  <c r="AC43" i="9"/>
  <c r="AO105" i="3"/>
  <c r="AC55" i="9"/>
  <c r="AP105" i="3"/>
  <c r="AC56" i="9"/>
  <c r="AB105" i="3"/>
  <c r="AC42" i="9"/>
  <c r="AC33" i="9"/>
  <c r="T105" i="3"/>
  <c r="AC25" i="9"/>
  <c r="AX104" i="3"/>
  <c r="AB64" i="9"/>
  <c r="AC104" i="3"/>
  <c r="AB43" i="9"/>
  <c r="U104" i="3"/>
  <c r="AB26" i="9"/>
  <c r="AH104" i="3"/>
  <c r="AB48" i="9"/>
  <c r="W104" i="3"/>
  <c r="AB28" i="9"/>
  <c r="AX105" i="3"/>
  <c r="AC64" i="9"/>
  <c r="AG104" i="3"/>
  <c r="AB47" i="9"/>
  <c r="AW104" i="3"/>
  <c r="AB63" i="9"/>
  <c r="AU105" i="3"/>
  <c r="AC61" i="9"/>
  <c r="AK105" i="3"/>
  <c r="AC51" i="9"/>
  <c r="AT105" i="3"/>
  <c r="AC60" i="9"/>
  <c r="AF105" i="3"/>
  <c r="AC46" i="9"/>
  <c r="AD105" i="3"/>
  <c r="AC44" i="9"/>
  <c r="AA105" i="3"/>
  <c r="AC32" i="9"/>
  <c r="W105" i="3"/>
  <c r="AC28" i="9"/>
  <c r="AM105" i="3"/>
  <c r="AC53" i="9"/>
  <c r="S105" i="3"/>
  <c r="AC24" i="9"/>
  <c r="AQ105" i="3"/>
  <c r="AC57" i="9"/>
  <c r="AR105" i="3"/>
  <c r="AC58" i="9"/>
  <c r="AI105" i="3"/>
  <c r="AC49" i="9"/>
  <c r="AS105" i="3"/>
  <c r="AC59" i="9"/>
  <c r="AN105" i="3"/>
  <c r="AC54" i="9"/>
  <c r="V105" i="3"/>
  <c r="AC27" i="9"/>
  <c r="Z105" i="3"/>
  <c r="AC31" i="9"/>
  <c r="AL104" i="3"/>
  <c r="AB52" i="9"/>
  <c r="AS104" i="3"/>
  <c r="AB59" i="9"/>
  <c r="V104" i="3"/>
  <c r="AB27" i="9"/>
  <c r="AO104" i="3"/>
  <c r="AB55" i="9"/>
  <c r="X105" i="3"/>
  <c r="AC29" i="9"/>
  <c r="AJ105" i="3"/>
  <c r="AC50" i="9"/>
  <c r="AG105" i="3"/>
  <c r="AC47" i="9"/>
  <c r="AL105" i="3"/>
  <c r="AC52" i="9"/>
  <c r="AH105" i="3"/>
  <c r="AC48" i="9"/>
  <c r="AE105" i="3"/>
  <c r="AC45" i="9"/>
  <c r="Y105" i="3"/>
  <c r="AC30" i="9"/>
  <c r="AK104" i="3"/>
  <c r="AB51" i="9"/>
  <c r="Y104" i="3"/>
  <c r="AB30" i="9"/>
  <c r="AJ104" i="3"/>
  <c r="AB50" i="9"/>
  <c r="AZ105" i="3"/>
  <c r="AC66" i="9"/>
  <c r="Z104" i="3"/>
  <c r="AB31" i="9"/>
  <c r="AT104" i="3"/>
  <c r="AB60" i="9"/>
  <c r="T104" i="3"/>
  <c r="AB25" i="9"/>
  <c r="AY105" i="3"/>
  <c r="AC65" i="9"/>
  <c r="AW105" i="3"/>
  <c r="AC63" i="9"/>
  <c r="AD104" i="3"/>
  <c r="AB44" i="9"/>
  <c r="AP104" i="3"/>
  <c r="AB56" i="9"/>
  <c r="AZ104" i="3"/>
  <c r="AB66" i="9"/>
  <c r="BH106" i="11"/>
  <c r="BG106" i="11"/>
  <c r="BE106" i="11"/>
  <c r="BF106" i="11"/>
  <c r="AW107" i="3" l="1"/>
  <c r="AD63" i="9"/>
  <c r="AZ107" i="3"/>
  <c r="AD66" i="9"/>
  <c r="AX107" i="3"/>
  <c r="AD64" i="9"/>
  <c r="AY107" i="3"/>
  <c r="AD65" i="9"/>
  <c r="AZ113" i="3" l="1"/>
  <c r="BH112" i="11"/>
  <c r="AX113" i="3"/>
  <c r="BF112" i="11"/>
  <c r="AY113" i="3"/>
  <c r="BG112" i="11"/>
  <c r="AY112" i="3" l="1"/>
  <c r="BG111" i="11"/>
  <c r="AZ112" i="3"/>
  <c r="BH111" i="11"/>
  <c r="AX112" i="3"/>
  <c r="BF111" i="11"/>
  <c r="BD106" i="11"/>
  <c r="BB106" i="11"/>
  <c r="AZ106" i="11"/>
  <c r="AV106" i="11"/>
  <c r="AT106" i="11"/>
  <c r="AR106" i="11"/>
  <c r="AP106" i="11"/>
  <c r="AN106" i="11"/>
  <c r="AJ106" i="11"/>
  <c r="AH106" i="11"/>
  <c r="AF106" i="11"/>
  <c r="AD106" i="11"/>
  <c r="AB106" i="11"/>
  <c r="X106" i="11"/>
  <c r="BC106" i="11"/>
  <c r="BA106" i="11"/>
  <c r="AY106" i="11"/>
  <c r="AU106" i="11"/>
  <c r="AS106" i="11"/>
  <c r="AQ106" i="11"/>
  <c r="AO106" i="11"/>
  <c r="AM106" i="11"/>
  <c r="AI106" i="11"/>
  <c r="AG106" i="11"/>
  <c r="AE106" i="11"/>
  <c r="AC106" i="11"/>
  <c r="AA106" i="11"/>
  <c r="W106" i="11"/>
  <c r="U106" i="11"/>
  <c r="U107" i="3" l="1"/>
  <c r="AD26" i="9"/>
  <c r="AC107" i="3"/>
  <c r="AD43" i="9"/>
  <c r="AK107" i="3"/>
  <c r="AD51" i="9"/>
  <c r="AS107" i="3"/>
  <c r="AD59" i="9"/>
  <c r="Z107" i="3"/>
  <c r="AD31" i="9"/>
  <c r="AH107" i="3"/>
  <c r="AD48" i="9"/>
  <c r="AP107" i="3"/>
  <c r="AD56" i="9"/>
  <c r="W107" i="3"/>
  <c r="AD28" i="9"/>
  <c r="AE107" i="3"/>
  <c r="AD45" i="9"/>
  <c r="AM107" i="3"/>
  <c r="AD53" i="9"/>
  <c r="AU107" i="3"/>
  <c r="AD61" i="9"/>
  <c r="AB107" i="3"/>
  <c r="AD42" i="9"/>
  <c r="AD33" i="9"/>
  <c r="AJ107" i="3"/>
  <c r="AD50" i="9"/>
  <c r="AR107" i="3"/>
  <c r="AD58" i="9"/>
  <c r="Y107" i="3"/>
  <c r="AD30" i="9"/>
  <c r="AG107" i="3"/>
  <c r="AD47" i="9"/>
  <c r="AO107" i="3"/>
  <c r="AD55" i="9"/>
  <c r="V107" i="3"/>
  <c r="AD27" i="9"/>
  <c r="AD107" i="3"/>
  <c r="AD44" i="9"/>
  <c r="AL107" i="3"/>
  <c r="AD52" i="9"/>
  <c r="AT107" i="3"/>
  <c r="AD60" i="9"/>
  <c r="S107" i="3"/>
  <c r="AD24" i="9"/>
  <c r="AA107" i="3"/>
  <c r="AD32" i="9"/>
  <c r="AI107" i="3"/>
  <c r="AD49" i="9"/>
  <c r="AQ107" i="3"/>
  <c r="AD57" i="9"/>
  <c r="X107" i="3"/>
  <c r="AD29" i="9"/>
  <c r="AF107" i="3"/>
  <c r="AD46" i="9"/>
  <c r="AN107" i="3"/>
  <c r="AD54" i="9"/>
  <c r="AV107" i="3"/>
  <c r="AD62" i="9"/>
  <c r="V106" i="11"/>
  <c r="AN113" i="3" l="1"/>
  <c r="AT112" i="11"/>
  <c r="AW113" i="3"/>
  <c r="BE112" i="11"/>
  <c r="AU113" i="3"/>
  <c r="BC112" i="11"/>
  <c r="AF113" i="3"/>
  <c r="AJ112" i="11"/>
  <c r="AQ113" i="3"/>
  <c r="AY112" i="11"/>
  <c r="Z113" i="3"/>
  <c r="AD112" i="11"/>
  <c r="AR113" i="3"/>
  <c r="AZ112" i="11"/>
  <c r="Y113" i="3"/>
  <c r="AC112" i="11"/>
  <c r="AM113" i="3"/>
  <c r="AS112" i="11"/>
  <c r="AT113" i="3"/>
  <c r="BB112" i="11"/>
  <c r="X113" i="3"/>
  <c r="AB112" i="11"/>
  <c r="AI113" i="3"/>
  <c r="AO112" i="11"/>
  <c r="AL113" i="3"/>
  <c r="AR112" i="11"/>
  <c r="AK113" i="3"/>
  <c r="AQ112" i="11"/>
  <c r="AB113" i="3"/>
  <c r="AF112" i="11"/>
  <c r="AH113" i="3"/>
  <c r="AN112" i="11"/>
  <c r="W113" i="3"/>
  <c r="AA112" i="11"/>
  <c r="AC113" i="3"/>
  <c r="AG112" i="11"/>
  <c r="AV113" i="3"/>
  <c r="BD112" i="11"/>
  <c r="AO113" i="3"/>
  <c r="AU112" i="11"/>
  <c r="AS113" i="3"/>
  <c r="BA112" i="11"/>
  <c r="AD113" i="3"/>
  <c r="AH112" i="11"/>
  <c r="AG113" i="3"/>
  <c r="AM112" i="11"/>
  <c r="AP113" i="3"/>
  <c r="AV112" i="11"/>
  <c r="V113" i="3"/>
  <c r="X112" i="11"/>
  <c r="AA113" i="3"/>
  <c r="AE112" i="11"/>
  <c r="AJ113" i="3"/>
  <c r="AP112" i="11"/>
  <c r="AE113" i="3"/>
  <c r="AI112" i="11"/>
  <c r="T107" i="3"/>
  <c r="AD25" i="9"/>
  <c r="T106" i="11"/>
  <c r="S113" i="3" l="1"/>
  <c r="U112" i="11"/>
  <c r="U113" i="3"/>
  <c r="W112" i="11"/>
  <c r="T113" i="3"/>
  <c r="V112" i="11"/>
  <c r="R107" i="3"/>
  <c r="AD23" i="9"/>
  <c r="X112" i="3" l="1"/>
  <c r="AB111" i="11"/>
  <c r="Z112" i="3"/>
  <c r="AD111" i="11"/>
  <c r="AD112" i="3"/>
  <c r="AH111" i="11"/>
  <c r="AH112" i="3"/>
  <c r="AN111" i="11"/>
  <c r="AI112" i="3"/>
  <c r="AO111" i="11"/>
  <c r="AQ112" i="3"/>
  <c r="AY111" i="11"/>
  <c r="AK112" i="3"/>
  <c r="AQ111" i="11"/>
  <c r="AT112" i="3"/>
  <c r="BB111" i="11"/>
  <c r="AO112" i="3"/>
  <c r="AU111" i="11"/>
  <c r="AA112" i="3"/>
  <c r="AE111" i="11"/>
  <c r="AV112" i="3"/>
  <c r="BD111" i="11"/>
  <c r="U112" i="3"/>
  <c r="W111" i="11"/>
  <c r="AM112" i="3"/>
  <c r="AS111" i="11"/>
  <c r="AE112" i="3"/>
  <c r="AI111" i="11"/>
  <c r="AR112" i="3"/>
  <c r="AZ111" i="11"/>
  <c r="V112" i="3"/>
  <c r="X111" i="11"/>
  <c r="AS112" i="3"/>
  <c r="BA111" i="11"/>
  <c r="AJ112" i="3"/>
  <c r="AP111" i="11"/>
  <c r="AW112" i="3"/>
  <c r="BE111" i="11"/>
  <c r="AU112" i="3"/>
  <c r="BC111" i="11"/>
  <c r="AN112" i="3"/>
  <c r="AT111" i="11"/>
  <c r="T112" i="3"/>
  <c r="V111" i="11"/>
  <c r="AF112" i="3"/>
  <c r="AJ111" i="11"/>
  <c r="Y112" i="3"/>
  <c r="AC111" i="11"/>
  <c r="AP112" i="3"/>
  <c r="AV111" i="11"/>
  <c r="AL112" i="3"/>
  <c r="AR111" i="11"/>
  <c r="AC112" i="3"/>
  <c r="AG111" i="11"/>
  <c r="AG112" i="3"/>
  <c r="AM111" i="11"/>
  <c r="W112" i="3"/>
  <c r="AA111" i="11"/>
  <c r="AB112" i="3"/>
  <c r="AF111" i="11"/>
  <c r="BW32" i="1" l="1"/>
  <c r="S10" i="11" s="1"/>
  <c r="BW28" i="1"/>
  <c r="O10" i="11" s="1"/>
  <c r="BW24" i="1"/>
  <c r="I10" i="11" s="1"/>
  <c r="BW20" i="1"/>
  <c r="E10" i="11" s="1"/>
  <c r="BW16" i="1"/>
  <c r="BW12" i="1"/>
  <c r="BW8" i="1"/>
  <c r="BW74" i="1"/>
  <c r="BW62" i="1"/>
  <c r="BC10" i="11" s="1"/>
  <c r="BW50" i="1"/>
  <c r="AO10" i="11" s="1"/>
  <c r="BW38" i="1"/>
  <c r="AA10" i="11" s="1"/>
  <c r="BH11" i="11"/>
  <c r="BD11" i="11"/>
  <c r="AZ11" i="11"/>
  <c r="AT11" i="11"/>
  <c r="AP11" i="11"/>
  <c r="BG11" i="11"/>
  <c r="BC11" i="11"/>
  <c r="AY11" i="11"/>
  <c r="AS11" i="11"/>
  <c r="AO11" i="11"/>
  <c r="AI11" i="11"/>
  <c r="AE11" i="11"/>
  <c r="AA11" i="11"/>
  <c r="U11" i="11"/>
  <c r="C11" i="11"/>
  <c r="BW33" i="1"/>
  <c r="T10" i="11" s="1"/>
  <c r="BW29" i="1"/>
  <c r="P10" i="11" s="1"/>
  <c r="BW25" i="1"/>
  <c r="J10" i="11" s="1"/>
  <c r="BW21" i="1"/>
  <c r="F10" i="11" s="1"/>
  <c r="BW17" i="1"/>
  <c r="BW13" i="1"/>
  <c r="BW9" i="1"/>
  <c r="BW39" i="1"/>
  <c r="AB10" i="11" s="1"/>
  <c r="AJ11" i="11"/>
  <c r="AF11" i="11"/>
  <c r="AB11" i="11"/>
  <c r="V11" i="11"/>
  <c r="R11" i="11"/>
  <c r="L11" i="11"/>
  <c r="H11" i="11"/>
  <c r="D11" i="11"/>
  <c r="Q11" i="11"/>
  <c r="K11" i="11"/>
  <c r="G11" i="11"/>
  <c r="BW30" i="1"/>
  <c r="Q10" i="11" s="1"/>
  <c r="BW26" i="1"/>
  <c r="K10" i="11" s="1"/>
  <c r="BW22" i="1"/>
  <c r="G10" i="11" s="1"/>
  <c r="BW14" i="1"/>
  <c r="BW10" i="1"/>
  <c r="BW36" i="1"/>
  <c r="W10" i="11" s="1"/>
  <c r="P11" i="11"/>
  <c r="J11" i="11"/>
  <c r="F11" i="11"/>
  <c r="BW34" i="1"/>
  <c r="U10" i="11" s="1"/>
  <c r="BW71" i="1"/>
  <c r="BW67" i="1"/>
  <c r="BH10" i="11" s="1"/>
  <c r="BW59" i="1"/>
  <c r="AZ10" i="11" s="1"/>
  <c r="BW55" i="1"/>
  <c r="AT10" i="11" s="1"/>
  <c r="BW47" i="1"/>
  <c r="AJ10" i="11" s="1"/>
  <c r="BW43" i="1"/>
  <c r="AF10" i="11" s="1"/>
  <c r="BW35" i="1"/>
  <c r="V10" i="11" s="1"/>
  <c r="BW31" i="1"/>
  <c r="R10" i="11" s="1"/>
  <c r="BW27" i="1"/>
  <c r="L10" i="11" s="1"/>
  <c r="BW23" i="1"/>
  <c r="H10" i="11" s="1"/>
  <c r="BW19" i="1"/>
  <c r="D10" i="11" s="1"/>
  <c r="BW15" i="1"/>
  <c r="BW11" i="1"/>
  <c r="BW7" i="1"/>
  <c r="BW73" i="1"/>
  <c r="BW69" i="1"/>
  <c r="BW65" i="1"/>
  <c r="BF10" i="11" s="1"/>
  <c r="BW61" i="1"/>
  <c r="BB10" i="11" s="1"/>
  <c r="BW57" i="1"/>
  <c r="AV10" i="11" s="1"/>
  <c r="BW53" i="1"/>
  <c r="AR10" i="11" s="1"/>
  <c r="BW49" i="1"/>
  <c r="AN10" i="11" s="1"/>
  <c r="BW45" i="1"/>
  <c r="AH10" i="11" s="1"/>
  <c r="BW41" i="1"/>
  <c r="AD10" i="11" s="1"/>
  <c r="BW37" i="1"/>
  <c r="X10" i="11" s="1"/>
  <c r="BF11" i="11"/>
  <c r="BB11" i="11"/>
  <c r="AV11" i="11"/>
  <c r="AR11" i="11"/>
  <c r="AN11" i="11"/>
  <c r="AH11" i="11"/>
  <c r="AD11" i="11"/>
  <c r="X11" i="11"/>
  <c r="T11" i="11"/>
  <c r="BW18" i="1"/>
  <c r="C10" i="11" s="1"/>
  <c r="BW6" i="1"/>
  <c r="BW72" i="1"/>
  <c r="BW68" i="1"/>
  <c r="BW64" i="1"/>
  <c r="BE10" i="11" s="1"/>
  <c r="BW60" i="1"/>
  <c r="BA10" i="11" s="1"/>
  <c r="BW56" i="1"/>
  <c r="AU10" i="11" s="1"/>
  <c r="BW52" i="1"/>
  <c r="AQ10" i="11" s="1"/>
  <c r="BW48" i="1"/>
  <c r="AM10" i="11" s="1"/>
  <c r="BW44" i="1"/>
  <c r="AG10" i="11" s="1"/>
  <c r="BW40" i="1"/>
  <c r="AC10" i="11" s="1"/>
  <c r="BE11" i="11"/>
  <c r="BA11" i="11"/>
  <c r="AU11" i="11"/>
  <c r="AQ11" i="11"/>
  <c r="AM11" i="11"/>
  <c r="AG11" i="11"/>
  <c r="AC11" i="11"/>
  <c r="W11" i="11"/>
  <c r="S11" i="11"/>
  <c r="O11" i="11"/>
  <c r="I11" i="11"/>
  <c r="E11" i="11"/>
  <c r="BW42" i="1"/>
  <c r="AE10" i="11" s="1"/>
  <c r="BW75" i="1"/>
  <c r="BW63" i="1"/>
  <c r="BD10" i="11" s="1"/>
  <c r="BW51" i="1"/>
  <c r="AP10" i="11" s="1"/>
  <c r="BW70" i="1"/>
  <c r="BW66" i="1"/>
  <c r="BG10" i="11" s="1"/>
  <c r="BW58" i="1"/>
  <c r="AY10" i="11" s="1"/>
  <c r="BW54" i="1"/>
  <c r="AS10" i="11" s="1"/>
  <c r="BW46" i="1"/>
  <c r="AI10" i="11" s="1"/>
  <c r="BH19" i="11" l="1"/>
  <c r="BG19" i="11"/>
  <c r="BF19" i="11"/>
  <c r="BE19" i="11"/>
  <c r="BD19" i="11"/>
  <c r="BC19" i="11"/>
  <c r="BB19" i="11"/>
  <c r="BA19" i="11"/>
  <c r="AZ19" i="11"/>
  <c r="AY19" i="11"/>
  <c r="AV19" i="11"/>
  <c r="AU19" i="11"/>
  <c r="AT19" i="11"/>
  <c r="AS19" i="11"/>
  <c r="AR19" i="11"/>
  <c r="AQ19" i="11"/>
  <c r="AP19" i="11"/>
  <c r="AO19" i="11"/>
  <c r="AN19" i="11"/>
  <c r="AM19" i="11"/>
  <c r="AJ19" i="11"/>
  <c r="AI19" i="11"/>
  <c r="AH19" i="11"/>
  <c r="AG19" i="11"/>
  <c r="AF19" i="11"/>
  <c r="AE19" i="11"/>
  <c r="AD19" i="11"/>
  <c r="AC19" i="11"/>
  <c r="AB19" i="11"/>
  <c r="AA19" i="11"/>
  <c r="X19" i="11"/>
  <c r="W19" i="11"/>
  <c r="V19" i="11"/>
  <c r="U19" i="11"/>
  <c r="T19" i="11"/>
  <c r="S19" i="11"/>
  <c r="R19" i="11"/>
  <c r="Q19" i="11"/>
  <c r="P19" i="11"/>
  <c r="O19" i="11"/>
  <c r="L19" i="11"/>
  <c r="K19" i="11"/>
  <c r="J19" i="11"/>
  <c r="I19" i="11"/>
  <c r="H19" i="11"/>
  <c r="G19" i="11"/>
  <c r="F19" i="11"/>
  <c r="E19" i="11"/>
  <c r="D19" i="11"/>
  <c r="C19" i="11"/>
  <c r="AA83" i="3" l="1"/>
  <c r="Z83" i="3"/>
  <c r="Y83" i="3"/>
  <c r="X83" i="3"/>
  <c r="W83" i="3"/>
  <c r="V83" i="3"/>
  <c r="T83" i="3"/>
  <c r="S83" i="3"/>
  <c r="R83" i="3"/>
  <c r="AA82" i="3"/>
  <c r="Z82" i="3"/>
  <c r="Y82" i="3"/>
  <c r="X82" i="3"/>
  <c r="W82" i="3"/>
  <c r="V82" i="3"/>
  <c r="T82" i="3"/>
  <c r="S82" i="3"/>
  <c r="R82" i="3"/>
  <c r="T23" i="8"/>
  <c r="U23" i="8"/>
  <c r="T24" i="8"/>
  <c r="U24" i="8"/>
  <c r="T25" i="8"/>
  <c r="U25" i="8"/>
  <c r="T27" i="8"/>
  <c r="U27" i="8"/>
  <c r="T28" i="8"/>
  <c r="U28" i="8"/>
  <c r="T29" i="8"/>
  <c r="U29" i="8"/>
  <c r="T30" i="8"/>
  <c r="U30" i="8"/>
  <c r="T31" i="8"/>
  <c r="U31" i="8"/>
  <c r="T32" i="8"/>
  <c r="U32" i="8"/>
  <c r="BH77" i="11" l="1"/>
  <c r="BH79" i="11"/>
  <c r="BH78" i="11"/>
  <c r="BG77" i="11"/>
  <c r="BG79" i="11"/>
  <c r="BG78" i="11"/>
  <c r="BF77" i="11"/>
  <c r="BF79" i="11"/>
  <c r="BF78" i="11"/>
  <c r="BE77" i="11"/>
  <c r="BE79" i="11"/>
  <c r="BE78" i="11"/>
  <c r="BD77" i="11"/>
  <c r="BD79" i="11"/>
  <c r="BD78" i="11"/>
  <c r="BC77" i="11"/>
  <c r="BC79" i="11"/>
  <c r="BC78" i="11"/>
  <c r="BB77" i="11"/>
  <c r="BB79" i="11"/>
  <c r="BB78" i="11"/>
  <c r="BA77" i="11"/>
  <c r="BA79" i="11"/>
  <c r="BA78" i="11"/>
  <c r="AZ77" i="11"/>
  <c r="AZ79" i="11"/>
  <c r="AZ78" i="11"/>
  <c r="AY77" i="11"/>
  <c r="AY79" i="11"/>
  <c r="AY78" i="11"/>
  <c r="AV77" i="11"/>
  <c r="AV79" i="11"/>
  <c r="AV78" i="11"/>
  <c r="AU77" i="11"/>
  <c r="AU79" i="11"/>
  <c r="AU78" i="11"/>
  <c r="AT77" i="11"/>
  <c r="AT79" i="11"/>
  <c r="AT78" i="11"/>
  <c r="AS77" i="11"/>
  <c r="AS79" i="11"/>
  <c r="AS78" i="11"/>
  <c r="AR77" i="11"/>
  <c r="AR79" i="11"/>
  <c r="AR78" i="11"/>
  <c r="AQ77" i="11"/>
  <c r="AQ79" i="11"/>
  <c r="AQ78" i="11"/>
  <c r="AP77" i="11"/>
  <c r="AP79" i="11"/>
  <c r="AP78" i="11"/>
  <c r="AO77" i="11"/>
  <c r="AO79" i="11"/>
  <c r="AO78" i="11"/>
  <c r="AN77" i="11"/>
  <c r="AN79" i="11"/>
  <c r="AN78" i="11"/>
  <c r="AM77" i="11"/>
  <c r="AM79" i="11"/>
  <c r="AM78" i="11"/>
  <c r="AJ77" i="11"/>
  <c r="AJ79" i="11"/>
  <c r="AJ78" i="11"/>
  <c r="AI77" i="11"/>
  <c r="AI79" i="11"/>
  <c r="AI78" i="11"/>
  <c r="AH77" i="11"/>
  <c r="AH79" i="11"/>
  <c r="AH78" i="11"/>
  <c r="AG77" i="11"/>
  <c r="AG79" i="11"/>
  <c r="AG78" i="11"/>
  <c r="BH75" i="11"/>
  <c r="BH74" i="11"/>
  <c r="BG75" i="11"/>
  <c r="BG74" i="11"/>
  <c r="BF75" i="11"/>
  <c r="BF74" i="11"/>
  <c r="BE75" i="11"/>
  <c r="BE74" i="11"/>
  <c r="BD75" i="11"/>
  <c r="BD74" i="11"/>
  <c r="BC75" i="11"/>
  <c r="BC74" i="11"/>
  <c r="BB75" i="11"/>
  <c r="BB74" i="11"/>
  <c r="BA75" i="11"/>
  <c r="BA74" i="11"/>
  <c r="AZ75" i="11"/>
  <c r="AZ74" i="11"/>
  <c r="AY75" i="11"/>
  <c r="AY74" i="11"/>
  <c r="AV75" i="11"/>
  <c r="AV74" i="11"/>
  <c r="AU75" i="11"/>
  <c r="AU74" i="11"/>
  <c r="AT75" i="11"/>
  <c r="AT74" i="11"/>
  <c r="AS75" i="11"/>
  <c r="AS74" i="11"/>
  <c r="AR75" i="11"/>
  <c r="AR74" i="11"/>
  <c r="AQ75" i="11"/>
  <c r="AQ74" i="11"/>
  <c r="AP75" i="11"/>
  <c r="AP74" i="11"/>
  <c r="AO75" i="11"/>
  <c r="AO74" i="11"/>
  <c r="AN75" i="11"/>
  <c r="AN74" i="11"/>
  <c r="AM75" i="11"/>
  <c r="AM74" i="11"/>
  <c r="AJ75" i="11"/>
  <c r="AJ74" i="11"/>
  <c r="AI75" i="11"/>
  <c r="AI74" i="11"/>
  <c r="AH75" i="11"/>
  <c r="AH74" i="11"/>
  <c r="AG75" i="11"/>
  <c r="AG74" i="11"/>
  <c r="AF73" i="11"/>
  <c r="AF75" i="11"/>
  <c r="AF74" i="11"/>
  <c r="AE73" i="11"/>
  <c r="AE75" i="11"/>
  <c r="AE74" i="11"/>
  <c r="AD73" i="11"/>
  <c r="AD75" i="11"/>
  <c r="AD74" i="11"/>
  <c r="AC73" i="11"/>
  <c r="AC75" i="11"/>
  <c r="AC74" i="11"/>
  <c r="AB73" i="11"/>
  <c r="AB75" i="11"/>
  <c r="AB74" i="11"/>
  <c r="AA73" i="11"/>
  <c r="AA75" i="11"/>
  <c r="AA74" i="11"/>
  <c r="X73" i="11"/>
  <c r="X75" i="11"/>
  <c r="X74" i="11"/>
  <c r="W73" i="11"/>
  <c r="W75" i="11"/>
  <c r="W74" i="11"/>
  <c r="V73" i="11"/>
  <c r="V75" i="11"/>
  <c r="V74" i="11"/>
  <c r="U73" i="11"/>
  <c r="U75" i="11"/>
  <c r="U74" i="11"/>
  <c r="T73" i="11"/>
  <c r="T75" i="11"/>
  <c r="T74" i="11"/>
  <c r="S73" i="11"/>
  <c r="S75" i="11"/>
  <c r="S74" i="11"/>
  <c r="R73" i="11"/>
  <c r="R75" i="11"/>
  <c r="R74" i="11"/>
  <c r="Q73" i="11"/>
  <c r="Q75" i="11"/>
  <c r="Q74" i="11"/>
  <c r="P73" i="11"/>
  <c r="P75" i="11"/>
  <c r="P74" i="11"/>
  <c r="O73" i="11"/>
  <c r="O75" i="11"/>
  <c r="O74" i="11"/>
  <c r="L73" i="11"/>
  <c r="L75" i="11"/>
  <c r="L74" i="11"/>
  <c r="K73" i="11"/>
  <c r="K75" i="11"/>
  <c r="K74" i="11"/>
  <c r="J73" i="11"/>
  <c r="J75" i="11"/>
  <c r="J74" i="11"/>
  <c r="I73" i="11"/>
  <c r="I75" i="11"/>
  <c r="I74" i="11"/>
  <c r="H73" i="11"/>
  <c r="H75" i="11"/>
  <c r="H74" i="11"/>
  <c r="G73" i="11"/>
  <c r="G75" i="11"/>
  <c r="G74" i="11"/>
  <c r="F73" i="11"/>
  <c r="F75" i="11"/>
  <c r="F74" i="11"/>
  <c r="E73" i="11"/>
  <c r="E75" i="11"/>
  <c r="E74" i="11"/>
  <c r="D73" i="11"/>
  <c r="D75" i="11"/>
  <c r="D74" i="11"/>
  <c r="BH81" i="11"/>
  <c r="BG81" i="11"/>
  <c r="BF81" i="11"/>
  <c r="BE81" i="11"/>
  <c r="BD81" i="11"/>
  <c r="BC81" i="11"/>
  <c r="BB81" i="11"/>
  <c r="BA81" i="11"/>
  <c r="AZ81" i="11"/>
  <c r="AY81" i="11"/>
  <c r="AV81" i="11"/>
  <c r="AU81" i="11"/>
  <c r="AT81" i="11"/>
  <c r="AS81" i="11"/>
  <c r="AR81" i="11"/>
  <c r="AQ81" i="11"/>
  <c r="AP81" i="11"/>
  <c r="AO81" i="11"/>
  <c r="AN81" i="11"/>
  <c r="AM81" i="11"/>
  <c r="AJ81" i="11"/>
  <c r="AI81" i="11"/>
  <c r="AH81" i="11"/>
  <c r="AG81" i="11"/>
  <c r="AF81" i="11"/>
  <c r="W81" i="11"/>
  <c r="S81" i="11"/>
  <c r="R81" i="11"/>
  <c r="Q81" i="11"/>
  <c r="P81" i="11"/>
  <c r="O81" i="11"/>
  <c r="L81" i="11"/>
  <c r="K81" i="11"/>
  <c r="J81" i="11"/>
  <c r="I81" i="11"/>
  <c r="H81" i="11"/>
  <c r="G81" i="11"/>
  <c r="F81" i="11"/>
  <c r="E81" i="11"/>
  <c r="D81" i="11"/>
  <c r="C81" i="11"/>
  <c r="BH6" i="11"/>
  <c r="BG6" i="11"/>
  <c r="BF6" i="11"/>
  <c r="BE6" i="11"/>
  <c r="BD6" i="11"/>
  <c r="BC6" i="11"/>
  <c r="BB6" i="11"/>
  <c r="BA6" i="11"/>
  <c r="AZ6" i="11"/>
  <c r="AY6" i="11"/>
  <c r="AV6" i="11"/>
  <c r="AU6" i="11"/>
  <c r="AT6" i="11"/>
  <c r="AS6" i="11"/>
  <c r="AR6" i="11"/>
  <c r="AQ6" i="11"/>
  <c r="AP6" i="11"/>
  <c r="AO6" i="11"/>
  <c r="AN6" i="11"/>
  <c r="AM6" i="11"/>
  <c r="AJ6" i="11"/>
  <c r="AI6" i="11"/>
  <c r="AH6" i="11"/>
  <c r="AG6" i="11"/>
  <c r="AF6" i="11"/>
  <c r="AE6" i="11"/>
  <c r="AD6" i="11"/>
  <c r="AC6" i="11"/>
  <c r="AB6" i="11"/>
  <c r="AA6" i="11"/>
  <c r="X6" i="11"/>
  <c r="W6" i="11"/>
  <c r="V6" i="11"/>
  <c r="U6" i="11"/>
  <c r="T6" i="11"/>
  <c r="S6" i="11"/>
  <c r="R6" i="11"/>
  <c r="Q6" i="11"/>
  <c r="P6" i="11"/>
  <c r="O6" i="11"/>
  <c r="L6" i="11"/>
  <c r="K6" i="11"/>
  <c r="J6" i="11"/>
  <c r="I6" i="11"/>
  <c r="H6" i="11"/>
  <c r="G6" i="11"/>
  <c r="F6" i="11"/>
  <c r="E6" i="11"/>
  <c r="D6" i="11"/>
  <c r="C6" i="11"/>
  <c r="BH17" i="11"/>
  <c r="BG17" i="11"/>
  <c r="BF17" i="11"/>
  <c r="BE17" i="11"/>
  <c r="BD17" i="11"/>
  <c r="BC17" i="11"/>
  <c r="BB17" i="11"/>
  <c r="BA17" i="11"/>
  <c r="AZ17" i="11"/>
  <c r="AY17" i="11"/>
  <c r="AV17" i="11"/>
  <c r="AU17" i="11"/>
  <c r="AT17" i="11"/>
  <c r="AS17" i="11"/>
  <c r="AR17" i="11"/>
  <c r="AQ17" i="11"/>
  <c r="AP17" i="11"/>
  <c r="AO17" i="11"/>
  <c r="AN17" i="11"/>
  <c r="AM17" i="11"/>
  <c r="AJ17" i="11"/>
  <c r="AI17" i="11"/>
  <c r="AH17" i="11"/>
  <c r="AG17" i="11"/>
  <c r="AF17" i="11"/>
  <c r="AE17" i="11"/>
  <c r="AD17" i="11"/>
  <c r="AC17" i="11"/>
  <c r="AB17" i="11"/>
  <c r="AA17" i="11"/>
  <c r="X17" i="11"/>
  <c r="W17" i="11"/>
  <c r="V17" i="11"/>
  <c r="U17" i="11"/>
  <c r="T17" i="11"/>
  <c r="S17" i="11"/>
  <c r="R17" i="11"/>
  <c r="Q17" i="11"/>
  <c r="P17" i="11"/>
  <c r="O17" i="11"/>
  <c r="L17" i="11"/>
  <c r="K17" i="11"/>
  <c r="J17" i="11"/>
  <c r="I17" i="11"/>
  <c r="H17" i="11"/>
  <c r="G17" i="11"/>
  <c r="F17" i="11"/>
  <c r="E17" i="11"/>
  <c r="D17" i="11"/>
  <c r="BH50" i="11"/>
  <c r="BH49" i="11"/>
  <c r="BH48" i="11"/>
  <c r="BH47" i="11"/>
  <c r="BG50" i="11"/>
  <c r="BG49" i="11"/>
  <c r="BG48" i="11"/>
  <c r="BG47" i="11"/>
  <c r="BF50" i="11"/>
  <c r="BF49" i="11"/>
  <c r="BF48" i="11"/>
  <c r="BF47" i="11"/>
  <c r="BE52" i="11"/>
  <c r="BE51" i="11"/>
  <c r="BE50" i="11"/>
  <c r="BE49" i="11"/>
  <c r="BE48" i="11"/>
  <c r="BE47" i="11"/>
  <c r="BD52" i="11"/>
  <c r="BD54" i="11"/>
  <c r="BD51" i="11"/>
  <c r="BD50" i="11"/>
  <c r="BD49" i="11"/>
  <c r="BD48" i="11"/>
  <c r="BD47" i="11"/>
  <c r="BC53" i="11"/>
  <c r="BC52" i="11"/>
  <c r="BC51" i="11"/>
  <c r="BC50" i="11"/>
  <c r="BC49" i="11"/>
  <c r="BC48" i="11"/>
  <c r="BC47" i="11"/>
  <c r="BB51" i="11"/>
  <c r="BB50" i="11"/>
  <c r="BB49" i="11"/>
  <c r="BB48" i="11"/>
  <c r="BB47" i="11"/>
  <c r="BA53" i="11"/>
  <c r="BA52" i="11"/>
  <c r="BA51" i="11"/>
  <c r="BA50" i="11"/>
  <c r="BA49" i="11"/>
  <c r="BA48" i="11"/>
  <c r="BA47" i="11"/>
  <c r="AZ53" i="11"/>
  <c r="AZ52" i="11"/>
  <c r="AZ54" i="11"/>
  <c r="AZ51" i="11"/>
  <c r="AZ50" i="11"/>
  <c r="AZ49" i="11"/>
  <c r="AZ48" i="11"/>
  <c r="AZ47" i="11"/>
  <c r="AY53" i="11"/>
  <c r="AY52" i="11"/>
  <c r="AY51" i="11"/>
  <c r="AY50" i="11"/>
  <c r="AY49" i="11"/>
  <c r="AY48" i="11"/>
  <c r="AY47" i="11"/>
  <c r="AV53" i="11"/>
  <c r="AV52" i="11"/>
  <c r="AV51" i="11"/>
  <c r="AV50" i="11"/>
  <c r="AV49" i="11"/>
  <c r="AV48" i="11"/>
  <c r="AV47" i="11"/>
  <c r="AU53" i="11"/>
  <c r="AU52" i="11"/>
  <c r="AU51" i="11"/>
  <c r="AU50" i="11"/>
  <c r="AU49" i="11"/>
  <c r="AU48" i="11"/>
  <c r="AU47" i="11"/>
  <c r="AT53" i="11"/>
  <c r="AT52" i="11"/>
  <c r="AT54" i="11"/>
  <c r="AT51" i="11"/>
  <c r="AT50" i="11"/>
  <c r="AT49" i="11"/>
  <c r="AT48" i="11"/>
  <c r="AT47" i="11"/>
  <c r="AS53" i="11"/>
  <c r="AS52" i="11"/>
  <c r="AS51" i="11"/>
  <c r="AS50" i="11"/>
  <c r="AS49" i="11"/>
  <c r="AS48" i="11"/>
  <c r="AS47" i="11"/>
  <c r="AR53" i="11"/>
  <c r="AR52" i="11"/>
  <c r="AR51" i="11"/>
  <c r="AR50" i="11"/>
  <c r="AR49" i="11"/>
  <c r="AR48" i="11"/>
  <c r="AR47" i="11"/>
  <c r="AQ53" i="11"/>
  <c r="AQ52" i="11"/>
  <c r="AQ51" i="11"/>
  <c r="AQ50" i="11"/>
  <c r="AQ49" i="11"/>
  <c r="AQ48" i="11"/>
  <c r="AQ47" i="11"/>
  <c r="AP53" i="11"/>
  <c r="AP52" i="11"/>
  <c r="AP51" i="11"/>
  <c r="AP50" i="11"/>
  <c r="AP49" i="11"/>
  <c r="AP48" i="11"/>
  <c r="AP47" i="11"/>
  <c r="AO53" i="11"/>
  <c r="AO52" i="11"/>
  <c r="AO51" i="11"/>
  <c r="AO50" i="11"/>
  <c r="AO49" i="11"/>
  <c r="AO48" i="11"/>
  <c r="AO47" i="11"/>
  <c r="AN53" i="11"/>
  <c r="AN52" i="11"/>
  <c r="AN51" i="11"/>
  <c r="AN50" i="11"/>
  <c r="AN49" i="11"/>
  <c r="AN48" i="11"/>
  <c r="AN47" i="11"/>
  <c r="AM53" i="11"/>
  <c r="AM52" i="11"/>
  <c r="AM51" i="11"/>
  <c r="AM50" i="11"/>
  <c r="AM49" i="11"/>
  <c r="AM48" i="11"/>
  <c r="AM47" i="11"/>
  <c r="AJ53" i="11"/>
  <c r="AJ52" i="11"/>
  <c r="AJ51" i="11"/>
  <c r="AJ50" i="11"/>
  <c r="AJ49" i="11"/>
  <c r="AJ48" i="11"/>
  <c r="AJ47" i="11"/>
  <c r="AI53" i="11"/>
  <c r="AI52" i="11"/>
  <c r="AI51" i="11"/>
  <c r="AI50" i="11"/>
  <c r="AI49" i="11"/>
  <c r="AI48" i="11"/>
  <c r="AI47" i="11"/>
  <c r="AH53" i="11"/>
  <c r="AH52" i="11"/>
  <c r="AH51" i="11"/>
  <c r="AH50" i="11"/>
  <c r="AH49" i="11"/>
  <c r="AH48" i="11"/>
  <c r="AH47" i="11"/>
  <c r="AG53" i="11"/>
  <c r="AG52" i="11"/>
  <c r="AG51" i="11"/>
  <c r="AG50" i="11"/>
  <c r="AG49" i="11"/>
  <c r="AG48" i="11"/>
  <c r="AG47" i="11"/>
  <c r="AF53" i="11"/>
  <c r="AF52" i="11"/>
  <c r="AF51" i="11"/>
  <c r="AF50" i="11"/>
  <c r="AF49" i="11"/>
  <c r="AF48" i="11"/>
  <c r="AF47" i="11"/>
  <c r="AE53" i="11"/>
  <c r="AE52" i="11"/>
  <c r="AE51" i="11"/>
  <c r="AE50" i="11"/>
  <c r="AE49" i="11"/>
  <c r="AE48" i="11"/>
  <c r="AE47" i="11"/>
  <c r="AD53" i="11"/>
  <c r="AD52" i="11"/>
  <c r="AD51" i="11"/>
  <c r="AD50" i="11"/>
  <c r="AD49" i="11"/>
  <c r="AD48" i="11"/>
  <c r="AD47" i="11"/>
  <c r="AC53" i="11"/>
  <c r="AC52" i="11"/>
  <c r="AC51" i="11"/>
  <c r="AC50" i="11"/>
  <c r="AC49" i="11"/>
  <c r="AC48" i="11"/>
  <c r="AC47" i="11"/>
  <c r="AB53" i="11"/>
  <c r="AB52" i="11"/>
  <c r="AB51" i="11"/>
  <c r="AB50" i="11"/>
  <c r="AB49" i="11"/>
  <c r="AB48" i="11"/>
  <c r="AB47" i="11"/>
  <c r="AA53" i="11"/>
  <c r="AA52" i="11"/>
  <c r="AA51" i="11"/>
  <c r="AA50" i="11"/>
  <c r="AA49" i="11"/>
  <c r="AA48" i="11"/>
  <c r="AA47" i="11"/>
  <c r="X53" i="11"/>
  <c r="X52" i="11"/>
  <c r="X51" i="11"/>
  <c r="X50" i="11"/>
  <c r="X49" i="11"/>
  <c r="X48" i="11"/>
  <c r="X47" i="11"/>
  <c r="W53" i="11"/>
  <c r="W52" i="11"/>
  <c r="W51" i="11"/>
  <c r="W50" i="11"/>
  <c r="W49" i="11"/>
  <c r="W48" i="11"/>
  <c r="W47" i="11"/>
  <c r="V53" i="11"/>
  <c r="V52" i="11"/>
  <c r="V51" i="11"/>
  <c r="V50" i="11"/>
  <c r="V49" i="11"/>
  <c r="V48" i="11"/>
  <c r="V47" i="11"/>
  <c r="U53" i="11"/>
  <c r="U52" i="11"/>
  <c r="U51" i="11"/>
  <c r="U49" i="11"/>
  <c r="U48" i="11"/>
  <c r="U47" i="11"/>
  <c r="T53" i="11"/>
  <c r="T52" i="11"/>
  <c r="T51" i="11"/>
  <c r="T49" i="11"/>
  <c r="T48" i="11"/>
  <c r="T47" i="11"/>
  <c r="S53" i="11"/>
  <c r="S52" i="11"/>
  <c r="S51" i="11"/>
  <c r="S49" i="11"/>
  <c r="S48" i="11"/>
  <c r="S47" i="11"/>
  <c r="R53" i="11"/>
  <c r="R52" i="11"/>
  <c r="R51" i="11"/>
  <c r="R49" i="11"/>
  <c r="R48" i="11"/>
  <c r="R47" i="11"/>
  <c r="Q53" i="11"/>
  <c r="Q52" i="11"/>
  <c r="Q51" i="11"/>
  <c r="Q49" i="11"/>
  <c r="Q48" i="11"/>
  <c r="Q47" i="11"/>
  <c r="P53" i="11"/>
  <c r="P52" i="11"/>
  <c r="P51" i="11"/>
  <c r="P49" i="11"/>
  <c r="P48" i="11"/>
  <c r="P47" i="11"/>
  <c r="O53" i="11"/>
  <c r="O52" i="11"/>
  <c r="O51" i="11"/>
  <c r="O49" i="11"/>
  <c r="O48" i="11"/>
  <c r="O47" i="11"/>
  <c r="L53" i="11"/>
  <c r="L52" i="11"/>
  <c r="L51" i="11"/>
  <c r="L49" i="11"/>
  <c r="L48" i="11"/>
  <c r="L47" i="11"/>
  <c r="K53" i="11"/>
  <c r="K52" i="11"/>
  <c r="K51" i="11"/>
  <c r="K49" i="11"/>
  <c r="K48" i="11"/>
  <c r="K47" i="11"/>
  <c r="J53" i="11"/>
  <c r="J52" i="11"/>
  <c r="J51" i="11"/>
  <c r="J49" i="11"/>
  <c r="J48" i="11"/>
  <c r="J47" i="11"/>
  <c r="I53" i="11"/>
  <c r="I52" i="11"/>
  <c r="I51" i="11"/>
  <c r="I49" i="11"/>
  <c r="I48" i="11"/>
  <c r="I47" i="11"/>
  <c r="BH46" i="11"/>
  <c r="BH45" i="11"/>
  <c r="BH44" i="11"/>
  <c r="BH43" i="11"/>
  <c r="BH42" i="11"/>
  <c r="BH41" i="11"/>
  <c r="BH40" i="11"/>
  <c r="BG46" i="11"/>
  <c r="BG45" i="11"/>
  <c r="BG44" i="11"/>
  <c r="BG43" i="11"/>
  <c r="BG42" i="11"/>
  <c r="BG41" i="11"/>
  <c r="BG40" i="11"/>
  <c r="BF46" i="11"/>
  <c r="BF45" i="11"/>
  <c r="BF44" i="11"/>
  <c r="BF43" i="11"/>
  <c r="BF42" i="11"/>
  <c r="BF41" i="11"/>
  <c r="BF40" i="11"/>
  <c r="BE46" i="11"/>
  <c r="BE45" i="11"/>
  <c r="BE44" i="11"/>
  <c r="BE43" i="11"/>
  <c r="BE42" i="11"/>
  <c r="BE41" i="11"/>
  <c r="BE40" i="11"/>
  <c r="BD46" i="11"/>
  <c r="BD45" i="11"/>
  <c r="BD44" i="11"/>
  <c r="BD43" i="11"/>
  <c r="BD42" i="11"/>
  <c r="BD41" i="11"/>
  <c r="BD40" i="11"/>
  <c r="BC46" i="11"/>
  <c r="BC45" i="11"/>
  <c r="BC44" i="11"/>
  <c r="BC43" i="11"/>
  <c r="BC42" i="11"/>
  <c r="BC41" i="11"/>
  <c r="BC40" i="11"/>
  <c r="BB46" i="11"/>
  <c r="BB45" i="11"/>
  <c r="BB44" i="11"/>
  <c r="BB43" i="11"/>
  <c r="BB42" i="11"/>
  <c r="BB41" i="11"/>
  <c r="BB40" i="11"/>
  <c r="BA46" i="11"/>
  <c r="BA45" i="11"/>
  <c r="BA44" i="11"/>
  <c r="BA43" i="11"/>
  <c r="BA42" i="11"/>
  <c r="BA41" i="11"/>
  <c r="BA40" i="11"/>
  <c r="AZ46" i="11"/>
  <c r="AZ45" i="11"/>
  <c r="AZ44" i="11"/>
  <c r="AZ43" i="11"/>
  <c r="AZ42" i="11"/>
  <c r="AZ41" i="11"/>
  <c r="AZ40" i="11"/>
  <c r="AY46" i="11"/>
  <c r="AY45" i="11"/>
  <c r="AY44" i="11"/>
  <c r="AY43" i="11"/>
  <c r="AY42" i="11"/>
  <c r="AY41" i="11"/>
  <c r="AY40" i="11"/>
  <c r="AV46" i="11"/>
  <c r="AV45" i="11"/>
  <c r="AV44" i="11"/>
  <c r="AV43" i="11"/>
  <c r="AV42" i="11"/>
  <c r="AV41" i="11"/>
  <c r="AV40" i="11"/>
  <c r="AU46" i="11"/>
  <c r="AU45" i="11"/>
  <c r="AU44" i="11"/>
  <c r="AU43" i="11"/>
  <c r="AU42" i="11"/>
  <c r="AU41" i="11"/>
  <c r="AU40" i="11"/>
  <c r="AT46" i="11"/>
  <c r="AT45" i="11"/>
  <c r="AT44" i="11"/>
  <c r="AT43" i="11"/>
  <c r="AT42" i="11"/>
  <c r="AT41" i="11"/>
  <c r="AT40" i="11"/>
  <c r="AS46" i="11"/>
  <c r="AS45" i="11"/>
  <c r="AS44" i="11"/>
  <c r="AS43" i="11"/>
  <c r="AS42" i="11"/>
  <c r="AS41" i="11"/>
  <c r="AS40" i="11"/>
  <c r="AR46" i="11"/>
  <c r="AR45" i="11"/>
  <c r="AR44" i="11"/>
  <c r="AR43" i="11"/>
  <c r="AR42" i="11"/>
  <c r="AR41" i="11"/>
  <c r="AR40" i="11"/>
  <c r="AQ46" i="11"/>
  <c r="AQ45" i="11"/>
  <c r="AQ44" i="11"/>
  <c r="AQ43" i="11"/>
  <c r="AQ42" i="11"/>
  <c r="AQ41" i="11"/>
  <c r="AQ40" i="11"/>
  <c r="AP46" i="11"/>
  <c r="AP45" i="11"/>
  <c r="AP44" i="11"/>
  <c r="AP43" i="11"/>
  <c r="AP42" i="11"/>
  <c r="AP41" i="11"/>
  <c r="AP40" i="11"/>
  <c r="AO46" i="11"/>
  <c r="AO45" i="11"/>
  <c r="AO44" i="11"/>
  <c r="AO43" i="11"/>
  <c r="AO42" i="11"/>
  <c r="AO41" i="11"/>
  <c r="AO40" i="11"/>
  <c r="AN46" i="11"/>
  <c r="AN45" i="11"/>
  <c r="AN44" i="11"/>
  <c r="AN43" i="11"/>
  <c r="AN42" i="11"/>
  <c r="AN41" i="11"/>
  <c r="AN40" i="11"/>
  <c r="AM46" i="11"/>
  <c r="AM45" i="11"/>
  <c r="AM44" i="11"/>
  <c r="AM43" i="11"/>
  <c r="AM42" i="11"/>
  <c r="AM41" i="11"/>
  <c r="AM40" i="11"/>
  <c r="AJ46" i="11"/>
  <c r="AJ45" i="11"/>
  <c r="AJ44" i="11"/>
  <c r="AJ43" i="11"/>
  <c r="AJ42" i="11"/>
  <c r="AJ41" i="11"/>
  <c r="AJ40" i="11"/>
  <c r="AI46" i="11"/>
  <c r="AI45" i="11"/>
  <c r="AI44" i="11"/>
  <c r="AI43" i="11"/>
  <c r="AI42" i="11"/>
  <c r="AI41" i="11"/>
  <c r="AI40" i="11"/>
  <c r="AH46" i="11"/>
  <c r="AH45" i="11"/>
  <c r="AH44" i="11"/>
  <c r="AH43" i="11"/>
  <c r="AH42" i="11"/>
  <c r="AH41" i="11"/>
  <c r="AH40" i="11"/>
  <c r="AG46" i="11"/>
  <c r="AG45" i="11"/>
  <c r="AG44" i="11"/>
  <c r="AG43" i="11"/>
  <c r="AG42" i="11"/>
  <c r="AG41" i="11"/>
  <c r="AG40" i="11"/>
  <c r="AF46" i="11"/>
  <c r="AF45" i="11"/>
  <c r="AF44" i="11"/>
  <c r="AF43" i="11"/>
  <c r="AF42" i="11"/>
  <c r="AF41" i="11"/>
  <c r="AF40" i="11"/>
  <c r="AE46" i="11"/>
  <c r="AE45" i="11"/>
  <c r="AE44" i="11"/>
  <c r="AE43" i="11"/>
  <c r="AE42" i="11"/>
  <c r="AE41" i="11"/>
  <c r="AE40" i="11"/>
  <c r="AD46" i="11"/>
  <c r="AD45" i="11"/>
  <c r="AD44" i="11"/>
  <c r="AD43" i="11"/>
  <c r="AD42" i="11"/>
  <c r="AD41" i="11"/>
  <c r="AD40" i="11"/>
  <c r="AC46" i="11"/>
  <c r="AC45" i="11"/>
  <c r="AC44" i="11"/>
  <c r="AC43" i="11"/>
  <c r="AC42" i="11"/>
  <c r="AC41" i="11"/>
  <c r="AC40" i="11"/>
  <c r="AB46" i="11"/>
  <c r="AB45" i="11"/>
  <c r="AB44" i="11"/>
  <c r="AB43" i="11"/>
  <c r="AB42" i="11"/>
  <c r="AB41" i="11"/>
  <c r="AB40" i="11"/>
  <c r="AA46" i="11"/>
  <c r="AA45" i="11"/>
  <c r="AA44" i="11"/>
  <c r="AA43" i="11"/>
  <c r="AA42" i="11"/>
  <c r="AA41" i="11"/>
  <c r="AA40" i="11"/>
  <c r="X46" i="11"/>
  <c r="X45" i="11"/>
  <c r="X44" i="11"/>
  <c r="X43" i="11"/>
  <c r="X42" i="11"/>
  <c r="X41" i="11"/>
  <c r="X40" i="11"/>
  <c r="W46" i="11"/>
  <c r="W45" i="11"/>
  <c r="W44" i="11"/>
  <c r="W43" i="11"/>
  <c r="W42" i="11"/>
  <c r="W41" i="11"/>
  <c r="W40" i="11"/>
  <c r="V46" i="11"/>
  <c r="V45" i="11"/>
  <c r="V44" i="11"/>
  <c r="V43" i="11"/>
  <c r="V42" i="11"/>
  <c r="V41" i="11"/>
  <c r="V40" i="11"/>
  <c r="U46" i="11"/>
  <c r="U45" i="11"/>
  <c r="U44" i="11"/>
  <c r="U43" i="11"/>
  <c r="U42" i="11"/>
  <c r="U41" i="11"/>
  <c r="U40" i="11"/>
  <c r="T46" i="11"/>
  <c r="T45" i="11"/>
  <c r="T44" i="11"/>
  <c r="T43" i="11"/>
  <c r="T42" i="11"/>
  <c r="T41" i="11"/>
  <c r="T40" i="11"/>
  <c r="S46" i="11"/>
  <c r="S45" i="11"/>
  <c r="S44" i="11"/>
  <c r="S43" i="11"/>
  <c r="S42" i="11"/>
  <c r="S41" i="11"/>
  <c r="S40" i="11"/>
  <c r="R46" i="11"/>
  <c r="R45" i="11"/>
  <c r="R44" i="11"/>
  <c r="R43" i="11"/>
  <c r="R42" i="11"/>
  <c r="R41" i="11"/>
  <c r="R40" i="11"/>
  <c r="Q46" i="11"/>
  <c r="Q45" i="11"/>
  <c r="Q44" i="11"/>
  <c r="Q43" i="11"/>
  <c r="Q42" i="11"/>
  <c r="Q41" i="11"/>
  <c r="Q40" i="11"/>
  <c r="P46" i="11"/>
  <c r="P45" i="11"/>
  <c r="P44" i="11"/>
  <c r="P43" i="11"/>
  <c r="P42" i="11"/>
  <c r="P41" i="11"/>
  <c r="P40" i="11"/>
  <c r="O46" i="11"/>
  <c r="O45" i="11"/>
  <c r="O44" i="11"/>
  <c r="O43" i="11"/>
  <c r="O42" i="11"/>
  <c r="O41" i="11"/>
  <c r="O40" i="11"/>
  <c r="L46" i="11"/>
  <c r="L44" i="11"/>
  <c r="L43" i="11"/>
  <c r="L42" i="11"/>
  <c r="L41" i="11"/>
  <c r="L40" i="11"/>
  <c r="K46" i="11"/>
  <c r="K44" i="11"/>
  <c r="K43" i="11"/>
  <c r="K42" i="11"/>
  <c r="K41" i="11"/>
  <c r="K40" i="11"/>
  <c r="J46" i="11"/>
  <c r="J44" i="11"/>
  <c r="J43" i="11"/>
  <c r="J42" i="11"/>
  <c r="J41" i="11"/>
  <c r="J40" i="11"/>
  <c r="I46" i="11"/>
  <c r="I44" i="11"/>
  <c r="I43" i="11"/>
  <c r="I42" i="11"/>
  <c r="I41" i="11"/>
  <c r="I40" i="11"/>
  <c r="GL74" i="1"/>
  <c r="GL72" i="1"/>
  <c r="GL70" i="1"/>
  <c r="GL68" i="1"/>
  <c r="BH55" i="11"/>
  <c r="BF55" i="11"/>
  <c r="BD55" i="11"/>
  <c r="BB55" i="11"/>
  <c r="AZ55" i="11"/>
  <c r="AV55" i="11"/>
  <c r="AT55" i="11"/>
  <c r="AR55" i="11"/>
  <c r="AP55" i="11"/>
  <c r="AN55" i="11"/>
  <c r="AJ55" i="11"/>
  <c r="AH55" i="11"/>
  <c r="AF55" i="11"/>
  <c r="AD55" i="11"/>
  <c r="AB55" i="11"/>
  <c r="X55" i="11"/>
  <c r="V55" i="11"/>
  <c r="T55" i="11"/>
  <c r="R55" i="11"/>
  <c r="P55" i="11"/>
  <c r="L55" i="11"/>
  <c r="J55" i="11"/>
  <c r="H55" i="11"/>
  <c r="F55" i="11"/>
  <c r="D55" i="11"/>
  <c r="BH15" i="11"/>
  <c r="BH14" i="11"/>
  <c r="BH13" i="11"/>
  <c r="BH12" i="11"/>
  <c r="BG15" i="11"/>
  <c r="BG14" i="11"/>
  <c r="BG13" i="11"/>
  <c r="BG12" i="11"/>
  <c r="BF15" i="11"/>
  <c r="BF14" i="11"/>
  <c r="BF13" i="11"/>
  <c r="BF12" i="11"/>
  <c r="BE15" i="11"/>
  <c r="BE14" i="11"/>
  <c r="BE13" i="11"/>
  <c r="BE12" i="11"/>
  <c r="BD15" i="11"/>
  <c r="BD14" i="11"/>
  <c r="BD13" i="11"/>
  <c r="BD12" i="11"/>
  <c r="BC15" i="11"/>
  <c r="BC14" i="11"/>
  <c r="BC13" i="11"/>
  <c r="BC12" i="11"/>
  <c r="BB15" i="11"/>
  <c r="BB14" i="11"/>
  <c r="BB13" i="11"/>
  <c r="BB12" i="11"/>
  <c r="BA15" i="11"/>
  <c r="BA14" i="11"/>
  <c r="BA13" i="11"/>
  <c r="BA12" i="11"/>
  <c r="AZ15" i="11"/>
  <c r="AZ14" i="11"/>
  <c r="AZ13" i="11"/>
  <c r="AZ12" i="11"/>
  <c r="AY15" i="11"/>
  <c r="AY14" i="11"/>
  <c r="AY13" i="11"/>
  <c r="AY12" i="11"/>
  <c r="AV15" i="11"/>
  <c r="AV14" i="11"/>
  <c r="AV13" i="11"/>
  <c r="AV12" i="11"/>
  <c r="AU15" i="11"/>
  <c r="AU14" i="11"/>
  <c r="AU13" i="11"/>
  <c r="AU12" i="11"/>
  <c r="AT15" i="11"/>
  <c r="AT14" i="11"/>
  <c r="AT13" i="11"/>
  <c r="AT12" i="11"/>
  <c r="AS15" i="11"/>
  <c r="AS14" i="11"/>
  <c r="AS13" i="11"/>
  <c r="AS12" i="11"/>
  <c r="AR15" i="11"/>
  <c r="AR14" i="11"/>
  <c r="AR13" i="11"/>
  <c r="AR12" i="11"/>
  <c r="AQ15" i="11"/>
  <c r="AQ14" i="11"/>
  <c r="AQ13" i="11"/>
  <c r="AQ12" i="11"/>
  <c r="AP15" i="11"/>
  <c r="AP14" i="11"/>
  <c r="AP13" i="11"/>
  <c r="AP12" i="11"/>
  <c r="AO15" i="11"/>
  <c r="AO14" i="11"/>
  <c r="AO13" i="11"/>
  <c r="AO12" i="11"/>
  <c r="AN15" i="11"/>
  <c r="AN14" i="11"/>
  <c r="AN13" i="11"/>
  <c r="AN12" i="11"/>
  <c r="AM15" i="11"/>
  <c r="AM14" i="11"/>
  <c r="AM13" i="11"/>
  <c r="AM12" i="11"/>
  <c r="AJ15" i="11"/>
  <c r="AJ14" i="11"/>
  <c r="AJ13" i="11"/>
  <c r="AJ12" i="11"/>
  <c r="AI15" i="11"/>
  <c r="AI14" i="11"/>
  <c r="AI13" i="11"/>
  <c r="AI12" i="11"/>
  <c r="AH15" i="11"/>
  <c r="AH14" i="11"/>
  <c r="AH13" i="11"/>
  <c r="AH12" i="11"/>
  <c r="AG15" i="11"/>
  <c r="AG14" i="11"/>
  <c r="AG13" i="11"/>
  <c r="AG12" i="11"/>
  <c r="AF15" i="11"/>
  <c r="AF14" i="11"/>
  <c r="AF13" i="11"/>
  <c r="AF12" i="11"/>
  <c r="AE15" i="11"/>
  <c r="AE14" i="11"/>
  <c r="AE13" i="11"/>
  <c r="AE12" i="11"/>
  <c r="AD15" i="11"/>
  <c r="AD14" i="11"/>
  <c r="AD13" i="11"/>
  <c r="AD12" i="11"/>
  <c r="AC15" i="11"/>
  <c r="AC14" i="11"/>
  <c r="AC13" i="11"/>
  <c r="AC12" i="11"/>
  <c r="AB15" i="11"/>
  <c r="AB14" i="11"/>
  <c r="AB13" i="11"/>
  <c r="AB12" i="11"/>
  <c r="AA15" i="11"/>
  <c r="AA14" i="11"/>
  <c r="AA13" i="11"/>
  <c r="AA12" i="11"/>
  <c r="X15" i="11"/>
  <c r="X14" i="11"/>
  <c r="X13" i="11"/>
  <c r="X12" i="11"/>
  <c r="W15" i="11"/>
  <c r="W14" i="11"/>
  <c r="W13" i="11"/>
  <c r="W12" i="11"/>
  <c r="V15" i="11"/>
  <c r="V14" i="11"/>
  <c r="V13" i="11"/>
  <c r="V12" i="11"/>
  <c r="U15" i="11"/>
  <c r="U14" i="11"/>
  <c r="U13" i="11"/>
  <c r="U12" i="11"/>
  <c r="T15" i="11"/>
  <c r="T14" i="11"/>
  <c r="T13" i="11"/>
  <c r="T12" i="11"/>
  <c r="S15" i="11"/>
  <c r="S14" i="11"/>
  <c r="S13" i="11"/>
  <c r="S12" i="11"/>
  <c r="R15" i="11"/>
  <c r="R14" i="11"/>
  <c r="R13" i="11"/>
  <c r="R12" i="11"/>
  <c r="Q15" i="11"/>
  <c r="Q14" i="11"/>
  <c r="Q13" i="11"/>
  <c r="Q12" i="11"/>
  <c r="P15" i="11"/>
  <c r="P14" i="11"/>
  <c r="P13" i="11"/>
  <c r="P12" i="11"/>
  <c r="O15" i="11"/>
  <c r="O14" i="11"/>
  <c r="O13" i="11"/>
  <c r="O12" i="11"/>
  <c r="L15" i="11"/>
  <c r="L14" i="11"/>
  <c r="L13" i="11"/>
  <c r="L12" i="11"/>
  <c r="K15" i="11"/>
  <c r="K14" i="11"/>
  <c r="K13" i="11"/>
  <c r="K12" i="11"/>
  <c r="J15" i="11"/>
  <c r="J14" i="11"/>
  <c r="J13" i="11"/>
  <c r="J12" i="11"/>
  <c r="I15" i="11"/>
  <c r="I14" i="11"/>
  <c r="I13" i="11"/>
  <c r="I12" i="11"/>
  <c r="H15" i="11"/>
  <c r="H14" i="11"/>
  <c r="H13" i="11"/>
  <c r="H12" i="11"/>
  <c r="G15" i="11"/>
  <c r="G14" i="11"/>
  <c r="G13" i="11"/>
  <c r="G12" i="11"/>
  <c r="F15" i="11"/>
  <c r="F14" i="11"/>
  <c r="F13" i="11"/>
  <c r="F12" i="11"/>
  <c r="E15" i="11"/>
  <c r="E14" i="11"/>
  <c r="E13" i="11"/>
  <c r="E12" i="11"/>
  <c r="D15" i="11"/>
  <c r="D14" i="11"/>
  <c r="D13" i="11"/>
  <c r="D12" i="11"/>
  <c r="C15" i="11"/>
  <c r="C14" i="11"/>
  <c r="C13" i="11"/>
  <c r="C12" i="11"/>
  <c r="BH5" i="11"/>
  <c r="BH9" i="11"/>
  <c r="BH4" i="11"/>
  <c r="BG5" i="11"/>
  <c r="BG9" i="11"/>
  <c r="BG4" i="11"/>
  <c r="BF5" i="11"/>
  <c r="BF9" i="11"/>
  <c r="BF4" i="11"/>
  <c r="BE5" i="11"/>
  <c r="BE9" i="11"/>
  <c r="BE4" i="11"/>
  <c r="BD5" i="11"/>
  <c r="BD9" i="11"/>
  <c r="BD4" i="11"/>
  <c r="BC5" i="11"/>
  <c r="BC9" i="11"/>
  <c r="BC4" i="11"/>
  <c r="BB5" i="11"/>
  <c r="BB9" i="11"/>
  <c r="BB4" i="11"/>
  <c r="BA5" i="11"/>
  <c r="BA9" i="11"/>
  <c r="BA4" i="11"/>
  <c r="AZ5" i="11"/>
  <c r="AZ9" i="11"/>
  <c r="AZ4" i="11"/>
  <c r="AY5" i="11"/>
  <c r="AY9" i="11"/>
  <c r="AY4" i="11"/>
  <c r="AV5" i="11"/>
  <c r="AV9" i="11"/>
  <c r="AV4" i="11"/>
  <c r="AU5" i="11"/>
  <c r="AU9" i="11"/>
  <c r="AU4" i="11"/>
  <c r="AT5" i="11"/>
  <c r="AT9" i="11"/>
  <c r="AT4" i="11"/>
  <c r="AS5" i="11"/>
  <c r="AS9" i="11"/>
  <c r="AS4" i="11"/>
  <c r="AR5" i="11"/>
  <c r="AR9" i="11"/>
  <c r="AR4" i="11"/>
  <c r="AQ5" i="11"/>
  <c r="AQ9" i="11"/>
  <c r="AQ4" i="11"/>
  <c r="AP5" i="11"/>
  <c r="AP9" i="11"/>
  <c r="AP4" i="11"/>
  <c r="AO5" i="11"/>
  <c r="AO9" i="11"/>
  <c r="AO4" i="11"/>
  <c r="AN5" i="11"/>
  <c r="AN9" i="11"/>
  <c r="AN4" i="11"/>
  <c r="AM5" i="11"/>
  <c r="AM9" i="11"/>
  <c r="AM4" i="11"/>
  <c r="AJ5" i="11"/>
  <c r="AJ9" i="11"/>
  <c r="AJ4" i="11"/>
  <c r="AI5" i="11"/>
  <c r="AI9" i="11"/>
  <c r="AI4" i="11"/>
  <c r="AH5" i="11"/>
  <c r="AH9" i="11"/>
  <c r="AH4" i="11"/>
  <c r="AG5" i="11"/>
  <c r="AG9" i="11"/>
  <c r="AG4" i="11"/>
  <c r="AF5" i="11"/>
  <c r="AF9" i="11"/>
  <c r="AF4" i="11"/>
  <c r="AE5" i="11"/>
  <c r="AE9" i="11"/>
  <c r="AE4" i="11"/>
  <c r="AD5" i="11"/>
  <c r="AD9" i="11"/>
  <c r="AD4" i="11"/>
  <c r="AC5" i="11"/>
  <c r="AC9" i="11"/>
  <c r="AC4" i="11"/>
  <c r="AB5" i="11"/>
  <c r="AB9" i="11"/>
  <c r="AB4" i="11"/>
  <c r="AA5" i="11"/>
  <c r="AA9" i="11"/>
  <c r="AA4" i="11"/>
  <c r="X5" i="11"/>
  <c r="X9" i="11"/>
  <c r="X4" i="11"/>
  <c r="W5" i="11"/>
  <c r="W9" i="11"/>
  <c r="W4" i="11"/>
  <c r="V5" i="11"/>
  <c r="V9" i="11"/>
  <c r="V4" i="11"/>
  <c r="U5" i="11"/>
  <c r="U9" i="11"/>
  <c r="U4" i="11"/>
  <c r="T5" i="11"/>
  <c r="T9" i="11"/>
  <c r="T4" i="11"/>
  <c r="S5" i="11"/>
  <c r="S9" i="11"/>
  <c r="S4" i="11"/>
  <c r="R5" i="11"/>
  <c r="R9" i="11"/>
  <c r="R4" i="11"/>
  <c r="Q5" i="11"/>
  <c r="Q9" i="11"/>
  <c r="Q4" i="11"/>
  <c r="P5" i="11"/>
  <c r="P9" i="11"/>
  <c r="P4" i="11"/>
  <c r="O5" i="11"/>
  <c r="O9" i="11"/>
  <c r="O4" i="11"/>
  <c r="L5" i="11"/>
  <c r="L9" i="11"/>
  <c r="L4" i="11"/>
  <c r="K5" i="11"/>
  <c r="K9" i="11"/>
  <c r="K4" i="11"/>
  <c r="J5" i="11"/>
  <c r="J9" i="11"/>
  <c r="J4" i="11"/>
  <c r="I5" i="11"/>
  <c r="I9" i="11"/>
  <c r="I4" i="11"/>
  <c r="H5" i="11"/>
  <c r="H9" i="11"/>
  <c r="H4" i="11"/>
  <c r="G5" i="11"/>
  <c r="G9" i="11"/>
  <c r="G4" i="11"/>
  <c r="F5" i="11"/>
  <c r="F9" i="11"/>
  <c r="F4" i="11"/>
  <c r="E5" i="11"/>
  <c r="E9" i="11"/>
  <c r="E4" i="11"/>
  <c r="D5" i="11"/>
  <c r="D9" i="11"/>
  <c r="D4" i="11"/>
  <c r="C5" i="11"/>
  <c r="C9" i="11"/>
  <c r="C4" i="11"/>
  <c r="AV54" i="11" l="1"/>
  <c r="BB54" i="11"/>
  <c r="GL28" i="1"/>
  <c r="O55" i="11"/>
  <c r="GL60" i="1"/>
  <c r="BA55" i="11"/>
  <c r="GL24" i="1"/>
  <c r="I55" i="11"/>
  <c r="GL36" i="1"/>
  <c r="W55" i="11"/>
  <c r="GL44" i="1"/>
  <c r="AG55" i="11"/>
  <c r="GL56" i="1"/>
  <c r="AU55" i="11"/>
  <c r="GL64" i="1"/>
  <c r="BE55" i="11"/>
  <c r="AU54" i="11"/>
  <c r="BA54" i="11"/>
  <c r="BE54" i="11"/>
  <c r="E55" i="11"/>
  <c r="GL40" i="1"/>
  <c r="AC55" i="11"/>
  <c r="GL52" i="1"/>
  <c r="AQ55" i="11"/>
  <c r="C55" i="11"/>
  <c r="G55" i="11"/>
  <c r="GL26" i="1"/>
  <c r="K55" i="11"/>
  <c r="GL30" i="1"/>
  <c r="Q55" i="11"/>
  <c r="GL34" i="1"/>
  <c r="U55" i="11"/>
  <c r="GL38" i="1"/>
  <c r="AA55" i="11"/>
  <c r="GL42" i="1"/>
  <c r="AE55" i="11"/>
  <c r="GL46" i="1"/>
  <c r="AI55" i="11"/>
  <c r="GL50" i="1"/>
  <c r="AO55" i="11"/>
  <c r="GL54" i="1"/>
  <c r="AS55" i="11"/>
  <c r="GL58" i="1"/>
  <c r="AY55" i="11"/>
  <c r="GL62" i="1"/>
  <c r="BC55" i="11"/>
  <c r="GL66" i="1"/>
  <c r="BG55" i="11"/>
  <c r="GL32" i="1"/>
  <c r="S55" i="11"/>
  <c r="GL48" i="1"/>
  <c r="AM55" i="11"/>
  <c r="AY54" i="11"/>
  <c r="BC54" i="11"/>
  <c r="D116" i="3"/>
  <c r="D115" i="11"/>
  <c r="F116" i="3"/>
  <c r="F115" i="11"/>
  <c r="H116" i="3"/>
  <c r="H115" i="11"/>
  <c r="J116" i="3"/>
  <c r="J115" i="11"/>
  <c r="L116" i="3"/>
  <c r="L115" i="11"/>
  <c r="N116" i="3"/>
  <c r="P115" i="11"/>
  <c r="P116" i="3"/>
  <c r="R115" i="11"/>
  <c r="R116" i="3"/>
  <c r="T115" i="11"/>
  <c r="T116" i="3"/>
  <c r="V115" i="11"/>
  <c r="V116" i="3"/>
  <c r="X115" i="11"/>
  <c r="X116" i="3"/>
  <c r="AB115" i="11"/>
  <c r="Z116" i="3"/>
  <c r="AD115" i="11"/>
  <c r="AB116" i="3"/>
  <c r="AF115" i="11"/>
  <c r="AD116" i="3"/>
  <c r="AH115" i="11"/>
  <c r="AF116" i="3"/>
  <c r="AJ115" i="11"/>
  <c r="AH116" i="3"/>
  <c r="AN115" i="11"/>
  <c r="AJ116" i="3"/>
  <c r="AP115" i="11"/>
  <c r="AL116" i="3"/>
  <c r="AR115" i="11"/>
  <c r="AN116" i="3"/>
  <c r="AT115" i="11"/>
  <c r="AP116" i="3"/>
  <c r="AV115" i="11"/>
  <c r="AR116" i="3"/>
  <c r="AZ115" i="11"/>
  <c r="AT116" i="3"/>
  <c r="BB115" i="11"/>
  <c r="AV116" i="3"/>
  <c r="BD115" i="11"/>
  <c r="AX116" i="3"/>
  <c r="BF115" i="11"/>
  <c r="AZ116" i="3"/>
  <c r="BH115" i="11"/>
  <c r="C116" i="3"/>
  <c r="C115" i="11"/>
  <c r="E116" i="3"/>
  <c r="E115" i="11"/>
  <c r="G116" i="3"/>
  <c r="G115" i="11"/>
  <c r="I116" i="3"/>
  <c r="I115" i="11"/>
  <c r="K116" i="3"/>
  <c r="K115" i="11"/>
  <c r="M116" i="3"/>
  <c r="O115" i="11"/>
  <c r="O116" i="3"/>
  <c r="Q115" i="11"/>
  <c r="Q116" i="3"/>
  <c r="S115" i="11"/>
  <c r="S116" i="3"/>
  <c r="U115" i="11"/>
  <c r="U116" i="3"/>
  <c r="W115" i="11"/>
  <c r="W116" i="3"/>
  <c r="AA115" i="11"/>
  <c r="Y116" i="3"/>
  <c r="AC115" i="11"/>
  <c r="AA116" i="3"/>
  <c r="AE115" i="11"/>
  <c r="AC116" i="3"/>
  <c r="AG115" i="11"/>
  <c r="AE116" i="3"/>
  <c r="AI115" i="11"/>
  <c r="AG116" i="3"/>
  <c r="AM115" i="11"/>
  <c r="AI116" i="3"/>
  <c r="AO115" i="11"/>
  <c r="AK116" i="3"/>
  <c r="AQ115" i="11"/>
  <c r="AM116" i="3"/>
  <c r="AS115" i="11"/>
  <c r="AO116" i="3"/>
  <c r="AU115" i="11"/>
  <c r="AQ116" i="3"/>
  <c r="AY115" i="11"/>
  <c r="AS116" i="3"/>
  <c r="BA115" i="11"/>
  <c r="AU116" i="3"/>
  <c r="BC115" i="11"/>
  <c r="AW116" i="3"/>
  <c r="BE115" i="11"/>
  <c r="AY116" i="3"/>
  <c r="BG115" i="11"/>
  <c r="BK19" i="1"/>
  <c r="BK21" i="1"/>
  <c r="BL21" i="1"/>
  <c r="BK23" i="1"/>
  <c r="BL23" i="1"/>
  <c r="BK25" i="1"/>
  <c r="BL25" i="1"/>
  <c r="BK27" i="1"/>
  <c r="BL27" i="1"/>
  <c r="BL29" i="1"/>
  <c r="BK29" i="1"/>
  <c r="BL31" i="1"/>
  <c r="BK31" i="1"/>
  <c r="BL33" i="1"/>
  <c r="BK33" i="1"/>
  <c r="BK35" i="1"/>
  <c r="BL35" i="1"/>
  <c r="BL37" i="1"/>
  <c r="BK37" i="1"/>
  <c r="BK39" i="1"/>
  <c r="BL39" i="1"/>
  <c r="BK41" i="1"/>
  <c r="BL41" i="1"/>
  <c r="BK43" i="1"/>
  <c r="BL43" i="1"/>
  <c r="BL45" i="1"/>
  <c r="BK45" i="1"/>
  <c r="BL47" i="1"/>
  <c r="BK47" i="1"/>
  <c r="BL49" i="1"/>
  <c r="BK49" i="1"/>
  <c r="BL51" i="1"/>
  <c r="BK51" i="1"/>
  <c r="BK53" i="1"/>
  <c r="BL53" i="1"/>
  <c r="BL55" i="1"/>
  <c r="BK55" i="1"/>
  <c r="BK57" i="1"/>
  <c r="BK59" i="1"/>
  <c r="BL59" i="1"/>
  <c r="FS61" i="1"/>
  <c r="V60" i="9" s="1"/>
  <c r="BL61" i="1"/>
  <c r="BK61" i="1"/>
  <c r="BL63" i="1"/>
  <c r="BK63" i="1"/>
  <c r="BL65" i="1"/>
  <c r="BK65" i="1"/>
  <c r="BL67" i="1"/>
  <c r="BH22" i="11" s="1"/>
  <c r="BK67" i="1"/>
  <c r="BK18" i="1"/>
  <c r="BL18" i="1"/>
  <c r="C22" i="11" s="1"/>
  <c r="BL20" i="1"/>
  <c r="BK20" i="1"/>
  <c r="BK22" i="1"/>
  <c r="BL22" i="1"/>
  <c r="BK24" i="1"/>
  <c r="BL24" i="1"/>
  <c r="BK26" i="1"/>
  <c r="BL26" i="1"/>
  <c r="BK28" i="1"/>
  <c r="BL28" i="1"/>
  <c r="BK30" i="1"/>
  <c r="BL30" i="1"/>
  <c r="BL32" i="1"/>
  <c r="BK32" i="1"/>
  <c r="BK34" i="1"/>
  <c r="BL34" i="1"/>
  <c r="BK36" i="1"/>
  <c r="BL36" i="1"/>
  <c r="BK38" i="1"/>
  <c r="BL38" i="1"/>
  <c r="BK40" i="1"/>
  <c r="BL40" i="1"/>
  <c r="BK42" i="1"/>
  <c r="BL42" i="1"/>
  <c r="BL44" i="1"/>
  <c r="BK44" i="1"/>
  <c r="BK46" i="1"/>
  <c r="BL46" i="1"/>
  <c r="BL48" i="1"/>
  <c r="BK48" i="1"/>
  <c r="BK50" i="1"/>
  <c r="BL50" i="1"/>
  <c r="BK52" i="1"/>
  <c r="BL52" i="1"/>
  <c r="BK54" i="1"/>
  <c r="BL54" i="1"/>
  <c r="BK56" i="1"/>
  <c r="BL56" i="1"/>
  <c r="BK58" i="1"/>
  <c r="BL58" i="1"/>
  <c r="BK60" i="1"/>
  <c r="BL60" i="1"/>
  <c r="FS62" i="1"/>
  <c r="V61" i="9" s="1"/>
  <c r="BK62" i="1"/>
  <c r="BL62" i="1"/>
  <c r="BL64" i="1"/>
  <c r="BK64" i="1"/>
  <c r="BK66" i="1"/>
  <c r="BL66" i="1"/>
  <c r="T43" i="8"/>
  <c r="T47" i="8"/>
  <c r="T51" i="8"/>
  <c r="T55" i="8"/>
  <c r="T59" i="8"/>
  <c r="T63" i="8"/>
  <c r="U42" i="8"/>
  <c r="X43" i="8"/>
  <c r="W44" i="8"/>
  <c r="V45" i="8"/>
  <c r="U46" i="8"/>
  <c r="X47" i="8"/>
  <c r="W48" i="8"/>
  <c r="V49" i="8"/>
  <c r="U50" i="8"/>
  <c r="X51" i="8"/>
  <c r="W52" i="8"/>
  <c r="V53" i="8"/>
  <c r="U54" i="8"/>
  <c r="X55" i="8"/>
  <c r="W56" i="8"/>
  <c r="V57" i="8"/>
  <c r="U58" i="8"/>
  <c r="X59" i="8"/>
  <c r="W60" i="8"/>
  <c r="V61" i="8"/>
  <c r="U62" i="8"/>
  <c r="X63" i="8"/>
  <c r="W64" i="8"/>
  <c r="V65" i="8"/>
  <c r="U66" i="8"/>
  <c r="F9" i="8"/>
  <c r="D10" i="8"/>
  <c r="H10" i="8"/>
  <c r="F11" i="8"/>
  <c r="D12" i="8"/>
  <c r="H12" i="8"/>
  <c r="F13" i="8"/>
  <c r="D14" i="8"/>
  <c r="H14" i="8"/>
  <c r="F15" i="8"/>
  <c r="D16" i="8"/>
  <c r="H16" i="8"/>
  <c r="F17" i="8"/>
  <c r="D18" i="8"/>
  <c r="H18" i="8"/>
  <c r="F19" i="8"/>
  <c r="D20" i="8"/>
  <c r="H20" i="8"/>
  <c r="F21" i="8"/>
  <c r="D22" i="8"/>
  <c r="H22" i="8"/>
  <c r="F23" i="8"/>
  <c r="D24" i="8"/>
  <c r="H24" i="8"/>
  <c r="F25" i="8"/>
  <c r="D26" i="8"/>
  <c r="H26" i="8"/>
  <c r="F27" i="8"/>
  <c r="D28" i="8"/>
  <c r="H28" i="8"/>
  <c r="F29" i="8"/>
  <c r="D30" i="8"/>
  <c r="H30" i="8"/>
  <c r="F31" i="8"/>
  <c r="D32" i="8"/>
  <c r="H32" i="8"/>
  <c r="D43" i="8"/>
  <c r="D44" i="8"/>
  <c r="D45" i="8"/>
  <c r="D46" i="8"/>
  <c r="D47" i="8"/>
  <c r="D48" i="8"/>
  <c r="D49" i="8"/>
  <c r="D50" i="8"/>
  <c r="D51" i="8"/>
  <c r="D52" i="8"/>
  <c r="D53" i="8"/>
  <c r="D54" i="8"/>
  <c r="D55" i="8"/>
  <c r="D56" i="8"/>
  <c r="D57" i="8"/>
  <c r="D58" i="8"/>
  <c r="D59" i="8"/>
  <c r="D60" i="8"/>
  <c r="D61" i="8"/>
  <c r="D62" i="8"/>
  <c r="D63" i="8"/>
  <c r="D64" i="8"/>
  <c r="D65" i="8"/>
  <c r="D66" i="8"/>
  <c r="FS63" i="1"/>
  <c r="V62" i="9" s="1"/>
  <c r="EH63" i="1"/>
  <c r="FS65" i="1"/>
  <c r="V64" i="9" s="1"/>
  <c r="EH65" i="1"/>
  <c r="BF90" i="11" s="1"/>
  <c r="FS67" i="1"/>
  <c r="V66" i="9" s="1"/>
  <c r="EH67" i="1"/>
  <c r="BH90" i="11" s="1"/>
  <c r="T42" i="8"/>
  <c r="T46" i="8"/>
  <c r="T50" i="8"/>
  <c r="T54" i="8"/>
  <c r="T58" i="8"/>
  <c r="T62" i="8"/>
  <c r="T66" i="8"/>
  <c r="V42" i="8"/>
  <c r="U43" i="8"/>
  <c r="X44" i="8"/>
  <c r="W45" i="8"/>
  <c r="V46" i="8"/>
  <c r="U47" i="8"/>
  <c r="X48" i="8"/>
  <c r="W49" i="8"/>
  <c r="V50" i="8"/>
  <c r="U51" i="8"/>
  <c r="X52" i="8"/>
  <c r="W53" i="8"/>
  <c r="V54" i="8"/>
  <c r="U55" i="8"/>
  <c r="X56" i="8"/>
  <c r="W57" i="8"/>
  <c r="V58" i="8"/>
  <c r="U59" i="8"/>
  <c r="X60" i="8"/>
  <c r="W61" i="8"/>
  <c r="V62" i="8"/>
  <c r="U63" i="8"/>
  <c r="X64" i="8"/>
  <c r="W65" i="8"/>
  <c r="V66" i="8"/>
  <c r="T45" i="8"/>
  <c r="T49" i="8"/>
  <c r="T53" i="8"/>
  <c r="T57" i="8"/>
  <c r="T61" i="8"/>
  <c r="T65" i="8"/>
  <c r="W42" i="8"/>
  <c r="V43" i="8"/>
  <c r="U44" i="8"/>
  <c r="X45" i="8"/>
  <c r="W46" i="8"/>
  <c r="V47" i="8"/>
  <c r="U48" i="8"/>
  <c r="X49" i="8"/>
  <c r="W50" i="8"/>
  <c r="V51" i="8"/>
  <c r="U52" i="8"/>
  <c r="X53" i="8"/>
  <c r="W54" i="8"/>
  <c r="V55" i="8"/>
  <c r="U56" i="8"/>
  <c r="X57" i="8"/>
  <c r="W58" i="8"/>
  <c r="V59" i="8"/>
  <c r="U60" i="8"/>
  <c r="X61" i="8"/>
  <c r="W62" i="8"/>
  <c r="V63" i="8"/>
  <c r="U64" i="8"/>
  <c r="X65" i="8"/>
  <c r="W66" i="8"/>
  <c r="D9" i="8"/>
  <c r="H9" i="8"/>
  <c r="F10" i="8"/>
  <c r="D11" i="8"/>
  <c r="H11" i="8"/>
  <c r="F12" i="8"/>
  <c r="D13" i="8"/>
  <c r="H13" i="8"/>
  <c r="F14" i="8"/>
  <c r="D15" i="8"/>
  <c r="H15" i="8"/>
  <c r="F16" i="8"/>
  <c r="D17" i="8"/>
  <c r="H17" i="8"/>
  <c r="F18" i="8"/>
  <c r="D19" i="8"/>
  <c r="H19" i="8"/>
  <c r="F20" i="8"/>
  <c r="D21" i="8"/>
  <c r="H21" i="8"/>
  <c r="F22" i="8"/>
  <c r="D23" i="8"/>
  <c r="H23" i="8"/>
  <c r="F24" i="8"/>
  <c r="D25" i="8"/>
  <c r="H25" i="8"/>
  <c r="F26" i="8"/>
  <c r="D27" i="8"/>
  <c r="H27" i="8"/>
  <c r="F28" i="8"/>
  <c r="D29" i="8"/>
  <c r="H29" i="8"/>
  <c r="F30" i="8"/>
  <c r="D31" i="8"/>
  <c r="H31" i="8"/>
  <c r="F32" i="8"/>
  <c r="F43" i="8"/>
  <c r="F44" i="8"/>
  <c r="F45" i="8"/>
  <c r="F46" i="8"/>
  <c r="F47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S64" i="1"/>
  <c r="V63" i="9" s="1"/>
  <c r="EH64" i="1"/>
  <c r="BE90" i="11" s="1"/>
  <c r="FS66" i="1"/>
  <c r="V65" i="9" s="1"/>
  <c r="EH66" i="1"/>
  <c r="BG90" i="11" s="1"/>
  <c r="T44" i="8"/>
  <c r="T48" i="8"/>
  <c r="T52" i="8"/>
  <c r="T56" i="8"/>
  <c r="T60" i="8"/>
  <c r="T64" i="8"/>
  <c r="X42" i="8"/>
  <c r="W43" i="8"/>
  <c r="V44" i="8"/>
  <c r="U45" i="8"/>
  <c r="X46" i="8"/>
  <c r="W47" i="8"/>
  <c r="V48" i="8"/>
  <c r="U49" i="8"/>
  <c r="X50" i="8"/>
  <c r="W51" i="8"/>
  <c r="V52" i="8"/>
  <c r="U53" i="8"/>
  <c r="X54" i="8"/>
  <c r="W55" i="8"/>
  <c r="V56" i="8"/>
  <c r="U57" i="8"/>
  <c r="X58" i="8"/>
  <c r="W59" i="8"/>
  <c r="V60" i="8"/>
  <c r="U61" i="8"/>
  <c r="X62" i="8"/>
  <c r="W63" i="8"/>
  <c r="V64" i="8"/>
  <c r="U65" i="8"/>
  <c r="X66" i="8"/>
  <c r="FP23" i="1"/>
  <c r="FS23" i="1"/>
  <c r="V13" i="9" s="1"/>
  <c r="FP29" i="1"/>
  <c r="P97" i="11" s="1"/>
  <c r="FS29" i="1"/>
  <c r="V19" i="9" s="1"/>
  <c r="FP31" i="1"/>
  <c r="FS31" i="1"/>
  <c r="V21" i="9" s="1"/>
  <c r="FP37" i="1"/>
  <c r="X97" i="11" s="1"/>
  <c r="FS37" i="1"/>
  <c r="V27" i="9" s="1"/>
  <c r="FP39" i="1"/>
  <c r="FS39" i="1"/>
  <c r="V29" i="9" s="1"/>
  <c r="FP43" i="1"/>
  <c r="AF97" i="11" s="1"/>
  <c r="FS43" i="1"/>
  <c r="FP45" i="1"/>
  <c r="AH97" i="11" s="1"/>
  <c r="FS45" i="1"/>
  <c r="V44" i="9" s="1"/>
  <c r="FP47" i="1"/>
  <c r="AJ97" i="11" s="1"/>
  <c r="FS47" i="1"/>
  <c r="V46" i="9" s="1"/>
  <c r="FP49" i="1"/>
  <c r="AN97" i="11" s="1"/>
  <c r="FS49" i="1"/>
  <c r="V48" i="9" s="1"/>
  <c r="FP53" i="1"/>
  <c r="AR97" i="11" s="1"/>
  <c r="FS53" i="1"/>
  <c r="V52" i="9" s="1"/>
  <c r="FP57" i="1"/>
  <c r="AV97" i="11" s="1"/>
  <c r="FS57" i="1"/>
  <c r="V56" i="9" s="1"/>
  <c r="FP19" i="1"/>
  <c r="FS19" i="1"/>
  <c r="V9" i="9" s="1"/>
  <c r="FP21" i="1"/>
  <c r="F97" i="11" s="1"/>
  <c r="FS21" i="1"/>
  <c r="V11" i="9" s="1"/>
  <c r="FP25" i="1"/>
  <c r="J97" i="11" s="1"/>
  <c r="FS25" i="1"/>
  <c r="V15" i="9" s="1"/>
  <c r="FP27" i="1"/>
  <c r="L97" i="11" s="1"/>
  <c r="FS27" i="1"/>
  <c r="V17" i="9" s="1"/>
  <c r="FP33" i="1"/>
  <c r="T97" i="11" s="1"/>
  <c r="FS33" i="1"/>
  <c r="V23" i="9" s="1"/>
  <c r="FP35" i="1"/>
  <c r="V97" i="11" s="1"/>
  <c r="FS35" i="1"/>
  <c r="V25" i="9" s="1"/>
  <c r="FP41" i="1"/>
  <c r="FS41" i="1"/>
  <c r="V31" i="9" s="1"/>
  <c r="FP51" i="1"/>
  <c r="AP97" i="11" s="1"/>
  <c r="FS51" i="1"/>
  <c r="V50" i="9" s="1"/>
  <c r="FP55" i="1"/>
  <c r="AT97" i="11" s="1"/>
  <c r="FS55" i="1"/>
  <c r="V54" i="9" s="1"/>
  <c r="FP59" i="1"/>
  <c r="AZ97" i="11" s="1"/>
  <c r="FS59" i="1"/>
  <c r="V58" i="9" s="1"/>
  <c r="FP18" i="1"/>
  <c r="C97" i="11" s="1"/>
  <c r="FS18" i="1"/>
  <c r="V8" i="9" s="1"/>
  <c r="FP20" i="1"/>
  <c r="FS20" i="1"/>
  <c r="V10" i="9" s="1"/>
  <c r="FP22" i="1"/>
  <c r="G97" i="11" s="1"/>
  <c r="FS22" i="1"/>
  <c r="V12" i="9" s="1"/>
  <c r="FP24" i="1"/>
  <c r="I97" i="11" s="1"/>
  <c r="FS24" i="1"/>
  <c r="V14" i="9" s="1"/>
  <c r="FP26" i="1"/>
  <c r="K97" i="11" s="1"/>
  <c r="FS26" i="1"/>
  <c r="V16" i="9" s="1"/>
  <c r="FP28" i="1"/>
  <c r="O97" i="11" s="1"/>
  <c r="FS28" i="1"/>
  <c r="V18" i="9" s="1"/>
  <c r="FP30" i="1"/>
  <c r="Q97" i="11" s="1"/>
  <c r="FS30" i="1"/>
  <c r="V20" i="9" s="1"/>
  <c r="FP32" i="1"/>
  <c r="S97" i="11" s="1"/>
  <c r="FS32" i="1"/>
  <c r="V22" i="9" s="1"/>
  <c r="FP34" i="1"/>
  <c r="U97" i="11" s="1"/>
  <c r="FS34" i="1"/>
  <c r="V24" i="9" s="1"/>
  <c r="FP36" i="1"/>
  <c r="FS36" i="1"/>
  <c r="V26" i="9" s="1"/>
  <c r="FP38" i="1"/>
  <c r="AA97" i="11" s="1"/>
  <c r="FS38" i="1"/>
  <c r="V28" i="9" s="1"/>
  <c r="FP40" i="1"/>
  <c r="AC97" i="11" s="1"/>
  <c r="FS40" i="1"/>
  <c r="V30" i="9" s="1"/>
  <c r="FP42" i="1"/>
  <c r="AE97" i="11" s="1"/>
  <c r="FS42" i="1"/>
  <c r="V32" i="9" s="1"/>
  <c r="FP44" i="1"/>
  <c r="AG97" i="11" s="1"/>
  <c r="FS44" i="1"/>
  <c r="V43" i="9" s="1"/>
  <c r="FP46" i="1"/>
  <c r="AI97" i="11" s="1"/>
  <c r="FS46" i="1"/>
  <c r="V45" i="9" s="1"/>
  <c r="FP48" i="1"/>
  <c r="AM97" i="11" s="1"/>
  <c r="FS48" i="1"/>
  <c r="V47" i="9" s="1"/>
  <c r="FP50" i="1"/>
  <c r="AO97" i="11" s="1"/>
  <c r="FS50" i="1"/>
  <c r="V49" i="9" s="1"/>
  <c r="FP52" i="1"/>
  <c r="AQ97" i="11" s="1"/>
  <c r="FS52" i="1"/>
  <c r="V51" i="9" s="1"/>
  <c r="FP54" i="1"/>
  <c r="AS97" i="11" s="1"/>
  <c r="FS54" i="1"/>
  <c r="V53" i="9" s="1"/>
  <c r="FP56" i="1"/>
  <c r="AU97" i="11" s="1"/>
  <c r="FS56" i="1"/>
  <c r="V55" i="9" s="1"/>
  <c r="FP58" i="1"/>
  <c r="AY97" i="11" s="1"/>
  <c r="FS58" i="1"/>
  <c r="V57" i="9" s="1"/>
  <c r="FP60" i="1"/>
  <c r="BA97" i="11" s="1"/>
  <c r="FS60" i="1"/>
  <c r="V59" i="9" s="1"/>
  <c r="D98" i="3"/>
  <c r="GL27" i="1"/>
  <c r="GL31" i="1"/>
  <c r="GL35" i="1"/>
  <c r="GL39" i="1"/>
  <c r="GL43" i="1"/>
  <c r="GL47" i="1"/>
  <c r="GL51" i="1"/>
  <c r="GL55" i="1"/>
  <c r="GL59" i="1"/>
  <c r="GL63" i="1"/>
  <c r="GL67" i="1"/>
  <c r="GL71" i="1"/>
  <c r="GL75" i="1"/>
  <c r="GL25" i="1"/>
  <c r="GL29" i="1"/>
  <c r="GL33" i="1"/>
  <c r="GL37" i="1"/>
  <c r="GL41" i="1"/>
  <c r="GL45" i="1"/>
  <c r="GL49" i="1"/>
  <c r="GL53" i="1"/>
  <c r="GL57" i="1"/>
  <c r="GL61" i="1"/>
  <c r="GL65" i="1"/>
  <c r="GL69" i="1"/>
  <c r="GL73" i="1"/>
  <c r="D82" i="3"/>
  <c r="T9" i="8"/>
  <c r="H82" i="3"/>
  <c r="T13" i="8"/>
  <c r="L82" i="3"/>
  <c r="T17" i="8"/>
  <c r="P82" i="3"/>
  <c r="T21" i="8"/>
  <c r="W8" i="8"/>
  <c r="AC82" i="3"/>
  <c r="AG82" i="3"/>
  <c r="W12" i="8"/>
  <c r="AK82" i="3"/>
  <c r="W16" i="8"/>
  <c r="AO82" i="3"/>
  <c r="W20" i="8"/>
  <c r="AS82" i="3"/>
  <c r="W24" i="8"/>
  <c r="AW82" i="3"/>
  <c r="W28" i="8"/>
  <c r="D42" i="8"/>
  <c r="D33" i="8"/>
  <c r="H42" i="8"/>
  <c r="H33" i="8"/>
  <c r="AC78" i="3"/>
  <c r="Q8" i="8"/>
  <c r="AE79" i="3"/>
  <c r="M10" i="8"/>
  <c r="AF80" i="3"/>
  <c r="O11" i="8"/>
  <c r="AG78" i="3"/>
  <c r="Q12" i="8"/>
  <c r="AI79" i="3"/>
  <c r="M14" i="8"/>
  <c r="AJ80" i="3"/>
  <c r="O15" i="8"/>
  <c r="AK78" i="3"/>
  <c r="Q16" i="8"/>
  <c r="AM79" i="3"/>
  <c r="M18" i="8"/>
  <c r="AN80" i="3"/>
  <c r="O19" i="8"/>
  <c r="AO78" i="3"/>
  <c r="Q20" i="8"/>
  <c r="AQ79" i="3"/>
  <c r="M22" i="8"/>
  <c r="AR80" i="3"/>
  <c r="O23" i="8"/>
  <c r="AS78" i="3"/>
  <c r="Q24" i="8"/>
  <c r="AU79" i="3"/>
  <c r="M26" i="8"/>
  <c r="AV80" i="3"/>
  <c r="O27" i="8"/>
  <c r="AW78" i="3"/>
  <c r="Q28" i="8"/>
  <c r="AY79" i="3"/>
  <c r="M30" i="8"/>
  <c r="AZ80" i="3"/>
  <c r="O31" i="8"/>
  <c r="E82" i="3"/>
  <c r="T10" i="8"/>
  <c r="I82" i="3"/>
  <c r="T14" i="8"/>
  <c r="M82" i="3"/>
  <c r="T18" i="8"/>
  <c r="Q82" i="3"/>
  <c r="T22" i="8"/>
  <c r="AD82" i="3"/>
  <c r="W9" i="8"/>
  <c r="AH82" i="3"/>
  <c r="W13" i="8"/>
  <c r="AL82" i="3"/>
  <c r="W17" i="8"/>
  <c r="AP82" i="3"/>
  <c r="W21" i="8"/>
  <c r="AT82" i="3"/>
  <c r="W25" i="8"/>
  <c r="AX82" i="3"/>
  <c r="W29" i="8"/>
  <c r="D75" i="3"/>
  <c r="E9" i="8"/>
  <c r="D74" i="3"/>
  <c r="I9" i="8"/>
  <c r="E76" i="3"/>
  <c r="G10" i="8"/>
  <c r="F75" i="3"/>
  <c r="E11" i="8"/>
  <c r="F74" i="3"/>
  <c r="I11" i="8"/>
  <c r="G76" i="3"/>
  <c r="G12" i="8"/>
  <c r="H75" i="3"/>
  <c r="E13" i="8"/>
  <c r="H74" i="3"/>
  <c r="I13" i="8"/>
  <c r="I76" i="3"/>
  <c r="G14" i="8"/>
  <c r="J75" i="3"/>
  <c r="E15" i="8"/>
  <c r="J74" i="3"/>
  <c r="I15" i="8"/>
  <c r="K76" i="3"/>
  <c r="G16" i="8"/>
  <c r="L75" i="3"/>
  <c r="E17" i="8"/>
  <c r="L74" i="3"/>
  <c r="I17" i="8"/>
  <c r="M76" i="3"/>
  <c r="G18" i="8"/>
  <c r="N75" i="3"/>
  <c r="E19" i="8"/>
  <c r="N74" i="3"/>
  <c r="I19" i="8"/>
  <c r="O76" i="3"/>
  <c r="G20" i="8"/>
  <c r="P75" i="3"/>
  <c r="E21" i="8"/>
  <c r="P74" i="3"/>
  <c r="I21" i="8"/>
  <c r="Q76" i="3"/>
  <c r="G22" i="8"/>
  <c r="R75" i="3"/>
  <c r="E23" i="8"/>
  <c r="R74" i="3"/>
  <c r="I23" i="8"/>
  <c r="S76" i="3"/>
  <c r="G24" i="8"/>
  <c r="T75" i="3"/>
  <c r="E25" i="8"/>
  <c r="T74" i="3"/>
  <c r="I25" i="8"/>
  <c r="U76" i="3"/>
  <c r="G26" i="8"/>
  <c r="V75" i="3"/>
  <c r="E27" i="8"/>
  <c r="V74" i="3"/>
  <c r="I27" i="8"/>
  <c r="W76" i="3"/>
  <c r="G28" i="8"/>
  <c r="X75" i="3"/>
  <c r="E29" i="8"/>
  <c r="X74" i="3"/>
  <c r="I29" i="8"/>
  <c r="Y76" i="3"/>
  <c r="G30" i="8"/>
  <c r="Z75" i="3"/>
  <c r="E31" i="8"/>
  <c r="Z74" i="3"/>
  <c r="I31" i="8"/>
  <c r="AA76" i="3"/>
  <c r="G32" i="8"/>
  <c r="AB75" i="3"/>
  <c r="E42" i="8"/>
  <c r="E33" i="8"/>
  <c r="AB74" i="3"/>
  <c r="I42" i="8"/>
  <c r="I33" i="8"/>
  <c r="AC76" i="3"/>
  <c r="G43" i="8"/>
  <c r="AD76" i="3"/>
  <c r="G44" i="8"/>
  <c r="AE76" i="3"/>
  <c r="G45" i="8"/>
  <c r="AF76" i="3"/>
  <c r="G46" i="8"/>
  <c r="AG76" i="3"/>
  <c r="G47" i="8"/>
  <c r="AH76" i="3"/>
  <c r="G48" i="8"/>
  <c r="AI76" i="3"/>
  <c r="G49" i="8"/>
  <c r="AJ76" i="3"/>
  <c r="G50" i="8"/>
  <c r="AK76" i="3"/>
  <c r="G51" i="8"/>
  <c r="AL76" i="3"/>
  <c r="G52" i="8"/>
  <c r="AM76" i="3"/>
  <c r="G53" i="8"/>
  <c r="AN76" i="3"/>
  <c r="G54" i="8"/>
  <c r="AO76" i="3"/>
  <c r="G55" i="8"/>
  <c r="AP76" i="3"/>
  <c r="G56" i="8"/>
  <c r="AQ76" i="3"/>
  <c r="G57" i="8"/>
  <c r="AR76" i="3"/>
  <c r="G58" i="8"/>
  <c r="AS76" i="3"/>
  <c r="G59" i="8"/>
  <c r="AT76" i="3"/>
  <c r="G60" i="8"/>
  <c r="AU76" i="3"/>
  <c r="G61" i="8"/>
  <c r="AV76" i="3"/>
  <c r="G62" i="8"/>
  <c r="AW76" i="3"/>
  <c r="G63" i="8"/>
  <c r="AX76" i="3"/>
  <c r="G64" i="8"/>
  <c r="AY76" i="3"/>
  <c r="G65" i="8"/>
  <c r="AZ76" i="3"/>
  <c r="G66" i="8"/>
  <c r="AD79" i="3"/>
  <c r="M9" i="8"/>
  <c r="AE80" i="3"/>
  <c r="O10" i="8"/>
  <c r="AF78" i="3"/>
  <c r="Q11" i="8"/>
  <c r="AH79" i="3"/>
  <c r="M13" i="8"/>
  <c r="O14" i="8"/>
  <c r="AI80" i="3"/>
  <c r="AJ78" i="3"/>
  <c r="Q15" i="8"/>
  <c r="AL79" i="3"/>
  <c r="M17" i="8"/>
  <c r="O18" i="8"/>
  <c r="AM80" i="3"/>
  <c r="AN78" i="3"/>
  <c r="Q19" i="8"/>
  <c r="AP79" i="3"/>
  <c r="M21" i="8"/>
  <c r="AQ80" i="3"/>
  <c r="O22" i="8"/>
  <c r="AR78" i="3"/>
  <c r="Q23" i="8"/>
  <c r="AT79" i="3"/>
  <c r="M25" i="8"/>
  <c r="AU80" i="3"/>
  <c r="O26" i="8"/>
  <c r="AV78" i="3"/>
  <c r="Q27" i="8"/>
  <c r="AX79" i="3"/>
  <c r="M29" i="8"/>
  <c r="AY80" i="3"/>
  <c r="O30" i="8"/>
  <c r="AZ78" i="3"/>
  <c r="Q31" i="8"/>
  <c r="F82" i="3"/>
  <c r="T11" i="8"/>
  <c r="J82" i="3"/>
  <c r="T15" i="8"/>
  <c r="N82" i="3"/>
  <c r="T19" i="8"/>
  <c r="U82" i="3"/>
  <c r="T26" i="8"/>
  <c r="AE82" i="3"/>
  <c r="W10" i="8"/>
  <c r="AI82" i="3"/>
  <c r="W14" i="8"/>
  <c r="AM82" i="3"/>
  <c r="W18" i="8"/>
  <c r="AQ82" i="3"/>
  <c r="W22" i="8"/>
  <c r="AU82" i="3"/>
  <c r="W26" i="8"/>
  <c r="AY82" i="3"/>
  <c r="W30" i="8"/>
  <c r="F42" i="8"/>
  <c r="F33" i="8"/>
  <c r="AC79" i="3"/>
  <c r="M8" i="8"/>
  <c r="AD80" i="3"/>
  <c r="O9" i="8"/>
  <c r="AE78" i="3"/>
  <c r="Q10" i="8"/>
  <c r="AG79" i="3"/>
  <c r="M12" i="8"/>
  <c r="AH80" i="3"/>
  <c r="O13" i="8"/>
  <c r="AI78" i="3"/>
  <c r="Q14" i="8"/>
  <c r="AK79" i="3"/>
  <c r="M16" i="8"/>
  <c r="AL80" i="3"/>
  <c r="O17" i="8"/>
  <c r="AM78" i="3"/>
  <c r="Q18" i="8"/>
  <c r="AO79" i="3"/>
  <c r="M20" i="8"/>
  <c r="AP80" i="3"/>
  <c r="O21" i="8"/>
  <c r="AQ78" i="3"/>
  <c r="Q22" i="8"/>
  <c r="AS79" i="3"/>
  <c r="M24" i="8"/>
  <c r="AT80" i="3"/>
  <c r="O25" i="8"/>
  <c r="AU78" i="3"/>
  <c r="Q26" i="8"/>
  <c r="AW79" i="3"/>
  <c r="M28" i="8"/>
  <c r="AX80" i="3"/>
  <c r="O29" i="8"/>
  <c r="AY78" i="3"/>
  <c r="Q30" i="8"/>
  <c r="C82" i="3"/>
  <c r="T8" i="8"/>
  <c r="G82" i="3"/>
  <c r="T12" i="8"/>
  <c r="K82" i="3"/>
  <c r="T16" i="8"/>
  <c r="O82" i="3"/>
  <c r="T20" i="8"/>
  <c r="AB82" i="3"/>
  <c r="T33" i="8"/>
  <c r="AF82" i="3"/>
  <c r="W11" i="8"/>
  <c r="AJ82" i="3"/>
  <c r="W15" i="8"/>
  <c r="AN82" i="3"/>
  <c r="W19" i="8"/>
  <c r="AR82" i="3"/>
  <c r="W23" i="8"/>
  <c r="AV82" i="3"/>
  <c r="W27" i="8"/>
  <c r="AZ82" i="3"/>
  <c r="W31" i="8"/>
  <c r="D76" i="3"/>
  <c r="G9" i="8"/>
  <c r="E75" i="3"/>
  <c r="E10" i="8"/>
  <c r="E74" i="3"/>
  <c r="I10" i="8"/>
  <c r="F76" i="3"/>
  <c r="G11" i="8"/>
  <c r="G75" i="3"/>
  <c r="E12" i="8"/>
  <c r="G74" i="3"/>
  <c r="I12" i="8"/>
  <c r="H76" i="3"/>
  <c r="G13" i="8"/>
  <c r="I75" i="3"/>
  <c r="E14" i="8"/>
  <c r="I74" i="3"/>
  <c r="I14" i="8"/>
  <c r="J76" i="3"/>
  <c r="G15" i="8"/>
  <c r="K75" i="3"/>
  <c r="E16" i="8"/>
  <c r="K74" i="3"/>
  <c r="I16" i="8"/>
  <c r="L76" i="3"/>
  <c r="G17" i="8"/>
  <c r="M75" i="3"/>
  <c r="E18" i="8"/>
  <c r="M74" i="3"/>
  <c r="I18" i="8"/>
  <c r="N76" i="3"/>
  <c r="G19" i="8"/>
  <c r="O75" i="3"/>
  <c r="E20" i="8"/>
  <c r="O74" i="3"/>
  <c r="I20" i="8"/>
  <c r="P76" i="3"/>
  <c r="G21" i="8"/>
  <c r="Q75" i="3"/>
  <c r="E22" i="8"/>
  <c r="Q74" i="3"/>
  <c r="I22" i="8"/>
  <c r="R76" i="3"/>
  <c r="G23" i="8"/>
  <c r="S75" i="3"/>
  <c r="E24" i="8"/>
  <c r="S74" i="3"/>
  <c r="I24" i="8"/>
  <c r="T76" i="3"/>
  <c r="G25" i="8"/>
  <c r="U75" i="3"/>
  <c r="E26" i="8"/>
  <c r="U74" i="3"/>
  <c r="I26" i="8"/>
  <c r="V76" i="3"/>
  <c r="G27" i="8"/>
  <c r="W75" i="3"/>
  <c r="E28" i="8"/>
  <c r="W74" i="3"/>
  <c r="I28" i="8"/>
  <c r="X76" i="3"/>
  <c r="G29" i="8"/>
  <c r="Y75" i="3"/>
  <c r="E30" i="8"/>
  <c r="Y74" i="3"/>
  <c r="I30" i="8"/>
  <c r="Z76" i="3"/>
  <c r="G31" i="8"/>
  <c r="AA75" i="3"/>
  <c r="E32" i="8"/>
  <c r="AA74" i="3"/>
  <c r="I32" i="8"/>
  <c r="AB76" i="3"/>
  <c r="G42" i="8"/>
  <c r="G33" i="8"/>
  <c r="AC75" i="3"/>
  <c r="E43" i="8"/>
  <c r="AD75" i="3"/>
  <c r="E44" i="8"/>
  <c r="AE75" i="3"/>
  <c r="E45" i="8"/>
  <c r="AF75" i="3"/>
  <c r="E46" i="8"/>
  <c r="AG75" i="3"/>
  <c r="E47" i="8"/>
  <c r="AH75" i="3"/>
  <c r="E48" i="8"/>
  <c r="AI75" i="3"/>
  <c r="E49" i="8"/>
  <c r="AJ75" i="3"/>
  <c r="E50" i="8"/>
  <c r="AK75" i="3"/>
  <c r="E51" i="8"/>
  <c r="AL75" i="3"/>
  <c r="E52" i="8"/>
  <c r="AM75" i="3"/>
  <c r="E53" i="8"/>
  <c r="AN75" i="3"/>
  <c r="E54" i="8"/>
  <c r="AO75" i="3"/>
  <c r="E55" i="8"/>
  <c r="AP75" i="3"/>
  <c r="E56" i="8"/>
  <c r="AQ75" i="3"/>
  <c r="E57" i="8"/>
  <c r="AR75" i="3"/>
  <c r="E58" i="8"/>
  <c r="AS75" i="3"/>
  <c r="E59" i="8"/>
  <c r="AT75" i="3"/>
  <c r="E60" i="8"/>
  <c r="AU75" i="3"/>
  <c r="E61" i="8"/>
  <c r="AV75" i="3"/>
  <c r="E62" i="8"/>
  <c r="AW75" i="3"/>
  <c r="E63" i="8"/>
  <c r="AX75" i="3"/>
  <c r="E64" i="8"/>
  <c r="AY75" i="3"/>
  <c r="E65" i="8"/>
  <c r="AZ75" i="3"/>
  <c r="E66" i="8"/>
  <c r="AC80" i="3"/>
  <c r="O8" i="8"/>
  <c r="AD78" i="3"/>
  <c r="Q9" i="8"/>
  <c r="AF79" i="3"/>
  <c r="M11" i="8"/>
  <c r="AG80" i="3"/>
  <c r="O12" i="8"/>
  <c r="AH78" i="3"/>
  <c r="Q13" i="8"/>
  <c r="AJ79" i="3"/>
  <c r="M15" i="8"/>
  <c r="AK80" i="3"/>
  <c r="O16" i="8"/>
  <c r="AL78" i="3"/>
  <c r="Q17" i="8"/>
  <c r="AN79" i="3"/>
  <c r="M19" i="8"/>
  <c r="AO80" i="3"/>
  <c r="O20" i="8"/>
  <c r="AP78" i="3"/>
  <c r="Q21" i="8"/>
  <c r="AR79" i="3"/>
  <c r="M23" i="8"/>
  <c r="AS80" i="3"/>
  <c r="O24" i="8"/>
  <c r="AT78" i="3"/>
  <c r="Q25" i="8"/>
  <c r="AV79" i="3"/>
  <c r="M27" i="8"/>
  <c r="AW80" i="3"/>
  <c r="O28" i="8"/>
  <c r="AX78" i="3"/>
  <c r="Q29" i="8"/>
  <c r="AZ79" i="3"/>
  <c r="M31" i="8"/>
  <c r="AW54" i="3"/>
  <c r="AV54" i="3"/>
  <c r="AU54" i="3"/>
  <c r="AT54" i="3"/>
  <c r="AS54" i="3"/>
  <c r="AR54" i="3"/>
  <c r="AQ54" i="3"/>
  <c r="AP54" i="3"/>
  <c r="AO54" i="3"/>
  <c r="AN54" i="3"/>
  <c r="I55" i="3"/>
  <c r="AY21" i="11" l="1"/>
  <c r="AO21" i="11"/>
  <c r="AI21" i="11"/>
  <c r="AA21" i="11"/>
  <c r="Q21" i="11"/>
  <c r="K21" i="11"/>
  <c r="G21" i="11"/>
  <c r="AV21" i="11"/>
  <c r="AD21" i="11"/>
  <c r="J21" i="11"/>
  <c r="BA21" i="11"/>
  <c r="AU21" i="11"/>
  <c r="AQ21" i="11"/>
  <c r="AC21" i="11"/>
  <c r="W21" i="11"/>
  <c r="O21" i="11"/>
  <c r="I21" i="11"/>
  <c r="AF21" i="11"/>
  <c r="AB21" i="11"/>
  <c r="V21" i="11"/>
  <c r="L21" i="11"/>
  <c r="H21" i="11"/>
  <c r="BE21" i="11"/>
  <c r="AS21" i="11"/>
  <c r="AE21" i="11"/>
  <c r="U21" i="11"/>
  <c r="AR21" i="11"/>
  <c r="F21" i="11"/>
  <c r="AM21" i="11"/>
  <c r="AG21" i="11"/>
  <c r="S21" i="11"/>
  <c r="E21" i="11"/>
  <c r="BH21" i="11"/>
  <c r="BD21" i="11"/>
  <c r="AT21" i="11"/>
  <c r="AP21" i="11"/>
  <c r="AJ21" i="11"/>
  <c r="R21" i="11"/>
  <c r="D21" i="11"/>
  <c r="BG21" i="11"/>
  <c r="BC21" i="11"/>
  <c r="BF21" i="11"/>
  <c r="BB21" i="11"/>
  <c r="AZ21" i="11"/>
  <c r="AN21" i="11"/>
  <c r="AH21" i="11"/>
  <c r="X21" i="11"/>
  <c r="T21" i="11"/>
  <c r="P21" i="11"/>
  <c r="BE22" i="11"/>
  <c r="AV64" i="1"/>
  <c r="BA22" i="11"/>
  <c r="AV60" i="1"/>
  <c r="AU22" i="11"/>
  <c r="AV56" i="1"/>
  <c r="AQ22" i="11"/>
  <c r="AV52" i="1"/>
  <c r="AC22" i="11"/>
  <c r="AV40" i="1"/>
  <c r="W22" i="11"/>
  <c r="AV36" i="1"/>
  <c r="O22" i="11"/>
  <c r="AV28" i="1"/>
  <c r="I22" i="11"/>
  <c r="AV24" i="1"/>
  <c r="AN22" i="11"/>
  <c r="AV49" i="1"/>
  <c r="AH22" i="11"/>
  <c r="AV45" i="1"/>
  <c r="X22" i="11"/>
  <c r="AV37" i="1"/>
  <c r="T22" i="11"/>
  <c r="AV33" i="1"/>
  <c r="P22" i="11"/>
  <c r="AV29" i="1"/>
  <c r="BG22" i="11"/>
  <c r="AV66" i="1"/>
  <c r="BC22" i="11"/>
  <c r="AV62" i="1"/>
  <c r="AM22" i="11"/>
  <c r="AV48" i="1"/>
  <c r="AG22" i="11"/>
  <c r="AV44" i="1"/>
  <c r="S22" i="11"/>
  <c r="AV32" i="1"/>
  <c r="E22" i="11"/>
  <c r="AV20" i="1"/>
  <c r="BD22" i="11"/>
  <c r="AV63" i="1"/>
  <c r="AZ22" i="11"/>
  <c r="AV59" i="1"/>
  <c r="AF22" i="11"/>
  <c r="AV43" i="1"/>
  <c r="AB22" i="11"/>
  <c r="AV39" i="1"/>
  <c r="V22" i="11"/>
  <c r="AV35" i="1"/>
  <c r="L22" i="11"/>
  <c r="AV27" i="1"/>
  <c r="H22" i="11"/>
  <c r="AV23" i="1"/>
  <c r="AY22" i="11"/>
  <c r="AV58" i="1"/>
  <c r="AS22" i="11"/>
  <c r="AV54" i="1"/>
  <c r="AO22" i="11"/>
  <c r="AV50" i="1"/>
  <c r="AI22" i="11"/>
  <c r="AV46" i="1"/>
  <c r="AE22" i="11"/>
  <c r="AV42" i="1"/>
  <c r="AA22" i="11"/>
  <c r="AV38" i="1"/>
  <c r="U22" i="11"/>
  <c r="AV34" i="1"/>
  <c r="Q22" i="11"/>
  <c r="AV30" i="1"/>
  <c r="K22" i="11"/>
  <c r="AV26" i="1"/>
  <c r="G22" i="11"/>
  <c r="AV22" i="1"/>
  <c r="AT22" i="11"/>
  <c r="AV55" i="1"/>
  <c r="AP22" i="11"/>
  <c r="AV51" i="1"/>
  <c r="AJ22" i="11"/>
  <c r="AV47" i="1"/>
  <c r="R22" i="11"/>
  <c r="AV31" i="1"/>
  <c r="BF22" i="11"/>
  <c r="AV65" i="1"/>
  <c r="BB22" i="11"/>
  <c r="AV61" i="1"/>
  <c r="AV22" i="11"/>
  <c r="AV57" i="1"/>
  <c r="AR22" i="11"/>
  <c r="AV53" i="1"/>
  <c r="AD22" i="11"/>
  <c r="AV41" i="1"/>
  <c r="J22" i="11"/>
  <c r="AV25" i="1"/>
  <c r="F22" i="11"/>
  <c r="AV21" i="1"/>
  <c r="C21" i="11"/>
  <c r="BH18" i="1"/>
  <c r="D113" i="11"/>
  <c r="U31" i="9"/>
  <c r="AD97" i="11"/>
  <c r="U9" i="9"/>
  <c r="D97" i="11"/>
  <c r="D62" i="9"/>
  <c r="BD90" i="11"/>
  <c r="T8" i="9"/>
  <c r="C96" i="11"/>
  <c r="U26" i="9"/>
  <c r="W97" i="11"/>
  <c r="U10" i="9"/>
  <c r="E97" i="11"/>
  <c r="U29" i="9"/>
  <c r="AB97" i="11"/>
  <c r="U21" i="9"/>
  <c r="R97" i="11"/>
  <c r="U13" i="9"/>
  <c r="H97" i="11"/>
  <c r="Z98" i="3"/>
  <c r="P98" i="3"/>
  <c r="U98" i="3"/>
  <c r="AG98" i="3"/>
  <c r="U47" i="9"/>
  <c r="Y98" i="3"/>
  <c r="U30" i="9"/>
  <c r="M98" i="3"/>
  <c r="U18" i="9"/>
  <c r="T98" i="3"/>
  <c r="U25" i="9"/>
  <c r="AP98" i="3"/>
  <c r="U56" i="9"/>
  <c r="E98" i="3"/>
  <c r="H98" i="3"/>
  <c r="V42" i="9"/>
  <c r="V33" i="9"/>
  <c r="AX91" i="3"/>
  <c r="D64" i="9"/>
  <c r="AO98" i="3"/>
  <c r="U55" i="9"/>
  <c r="AR98" i="3"/>
  <c r="U58" i="9"/>
  <c r="L98" i="3"/>
  <c r="U17" i="9"/>
  <c r="AH98" i="3"/>
  <c r="U48" i="9"/>
  <c r="AD98" i="3"/>
  <c r="U44" i="9"/>
  <c r="AQ98" i="3"/>
  <c r="U57" i="9"/>
  <c r="AM98" i="3"/>
  <c r="U53" i="9"/>
  <c r="AI98" i="3"/>
  <c r="U49" i="9"/>
  <c r="AE98" i="3"/>
  <c r="U45" i="9"/>
  <c r="AA98" i="3"/>
  <c r="U32" i="9"/>
  <c r="W98" i="3"/>
  <c r="U28" i="9"/>
  <c r="S98" i="3"/>
  <c r="U24" i="9"/>
  <c r="O98" i="3"/>
  <c r="U20" i="9"/>
  <c r="K98" i="3"/>
  <c r="U16" i="9"/>
  <c r="G98" i="3"/>
  <c r="U12" i="9"/>
  <c r="C98" i="3"/>
  <c r="U8" i="9"/>
  <c r="AN98" i="3"/>
  <c r="U54" i="9"/>
  <c r="R98" i="3"/>
  <c r="U23" i="9"/>
  <c r="J98" i="3"/>
  <c r="U15" i="9"/>
  <c r="AL98" i="3"/>
  <c r="U52" i="9"/>
  <c r="AF98" i="3"/>
  <c r="U46" i="9"/>
  <c r="AB98" i="3"/>
  <c r="U42" i="9"/>
  <c r="U33" i="9"/>
  <c r="V98" i="3"/>
  <c r="U27" i="9"/>
  <c r="N98" i="3"/>
  <c r="U19" i="9"/>
  <c r="AW91" i="3"/>
  <c r="D63" i="9"/>
  <c r="AS98" i="3"/>
  <c r="U59" i="9"/>
  <c r="AK98" i="3"/>
  <c r="U51" i="9"/>
  <c r="AC98" i="3"/>
  <c r="U43" i="9"/>
  <c r="Q98" i="3"/>
  <c r="U22" i="9"/>
  <c r="I98" i="3"/>
  <c r="U14" i="9"/>
  <c r="AJ98" i="3"/>
  <c r="U50" i="9"/>
  <c r="F98" i="3"/>
  <c r="U11" i="9"/>
  <c r="AY91" i="3"/>
  <c r="D65" i="9"/>
  <c r="X98" i="3"/>
  <c r="AZ91" i="3"/>
  <c r="D66" i="9"/>
  <c r="C97" i="3"/>
  <c r="AZ11" i="3"/>
  <c r="AY11" i="3"/>
  <c r="AX11" i="3"/>
  <c r="AW11" i="3"/>
  <c r="AV11" i="3"/>
  <c r="AU11" i="3"/>
  <c r="AT11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AZ10" i="3"/>
  <c r="AY10" i="3"/>
  <c r="AX10" i="3"/>
  <c r="AW10" i="3"/>
  <c r="AV10" i="3"/>
  <c r="AU10" i="3"/>
  <c r="AT10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T9" i="6" l="1"/>
  <c r="D43" i="6"/>
  <c r="E43" i="6"/>
  <c r="F43" i="6"/>
  <c r="G43" i="6"/>
  <c r="D44" i="6"/>
  <c r="E44" i="6"/>
  <c r="F44" i="6"/>
  <c r="G44" i="6"/>
  <c r="D45" i="6"/>
  <c r="E45" i="6"/>
  <c r="F45" i="6"/>
  <c r="G45" i="6"/>
  <c r="D46" i="6"/>
  <c r="E46" i="6"/>
  <c r="F46" i="6"/>
  <c r="G46" i="6"/>
  <c r="D47" i="6"/>
  <c r="E47" i="6"/>
  <c r="F47" i="6"/>
  <c r="G47" i="6"/>
  <c r="D48" i="6"/>
  <c r="E48" i="6"/>
  <c r="F48" i="6"/>
  <c r="G48" i="6"/>
  <c r="D49" i="6"/>
  <c r="E49" i="6"/>
  <c r="F49" i="6"/>
  <c r="G49" i="6"/>
  <c r="D50" i="6"/>
  <c r="E50" i="6"/>
  <c r="F50" i="6"/>
  <c r="G50" i="6"/>
  <c r="D51" i="6"/>
  <c r="E51" i="6"/>
  <c r="F51" i="6"/>
  <c r="G51" i="6"/>
  <c r="D52" i="6"/>
  <c r="E52" i="6"/>
  <c r="F52" i="6"/>
  <c r="G52" i="6"/>
  <c r="D53" i="6"/>
  <c r="E53" i="6"/>
  <c r="F53" i="6"/>
  <c r="G53" i="6"/>
  <c r="D54" i="6"/>
  <c r="E54" i="6"/>
  <c r="F54" i="6"/>
  <c r="G54" i="6"/>
  <c r="D55" i="6"/>
  <c r="E55" i="6"/>
  <c r="F55" i="6"/>
  <c r="G55" i="6"/>
  <c r="D56" i="6"/>
  <c r="E56" i="6"/>
  <c r="F56" i="6"/>
  <c r="G56" i="6"/>
  <c r="D57" i="6"/>
  <c r="E57" i="6"/>
  <c r="F57" i="6"/>
  <c r="G57" i="6"/>
  <c r="D58" i="6"/>
  <c r="E58" i="6"/>
  <c r="F58" i="6"/>
  <c r="G58" i="6"/>
  <c r="D59" i="6"/>
  <c r="E59" i="6"/>
  <c r="F59" i="6"/>
  <c r="G59" i="6"/>
  <c r="D60" i="6"/>
  <c r="E60" i="6"/>
  <c r="F60" i="6"/>
  <c r="G60" i="6"/>
  <c r="D61" i="6"/>
  <c r="E61" i="6"/>
  <c r="F61" i="6"/>
  <c r="G61" i="6"/>
  <c r="D62" i="6"/>
  <c r="E62" i="6"/>
  <c r="F62" i="6"/>
  <c r="G62" i="6"/>
  <c r="D63" i="6"/>
  <c r="E63" i="6"/>
  <c r="F63" i="6"/>
  <c r="G63" i="6"/>
  <c r="D64" i="6"/>
  <c r="E64" i="6"/>
  <c r="F64" i="6"/>
  <c r="G64" i="6"/>
  <c r="D65" i="6"/>
  <c r="E65" i="6"/>
  <c r="F65" i="6"/>
  <c r="G65" i="6"/>
  <c r="D66" i="6"/>
  <c r="E66" i="6"/>
  <c r="F66" i="6"/>
  <c r="G66" i="6"/>
  <c r="E42" i="6"/>
  <c r="F42" i="6"/>
  <c r="G42" i="6"/>
  <c r="D9" i="6"/>
  <c r="E9" i="6"/>
  <c r="F9" i="6"/>
  <c r="G9" i="6"/>
  <c r="D10" i="6"/>
  <c r="E10" i="6"/>
  <c r="F10" i="6"/>
  <c r="G10" i="6"/>
  <c r="D11" i="6"/>
  <c r="E11" i="6"/>
  <c r="F11" i="6"/>
  <c r="G11" i="6"/>
  <c r="D12" i="6"/>
  <c r="E12" i="6"/>
  <c r="F12" i="6"/>
  <c r="G12" i="6"/>
  <c r="D13" i="6"/>
  <c r="E13" i="6"/>
  <c r="F13" i="6"/>
  <c r="G13" i="6"/>
  <c r="D14" i="6"/>
  <c r="E14" i="6"/>
  <c r="F14" i="6"/>
  <c r="G14" i="6"/>
  <c r="D15" i="6"/>
  <c r="E15" i="6"/>
  <c r="F15" i="6"/>
  <c r="G15" i="6"/>
  <c r="D16" i="6"/>
  <c r="E16" i="6"/>
  <c r="F16" i="6"/>
  <c r="G16" i="6"/>
  <c r="D17" i="6"/>
  <c r="E17" i="6"/>
  <c r="F17" i="6"/>
  <c r="G17" i="6"/>
  <c r="D18" i="6"/>
  <c r="E18" i="6"/>
  <c r="F18" i="6"/>
  <c r="G18" i="6"/>
  <c r="D19" i="6"/>
  <c r="E19" i="6"/>
  <c r="F19" i="6"/>
  <c r="G19" i="6"/>
  <c r="D20" i="6"/>
  <c r="E20" i="6"/>
  <c r="F20" i="6"/>
  <c r="G20" i="6"/>
  <c r="D21" i="6"/>
  <c r="E21" i="6"/>
  <c r="F21" i="6"/>
  <c r="G21" i="6"/>
  <c r="D22" i="6"/>
  <c r="E22" i="6"/>
  <c r="F22" i="6"/>
  <c r="G22" i="6"/>
  <c r="D23" i="6"/>
  <c r="E23" i="6"/>
  <c r="F23" i="6"/>
  <c r="G23" i="6"/>
  <c r="D24" i="6"/>
  <c r="E24" i="6"/>
  <c r="F24" i="6"/>
  <c r="G24" i="6"/>
  <c r="D25" i="6"/>
  <c r="E25" i="6"/>
  <c r="F25" i="6"/>
  <c r="G25" i="6"/>
  <c r="D26" i="6"/>
  <c r="E26" i="6"/>
  <c r="F26" i="6"/>
  <c r="G26" i="6"/>
  <c r="D27" i="6"/>
  <c r="E27" i="6"/>
  <c r="F27" i="6"/>
  <c r="G27" i="6"/>
  <c r="D28" i="6"/>
  <c r="E28" i="6"/>
  <c r="F28" i="6"/>
  <c r="G28" i="6"/>
  <c r="D29" i="6"/>
  <c r="E29" i="6"/>
  <c r="F29" i="6"/>
  <c r="G29" i="6"/>
  <c r="D30" i="6"/>
  <c r="E30" i="6"/>
  <c r="F30" i="6"/>
  <c r="G30" i="6"/>
  <c r="D31" i="6"/>
  <c r="E31" i="6"/>
  <c r="F31" i="6"/>
  <c r="G31" i="6"/>
  <c r="D32" i="6"/>
  <c r="E32" i="6"/>
  <c r="F32" i="6"/>
  <c r="G32" i="6"/>
  <c r="D33" i="6"/>
  <c r="E33" i="6"/>
  <c r="F33" i="6"/>
  <c r="G33" i="6"/>
  <c r="E8" i="6"/>
  <c r="F8" i="6"/>
  <c r="G8" i="6"/>
  <c r="D42" i="6"/>
  <c r="D8" i="6"/>
  <c r="AP9" i="5" l="1"/>
  <c r="AP10" i="5"/>
  <c r="AP11" i="5"/>
  <c r="AP12" i="5"/>
  <c r="AP13" i="5"/>
  <c r="AP14" i="5"/>
  <c r="AP15" i="5"/>
  <c r="AP16" i="5"/>
  <c r="AP17" i="5"/>
  <c r="AP18" i="5"/>
  <c r="AP19" i="5"/>
  <c r="AP20" i="5"/>
  <c r="AP21" i="5"/>
  <c r="AP22" i="5"/>
  <c r="AP23" i="5"/>
  <c r="AP24" i="5"/>
  <c r="AP25" i="5"/>
  <c r="AP26" i="5"/>
  <c r="AP27" i="5"/>
  <c r="AP28" i="5"/>
  <c r="AP29" i="5"/>
  <c r="AP30" i="5"/>
  <c r="AP31" i="5"/>
  <c r="AP8" i="5"/>
  <c r="AF9" i="5"/>
  <c r="AF10" i="5"/>
  <c r="AF11" i="5"/>
  <c r="AF12" i="5"/>
  <c r="AF13" i="5"/>
  <c r="AF14" i="5"/>
  <c r="AF15" i="5"/>
  <c r="AF16" i="5"/>
  <c r="AF17" i="5"/>
  <c r="AF18" i="5"/>
  <c r="AF19" i="5"/>
  <c r="AF20" i="5"/>
  <c r="AF21" i="5"/>
  <c r="AF22" i="5"/>
  <c r="AF23" i="5"/>
  <c r="AF24" i="5"/>
  <c r="AF25" i="5"/>
  <c r="AF26" i="5"/>
  <c r="AF27" i="5"/>
  <c r="AF28" i="5"/>
  <c r="AF29" i="5"/>
  <c r="AF30" i="5"/>
  <c r="AF31" i="5"/>
  <c r="AF8" i="5"/>
  <c r="BT67" i="1"/>
  <c r="BT66" i="1"/>
  <c r="BT65" i="1"/>
  <c r="BT64" i="1"/>
  <c r="BT63" i="1"/>
  <c r="BT62" i="1"/>
  <c r="BT61" i="1"/>
  <c r="BT60" i="1"/>
  <c r="BT59" i="1"/>
  <c r="BT58" i="1"/>
  <c r="BT57" i="1"/>
  <c r="BT56" i="1"/>
  <c r="BT55" i="1"/>
  <c r="BT54" i="1"/>
  <c r="BT53" i="1"/>
  <c r="BT52" i="1"/>
  <c r="BT51" i="1"/>
  <c r="BT50" i="1"/>
  <c r="BT49" i="1"/>
  <c r="BT48" i="1"/>
  <c r="BT47" i="1"/>
  <c r="BT46" i="1"/>
  <c r="BT45" i="1"/>
  <c r="BT44" i="1"/>
  <c r="AO14" i="5" l="1"/>
  <c r="AO22" i="5"/>
  <c r="AO30" i="5"/>
  <c r="AO11" i="5"/>
  <c r="AO15" i="5"/>
  <c r="AO19" i="5"/>
  <c r="AO23" i="5"/>
  <c r="AO27" i="5"/>
  <c r="AO31" i="5"/>
  <c r="AO10" i="5"/>
  <c r="AO26" i="5"/>
  <c r="AO8" i="5"/>
  <c r="AO12" i="5"/>
  <c r="AO16" i="5"/>
  <c r="AO20" i="5"/>
  <c r="AO24" i="5"/>
  <c r="AO28" i="5"/>
  <c r="AO18" i="5"/>
  <c r="AO9" i="5"/>
  <c r="AO13" i="5"/>
  <c r="AO17" i="5"/>
  <c r="AO21" i="5"/>
  <c r="AO25" i="5"/>
  <c r="AO29" i="5"/>
  <c r="C55" i="3" l="1"/>
  <c r="D55" i="3"/>
  <c r="E55" i="3"/>
  <c r="F55" i="3"/>
  <c r="G55" i="3"/>
  <c r="H55" i="3"/>
  <c r="J55" i="3"/>
  <c r="K55" i="3"/>
  <c r="L55" i="3"/>
  <c r="M55" i="3"/>
  <c r="N55" i="3"/>
  <c r="O55" i="3"/>
  <c r="P55" i="3"/>
  <c r="Q55" i="3"/>
  <c r="R55" i="3"/>
  <c r="S55" i="3"/>
  <c r="T55" i="3"/>
  <c r="U55" i="3"/>
  <c r="V55" i="3"/>
  <c r="W55" i="3"/>
  <c r="X55" i="3"/>
  <c r="Y55" i="3"/>
  <c r="Z55" i="3"/>
  <c r="AA55" i="3"/>
  <c r="AB55" i="3"/>
  <c r="AC55" i="3"/>
  <c r="AD55" i="3"/>
  <c r="AE55" i="3"/>
  <c r="AF55" i="3"/>
  <c r="AG55" i="3"/>
  <c r="AH55" i="3"/>
  <c r="AI55" i="3"/>
  <c r="AJ55" i="3"/>
  <c r="AK55" i="3"/>
  <c r="AL55" i="3"/>
  <c r="AM55" i="3"/>
  <c r="AN55" i="3"/>
  <c r="AO55" i="3"/>
  <c r="AP55" i="3"/>
  <c r="AQ55" i="3"/>
  <c r="AR55" i="3"/>
  <c r="AS55" i="3"/>
  <c r="AT55" i="3"/>
  <c r="AU55" i="3"/>
  <c r="AV55" i="3"/>
  <c r="AW55" i="3"/>
  <c r="AX55" i="3"/>
  <c r="AY55" i="3"/>
  <c r="AZ55" i="3"/>
  <c r="AB32" i="3" l="1"/>
  <c r="AB31" i="3"/>
  <c r="AB30" i="3"/>
  <c r="AB28" i="3"/>
  <c r="AX28" i="3" l="1"/>
  <c r="AT28" i="3"/>
  <c r="AP28" i="3"/>
  <c r="AL28" i="3"/>
  <c r="AH28" i="3"/>
  <c r="AD28" i="3"/>
  <c r="Z28" i="3"/>
  <c r="V28" i="3"/>
  <c r="R28" i="3"/>
  <c r="N28" i="3"/>
  <c r="J28" i="3"/>
  <c r="F28" i="3"/>
  <c r="AZ30" i="3"/>
  <c r="AV30" i="3"/>
  <c r="AR30" i="3"/>
  <c r="AN30" i="3"/>
  <c r="AJ30" i="3"/>
  <c r="AF30" i="3"/>
  <c r="X30" i="3"/>
  <c r="T30" i="3"/>
  <c r="P30" i="3"/>
  <c r="L30" i="3"/>
  <c r="H30" i="3"/>
  <c r="AW31" i="3"/>
  <c r="AS31" i="3"/>
  <c r="AO31" i="3"/>
  <c r="AK31" i="3"/>
  <c r="AG31" i="3"/>
  <c r="AC31" i="3"/>
  <c r="Y31" i="3"/>
  <c r="U31" i="3"/>
  <c r="Q31" i="3"/>
  <c r="M31" i="3"/>
  <c r="I31" i="3"/>
  <c r="E31" i="3"/>
  <c r="AW28" i="3"/>
  <c r="AS28" i="3"/>
  <c r="AO28" i="3"/>
  <c r="AK28" i="3"/>
  <c r="AG28" i="3"/>
  <c r="AC28" i="3"/>
  <c r="Y28" i="3"/>
  <c r="U28" i="3"/>
  <c r="Q28" i="3"/>
  <c r="M28" i="3"/>
  <c r="I28" i="3"/>
  <c r="E28" i="3"/>
  <c r="AY30" i="3"/>
  <c r="AU30" i="3"/>
  <c r="AQ30" i="3"/>
  <c r="AM30" i="3"/>
  <c r="AI30" i="3"/>
  <c r="AE30" i="3"/>
  <c r="AA30" i="3"/>
  <c r="W30" i="3"/>
  <c r="S30" i="3"/>
  <c r="O30" i="3"/>
  <c r="K30" i="3"/>
  <c r="G30" i="3"/>
  <c r="AZ31" i="3"/>
  <c r="AV31" i="3"/>
  <c r="AR31" i="3"/>
  <c r="AN31" i="3"/>
  <c r="AJ31" i="3"/>
  <c r="AF31" i="3"/>
  <c r="X31" i="3"/>
  <c r="T31" i="3"/>
  <c r="P31" i="3"/>
  <c r="L31" i="3"/>
  <c r="H31" i="3"/>
  <c r="D31" i="3"/>
  <c r="AZ32" i="3"/>
  <c r="AX32" i="3"/>
  <c r="AV32" i="3"/>
  <c r="AT32" i="3"/>
  <c r="AR32" i="3"/>
  <c r="AP32" i="3"/>
  <c r="AN32" i="3"/>
  <c r="AL32" i="3"/>
  <c r="AJ32" i="3"/>
  <c r="AH32" i="3"/>
  <c r="AF32" i="3"/>
  <c r="AD32" i="3"/>
  <c r="Z32" i="3"/>
  <c r="X32" i="3"/>
  <c r="V32" i="3"/>
  <c r="T32" i="3"/>
  <c r="R32" i="3"/>
  <c r="P32" i="3"/>
  <c r="N32" i="3"/>
  <c r="L32" i="3"/>
  <c r="J32" i="3"/>
  <c r="H32" i="3"/>
  <c r="F32" i="3"/>
  <c r="D32" i="3"/>
  <c r="AZ28" i="3"/>
  <c r="AV28" i="3"/>
  <c r="AR28" i="3"/>
  <c r="AN28" i="3"/>
  <c r="AJ28" i="3"/>
  <c r="AF28" i="3"/>
  <c r="X28" i="3"/>
  <c r="T28" i="3"/>
  <c r="P28" i="3"/>
  <c r="L28" i="3"/>
  <c r="H28" i="3"/>
  <c r="D28" i="3"/>
  <c r="AX30" i="3"/>
  <c r="AT30" i="3"/>
  <c r="AP30" i="3"/>
  <c r="AL30" i="3"/>
  <c r="AH30" i="3"/>
  <c r="AD30" i="3"/>
  <c r="Z30" i="3"/>
  <c r="V30" i="3"/>
  <c r="R30" i="3"/>
  <c r="N30" i="3"/>
  <c r="J30" i="3"/>
  <c r="F30" i="3"/>
  <c r="AY31" i="3"/>
  <c r="AU31" i="3"/>
  <c r="AQ31" i="3"/>
  <c r="AM31" i="3"/>
  <c r="AI31" i="3"/>
  <c r="AE31" i="3"/>
  <c r="AA31" i="3"/>
  <c r="W31" i="3"/>
  <c r="S31" i="3"/>
  <c r="O31" i="3"/>
  <c r="K31" i="3"/>
  <c r="G31" i="3"/>
  <c r="C31" i="3"/>
  <c r="AY28" i="3"/>
  <c r="AU28" i="3"/>
  <c r="AQ28" i="3"/>
  <c r="AM28" i="3"/>
  <c r="AI28" i="3"/>
  <c r="AE28" i="3"/>
  <c r="AA28" i="3"/>
  <c r="W28" i="3"/>
  <c r="S28" i="3"/>
  <c r="O28" i="3"/>
  <c r="K28" i="3"/>
  <c r="G28" i="3"/>
  <c r="C28" i="3"/>
  <c r="D30" i="3"/>
  <c r="AW30" i="3"/>
  <c r="AS30" i="3"/>
  <c r="AO30" i="3"/>
  <c r="AK30" i="3"/>
  <c r="AG30" i="3"/>
  <c r="AC30" i="3"/>
  <c r="Y30" i="3"/>
  <c r="U30" i="3"/>
  <c r="Q30" i="3"/>
  <c r="M30" i="3"/>
  <c r="I30" i="3"/>
  <c r="E30" i="3"/>
  <c r="AX31" i="3"/>
  <c r="AT31" i="3"/>
  <c r="AP31" i="3"/>
  <c r="AL31" i="3"/>
  <c r="AH31" i="3"/>
  <c r="AD31" i="3"/>
  <c r="Z31" i="3"/>
  <c r="V31" i="3"/>
  <c r="R31" i="3"/>
  <c r="N31" i="3"/>
  <c r="J31" i="3"/>
  <c r="F31" i="3"/>
  <c r="AY32" i="3"/>
  <c r="AW32" i="3"/>
  <c r="AU32" i="3"/>
  <c r="AS32" i="3"/>
  <c r="AQ32" i="3"/>
  <c r="AO32" i="3"/>
  <c r="AM32" i="3"/>
  <c r="AK32" i="3"/>
  <c r="AI32" i="3"/>
  <c r="AG32" i="3"/>
  <c r="AE32" i="3"/>
  <c r="AC32" i="3"/>
  <c r="AA32" i="3"/>
  <c r="Y32" i="3"/>
  <c r="W32" i="3"/>
  <c r="U32" i="3"/>
  <c r="S32" i="3"/>
  <c r="Q32" i="3"/>
  <c r="O32" i="3"/>
  <c r="M32" i="3"/>
  <c r="K32" i="3"/>
  <c r="I32" i="3"/>
  <c r="G32" i="3"/>
  <c r="E32" i="3"/>
  <c r="C32" i="3"/>
  <c r="AZ29" i="3"/>
  <c r="AY29" i="3"/>
  <c r="AX29" i="3"/>
  <c r="AW29" i="3"/>
  <c r="AV29" i="3"/>
  <c r="AU29" i="3"/>
  <c r="AT29" i="3"/>
  <c r="AS29" i="3"/>
  <c r="AR29" i="3"/>
  <c r="AQ29" i="3"/>
  <c r="AP29" i="3"/>
  <c r="AO29" i="3"/>
  <c r="AN29" i="3"/>
  <c r="AM29" i="3"/>
  <c r="AL29" i="3"/>
  <c r="AK29" i="3"/>
  <c r="AJ29" i="3"/>
  <c r="AI29" i="3"/>
  <c r="AH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AB19" i="3" l="1"/>
  <c r="D59" i="4" l="1"/>
  <c r="AS19" i="3"/>
  <c r="D47" i="4"/>
  <c r="AG19" i="3"/>
  <c r="D26" i="4"/>
  <c r="U19" i="3"/>
  <c r="D14" i="4"/>
  <c r="I19" i="3"/>
  <c r="D29" i="4"/>
  <c r="X19" i="3"/>
  <c r="D25" i="4"/>
  <c r="T19" i="3"/>
  <c r="D21" i="4"/>
  <c r="P19" i="3"/>
  <c r="D17" i="4"/>
  <c r="L19" i="3"/>
  <c r="D13" i="4"/>
  <c r="H19" i="3"/>
  <c r="D9" i="4"/>
  <c r="D19" i="3"/>
  <c r="D55" i="4"/>
  <c r="AO19" i="3"/>
  <c r="D30" i="4"/>
  <c r="Y19" i="3"/>
  <c r="D18" i="4"/>
  <c r="M19" i="3"/>
  <c r="D58" i="4"/>
  <c r="AR19" i="3"/>
  <c r="D50" i="4"/>
  <c r="AJ19" i="3"/>
  <c r="D61" i="4"/>
  <c r="AU19" i="3"/>
  <c r="D53" i="4"/>
  <c r="AM19" i="3"/>
  <c r="D45" i="4"/>
  <c r="AE19" i="3"/>
  <c r="D28" i="4"/>
  <c r="W19" i="3"/>
  <c r="D24" i="4"/>
  <c r="S19" i="3"/>
  <c r="D20" i="4"/>
  <c r="O19" i="3"/>
  <c r="D16" i="4"/>
  <c r="K19" i="3"/>
  <c r="D12" i="4"/>
  <c r="G19" i="3"/>
  <c r="D8" i="4"/>
  <c r="C19" i="3"/>
  <c r="D63" i="4"/>
  <c r="AW19" i="3"/>
  <c r="D51" i="4"/>
  <c r="AK19" i="3"/>
  <c r="D43" i="4"/>
  <c r="AC19" i="3"/>
  <c r="D22" i="4"/>
  <c r="Q19" i="3"/>
  <c r="D10" i="4"/>
  <c r="E19" i="3"/>
  <c r="D66" i="4"/>
  <c r="AZ19" i="3"/>
  <c r="D62" i="4"/>
  <c r="AV19" i="3"/>
  <c r="D54" i="4"/>
  <c r="AN19" i="3"/>
  <c r="D46" i="4"/>
  <c r="AF19" i="3"/>
  <c r="D65" i="4"/>
  <c r="AY19" i="3"/>
  <c r="D57" i="4"/>
  <c r="AQ19" i="3"/>
  <c r="D49" i="4"/>
  <c r="AI19" i="3"/>
  <c r="D32" i="4"/>
  <c r="AA19" i="3"/>
  <c r="D64" i="4"/>
  <c r="AX19" i="3"/>
  <c r="D60" i="4"/>
  <c r="AT19" i="3"/>
  <c r="D56" i="4"/>
  <c r="AP19" i="3"/>
  <c r="D52" i="4"/>
  <c r="AL19" i="3"/>
  <c r="D48" i="4"/>
  <c r="AH19" i="3"/>
  <c r="D44" i="4"/>
  <c r="AD19" i="3"/>
  <c r="D31" i="4"/>
  <c r="Z19" i="3"/>
  <c r="D27" i="4"/>
  <c r="V19" i="3"/>
  <c r="D23" i="4"/>
  <c r="R19" i="3"/>
  <c r="D19" i="4"/>
  <c r="N19" i="3"/>
  <c r="D15" i="4"/>
  <c r="J19" i="3"/>
  <c r="D11" i="4"/>
  <c r="F19" i="3"/>
  <c r="AB74" i="1"/>
  <c r="AB70" i="1"/>
  <c r="AB66" i="1"/>
  <c r="F65" i="4" s="1"/>
  <c r="AB62" i="1"/>
  <c r="F61" i="4" s="1"/>
  <c r="AB58" i="1"/>
  <c r="F57" i="4" s="1"/>
  <c r="AB54" i="1"/>
  <c r="F53" i="4" s="1"/>
  <c r="AB50" i="1"/>
  <c r="F49" i="4" s="1"/>
  <c r="AB46" i="1"/>
  <c r="F45" i="4" s="1"/>
  <c r="AB42" i="1"/>
  <c r="F32" i="4" s="1"/>
  <c r="AB38" i="1"/>
  <c r="F28" i="4" s="1"/>
  <c r="AB34" i="1"/>
  <c r="F24" i="4" s="1"/>
  <c r="AB30" i="1"/>
  <c r="F20" i="4" s="1"/>
  <c r="AB26" i="1"/>
  <c r="F16" i="4" s="1"/>
  <c r="AB22" i="1"/>
  <c r="F12" i="4" s="1"/>
  <c r="AB18" i="1"/>
  <c r="F8" i="4" s="1"/>
  <c r="AB14" i="1"/>
  <c r="AB10" i="1"/>
  <c r="AF74" i="1"/>
  <c r="AF70" i="1"/>
  <c r="AF66" i="1"/>
  <c r="H65" i="4" s="1"/>
  <c r="AF62" i="1"/>
  <c r="H61" i="4" s="1"/>
  <c r="AF58" i="1"/>
  <c r="H57" i="4" s="1"/>
  <c r="AF54" i="1"/>
  <c r="H53" i="4" s="1"/>
  <c r="AF46" i="1"/>
  <c r="H45" i="4" s="1"/>
  <c r="AF42" i="1"/>
  <c r="H32" i="4" s="1"/>
  <c r="AF38" i="1"/>
  <c r="H28" i="4" s="1"/>
  <c r="AF34" i="1"/>
  <c r="H24" i="4" s="1"/>
  <c r="AF30" i="1"/>
  <c r="H20" i="4" s="1"/>
  <c r="AF26" i="1"/>
  <c r="H16" i="4" s="1"/>
  <c r="AF22" i="1"/>
  <c r="H12" i="4" s="1"/>
  <c r="AF18" i="1"/>
  <c r="H8" i="4" s="1"/>
  <c r="AF14" i="1"/>
  <c r="AF10" i="1"/>
  <c r="AB73" i="1"/>
  <c r="AB69" i="1"/>
  <c r="AB65" i="1"/>
  <c r="F64" i="4" s="1"/>
  <c r="AB61" i="1"/>
  <c r="F60" i="4" s="1"/>
  <c r="AB57" i="1"/>
  <c r="F56" i="4" s="1"/>
  <c r="AB53" i="1"/>
  <c r="F52" i="4" s="1"/>
  <c r="AB49" i="1"/>
  <c r="F48" i="4" s="1"/>
  <c r="AB45" i="1"/>
  <c r="F44" i="4" s="1"/>
  <c r="AB41" i="1"/>
  <c r="F31" i="4" s="1"/>
  <c r="AB37" i="1"/>
  <c r="F27" i="4" s="1"/>
  <c r="AB33" i="1"/>
  <c r="F23" i="4" s="1"/>
  <c r="AB29" i="1"/>
  <c r="F19" i="4" s="1"/>
  <c r="AB25" i="1"/>
  <c r="F15" i="4" s="1"/>
  <c r="AB21" i="1"/>
  <c r="F11" i="4" s="1"/>
  <c r="AB17" i="1"/>
  <c r="AB13" i="1"/>
  <c r="AB9" i="1"/>
  <c r="AF73" i="1"/>
  <c r="AF69" i="1"/>
  <c r="AF65" i="1"/>
  <c r="H64" i="4" s="1"/>
  <c r="AF61" i="1"/>
  <c r="H60" i="4" s="1"/>
  <c r="AF57" i="1"/>
  <c r="H56" i="4" s="1"/>
  <c r="AF53" i="1"/>
  <c r="H52" i="4" s="1"/>
  <c r="AF49" i="1"/>
  <c r="H48" i="4" s="1"/>
  <c r="AF45" i="1"/>
  <c r="H44" i="4" s="1"/>
  <c r="AF41" i="1"/>
  <c r="H31" i="4" s="1"/>
  <c r="AF37" i="1"/>
  <c r="H27" i="4" s="1"/>
  <c r="AF33" i="1"/>
  <c r="H23" i="4" s="1"/>
  <c r="AF29" i="1"/>
  <c r="H19" i="4" s="1"/>
  <c r="AF25" i="1"/>
  <c r="H15" i="4" s="1"/>
  <c r="AF21" i="1"/>
  <c r="H11" i="4" s="1"/>
  <c r="AF17" i="1"/>
  <c r="AF13" i="1"/>
  <c r="AF9" i="1"/>
  <c r="AF50" i="1"/>
  <c r="H49" i="4" s="1"/>
  <c r="AF6" i="1"/>
  <c r="AF72" i="1"/>
  <c r="AF68" i="1"/>
  <c r="AF64" i="1"/>
  <c r="H63" i="4" s="1"/>
  <c r="AF60" i="1"/>
  <c r="H59" i="4" s="1"/>
  <c r="AF56" i="1"/>
  <c r="H55" i="4" s="1"/>
  <c r="AF52" i="1"/>
  <c r="H51" i="4" s="1"/>
  <c r="AF48" i="1"/>
  <c r="H47" i="4" s="1"/>
  <c r="AF44" i="1"/>
  <c r="H43" i="4" s="1"/>
  <c r="AF40" i="1"/>
  <c r="H30" i="4" s="1"/>
  <c r="AF36" i="1"/>
  <c r="H26" i="4" s="1"/>
  <c r="AF32" i="1"/>
  <c r="H22" i="4" s="1"/>
  <c r="AF28" i="1"/>
  <c r="H18" i="4" s="1"/>
  <c r="AF24" i="1"/>
  <c r="H14" i="4" s="1"/>
  <c r="AF20" i="1"/>
  <c r="H10" i="4" s="1"/>
  <c r="AF16" i="1"/>
  <c r="AF12" i="1"/>
  <c r="AF8" i="1"/>
  <c r="D33" i="4"/>
  <c r="D42" i="4"/>
  <c r="AF75" i="1"/>
  <c r="AF71" i="1"/>
  <c r="AF67" i="1"/>
  <c r="H66" i="4" s="1"/>
  <c r="AF63" i="1"/>
  <c r="H62" i="4" s="1"/>
  <c r="AF59" i="1"/>
  <c r="H58" i="4" s="1"/>
  <c r="AF55" i="1"/>
  <c r="H54" i="4" s="1"/>
  <c r="AF51" i="1"/>
  <c r="H50" i="4" s="1"/>
  <c r="AF47" i="1"/>
  <c r="H46" i="4" s="1"/>
  <c r="AF43" i="1"/>
  <c r="AF39" i="1"/>
  <c r="H29" i="4" s="1"/>
  <c r="AF35" i="1"/>
  <c r="H25" i="4" s="1"/>
  <c r="AF31" i="1"/>
  <c r="H21" i="4" s="1"/>
  <c r="AF27" i="1"/>
  <c r="H17" i="4" s="1"/>
  <c r="AF23" i="1"/>
  <c r="H13" i="4" s="1"/>
  <c r="AF19" i="1"/>
  <c r="H9" i="4" s="1"/>
  <c r="AF15" i="1"/>
  <c r="AF11" i="1"/>
  <c r="AF7" i="1"/>
  <c r="AD6" i="1"/>
  <c r="AD68" i="1"/>
  <c r="AD60" i="1"/>
  <c r="G59" i="4" s="1"/>
  <c r="AD56" i="1"/>
  <c r="G55" i="4" s="1"/>
  <c r="AD48" i="1"/>
  <c r="G47" i="4" s="1"/>
  <c r="AD40" i="1"/>
  <c r="G30" i="4" s="1"/>
  <c r="AD32" i="1"/>
  <c r="G22" i="4" s="1"/>
  <c r="AD24" i="1"/>
  <c r="G14" i="4" s="1"/>
  <c r="AD16" i="1"/>
  <c r="AD8" i="1"/>
  <c r="AD67" i="1"/>
  <c r="G66" i="4" s="1"/>
  <c r="AD59" i="1"/>
  <c r="G58" i="4" s="1"/>
  <c r="AD47" i="1"/>
  <c r="G46" i="4" s="1"/>
  <c r="AD39" i="1"/>
  <c r="G29" i="4" s="1"/>
  <c r="AD27" i="1"/>
  <c r="G17" i="4" s="1"/>
  <c r="AD19" i="1"/>
  <c r="G9" i="4" s="1"/>
  <c r="AD11" i="1"/>
  <c r="AB6" i="1"/>
  <c r="AB72" i="1"/>
  <c r="AB68" i="1"/>
  <c r="AB64" i="1"/>
  <c r="F63" i="4" s="1"/>
  <c r="AB60" i="1"/>
  <c r="F59" i="4" s="1"/>
  <c r="AB56" i="1"/>
  <c r="F55" i="4" s="1"/>
  <c r="AB52" i="1"/>
  <c r="F51" i="4" s="1"/>
  <c r="AB48" i="1"/>
  <c r="F47" i="4" s="1"/>
  <c r="AB44" i="1"/>
  <c r="F43" i="4" s="1"/>
  <c r="AB40" i="1"/>
  <c r="F30" i="4" s="1"/>
  <c r="AB36" i="1"/>
  <c r="F26" i="4" s="1"/>
  <c r="AB32" i="1"/>
  <c r="F22" i="4" s="1"/>
  <c r="AB28" i="1"/>
  <c r="F18" i="4" s="1"/>
  <c r="AB24" i="1"/>
  <c r="F14" i="4" s="1"/>
  <c r="AB20" i="1"/>
  <c r="F10" i="4" s="1"/>
  <c r="AB16" i="1"/>
  <c r="AB12" i="1"/>
  <c r="AB8" i="1"/>
  <c r="AD74" i="1"/>
  <c r="AD70" i="1"/>
  <c r="AD66" i="1"/>
  <c r="G65" i="4" s="1"/>
  <c r="AD62" i="1"/>
  <c r="G61" i="4" s="1"/>
  <c r="AD58" i="1"/>
  <c r="G57" i="4" s="1"/>
  <c r="AD54" i="1"/>
  <c r="G53" i="4" s="1"/>
  <c r="AD50" i="1"/>
  <c r="G49" i="4" s="1"/>
  <c r="AD46" i="1"/>
  <c r="G45" i="4" s="1"/>
  <c r="AD42" i="1"/>
  <c r="G32" i="4" s="1"/>
  <c r="AD38" i="1"/>
  <c r="G28" i="4" s="1"/>
  <c r="AD34" i="1"/>
  <c r="G24" i="4" s="1"/>
  <c r="AD30" i="1"/>
  <c r="G20" i="4" s="1"/>
  <c r="AD26" i="1"/>
  <c r="G16" i="4" s="1"/>
  <c r="AD22" i="1"/>
  <c r="G12" i="4" s="1"/>
  <c r="AD18" i="1"/>
  <c r="G8" i="4" s="1"/>
  <c r="AD14" i="1"/>
  <c r="AD10" i="1"/>
  <c r="AD72" i="1"/>
  <c r="AD64" i="1"/>
  <c r="G63" i="4" s="1"/>
  <c r="AD52" i="1"/>
  <c r="G51" i="4" s="1"/>
  <c r="AD44" i="1"/>
  <c r="G43" i="4" s="1"/>
  <c r="AD36" i="1"/>
  <c r="G26" i="4" s="1"/>
  <c r="AD28" i="1"/>
  <c r="G18" i="4" s="1"/>
  <c r="AD20" i="1"/>
  <c r="G10" i="4" s="1"/>
  <c r="AD12" i="1"/>
  <c r="AD75" i="1"/>
  <c r="AD71" i="1"/>
  <c r="AD63" i="1"/>
  <c r="G62" i="4" s="1"/>
  <c r="AD55" i="1"/>
  <c r="G54" i="4" s="1"/>
  <c r="AD51" i="1"/>
  <c r="G50" i="4" s="1"/>
  <c r="AD43" i="1"/>
  <c r="AD35" i="1"/>
  <c r="G25" i="4" s="1"/>
  <c r="AD31" i="1"/>
  <c r="G21" i="4" s="1"/>
  <c r="AD23" i="1"/>
  <c r="G13" i="4" s="1"/>
  <c r="AD15" i="1"/>
  <c r="AD7" i="1"/>
  <c r="AB75" i="1"/>
  <c r="AB71" i="1"/>
  <c r="AB67" i="1"/>
  <c r="F66" i="4" s="1"/>
  <c r="AB63" i="1"/>
  <c r="F62" i="4" s="1"/>
  <c r="AB59" i="1"/>
  <c r="F58" i="4" s="1"/>
  <c r="AB55" i="1"/>
  <c r="F54" i="4" s="1"/>
  <c r="AB51" i="1"/>
  <c r="F50" i="4" s="1"/>
  <c r="AB47" i="1"/>
  <c r="F46" i="4" s="1"/>
  <c r="AB43" i="1"/>
  <c r="AB39" i="1"/>
  <c r="F29" i="4" s="1"/>
  <c r="AB35" i="1"/>
  <c r="F25" i="4" s="1"/>
  <c r="AB31" i="1"/>
  <c r="F21" i="4" s="1"/>
  <c r="AB27" i="1"/>
  <c r="F17" i="4" s="1"/>
  <c r="AB23" i="1"/>
  <c r="F13" i="4" s="1"/>
  <c r="AB19" i="1"/>
  <c r="F9" i="4" s="1"/>
  <c r="AB15" i="1"/>
  <c r="AB11" i="1"/>
  <c r="AB7" i="1"/>
  <c r="AD73" i="1"/>
  <c r="AD69" i="1"/>
  <c r="AD65" i="1"/>
  <c r="G64" i="4" s="1"/>
  <c r="AD61" i="1"/>
  <c r="G60" i="4" s="1"/>
  <c r="AD57" i="1"/>
  <c r="G56" i="4" s="1"/>
  <c r="AD53" i="1"/>
  <c r="G52" i="4" s="1"/>
  <c r="AD49" i="1"/>
  <c r="G48" i="4" s="1"/>
  <c r="AD45" i="1"/>
  <c r="G44" i="4" s="1"/>
  <c r="AD41" i="1"/>
  <c r="G31" i="4" s="1"/>
  <c r="AD37" i="1"/>
  <c r="G27" i="4" s="1"/>
  <c r="AD33" i="1"/>
  <c r="G23" i="4" s="1"/>
  <c r="AD29" i="1"/>
  <c r="G19" i="4" s="1"/>
  <c r="AD25" i="1"/>
  <c r="G15" i="4" s="1"/>
  <c r="AD21" i="1"/>
  <c r="G11" i="4" s="1"/>
  <c r="AD17" i="1"/>
  <c r="AD13" i="1"/>
  <c r="AD9" i="1"/>
  <c r="BS45" i="1"/>
  <c r="BS46" i="1"/>
  <c r="BR46" i="1" l="1"/>
  <c r="AN10" i="5"/>
  <c r="BR45" i="1"/>
  <c r="AN9" i="5"/>
  <c r="BS66" i="1"/>
  <c r="BS62" i="1"/>
  <c r="BS58" i="1"/>
  <c r="BS54" i="1"/>
  <c r="BS50" i="1"/>
  <c r="BS65" i="1"/>
  <c r="BS61" i="1"/>
  <c r="BS57" i="1"/>
  <c r="BS53" i="1"/>
  <c r="BS49" i="1"/>
  <c r="BS44" i="1"/>
  <c r="BS64" i="1"/>
  <c r="BS60" i="1"/>
  <c r="BS56" i="1"/>
  <c r="BS52" i="1"/>
  <c r="BS48" i="1"/>
  <c r="BS67" i="1"/>
  <c r="BS63" i="1"/>
  <c r="BS59" i="1"/>
  <c r="BS55" i="1"/>
  <c r="BS51" i="1"/>
  <c r="BS47" i="1"/>
  <c r="G33" i="4"/>
  <c r="G42" i="4"/>
  <c r="F42" i="4"/>
  <c r="F33" i="4"/>
  <c r="H42" i="4"/>
  <c r="H33" i="4"/>
  <c r="BR51" i="1" l="1"/>
  <c r="AN15" i="5"/>
  <c r="BR59" i="1"/>
  <c r="AN23" i="5"/>
  <c r="BR67" i="1"/>
  <c r="AN31" i="5"/>
  <c r="BR52" i="1"/>
  <c r="AN16" i="5"/>
  <c r="BR60" i="1"/>
  <c r="AN24" i="5"/>
  <c r="BR44" i="1"/>
  <c r="AN8" i="5"/>
  <c r="BR53" i="1"/>
  <c r="AN17" i="5"/>
  <c r="BR61" i="1"/>
  <c r="AN25" i="5"/>
  <c r="BR50" i="1"/>
  <c r="AN14" i="5"/>
  <c r="BR58" i="1"/>
  <c r="AN22" i="5"/>
  <c r="BR66" i="1"/>
  <c r="AN30" i="5"/>
  <c r="AM9" i="5"/>
  <c r="BR47" i="1"/>
  <c r="AN11" i="5"/>
  <c r="BR55" i="1"/>
  <c r="AN19" i="5"/>
  <c r="BR63" i="1"/>
  <c r="AN27" i="5"/>
  <c r="BR48" i="1"/>
  <c r="AN12" i="5"/>
  <c r="BR56" i="1"/>
  <c r="AN20" i="5"/>
  <c r="BR64" i="1"/>
  <c r="AN28" i="5"/>
  <c r="BR49" i="1"/>
  <c r="AN13" i="5"/>
  <c r="BR57" i="1"/>
  <c r="AN21" i="5"/>
  <c r="BR65" i="1"/>
  <c r="AN29" i="5"/>
  <c r="BR54" i="1"/>
  <c r="AN18" i="5"/>
  <c r="BR62" i="1"/>
  <c r="AN26" i="5"/>
  <c r="AM10" i="5"/>
  <c r="BJ19" i="1"/>
  <c r="BH19" i="1" s="1"/>
  <c r="BJ24" i="1"/>
  <c r="BJ40" i="1"/>
  <c r="BJ20" i="1"/>
  <c r="BJ21" i="1"/>
  <c r="BJ22" i="1"/>
  <c r="BJ23" i="1"/>
  <c r="BJ25" i="1"/>
  <c r="BJ26" i="1"/>
  <c r="BJ27" i="1"/>
  <c r="BJ28" i="1"/>
  <c r="BJ29" i="1"/>
  <c r="BJ30" i="1"/>
  <c r="BJ31" i="1"/>
  <c r="BJ32" i="1"/>
  <c r="BJ33" i="1"/>
  <c r="BJ34" i="1"/>
  <c r="BJ35" i="1"/>
  <c r="BJ36" i="1"/>
  <c r="BJ37" i="1"/>
  <c r="BJ38" i="1"/>
  <c r="BJ39" i="1"/>
  <c r="BJ41" i="1"/>
  <c r="BJ42" i="1"/>
  <c r="BJ43" i="1"/>
  <c r="H53" i="8" l="1"/>
  <c r="H44" i="8"/>
  <c r="H60" i="8"/>
  <c r="H51" i="8"/>
  <c r="H46" i="8"/>
  <c r="H62" i="8"/>
  <c r="H57" i="8"/>
  <c r="H48" i="8"/>
  <c r="H64" i="8"/>
  <c r="H55" i="8"/>
  <c r="H50" i="8"/>
  <c r="H66" i="8"/>
  <c r="H45" i="8"/>
  <c r="H61" i="8"/>
  <c r="H52" i="8"/>
  <c r="H43" i="8"/>
  <c r="H59" i="8"/>
  <c r="H54" i="8"/>
  <c r="H49" i="8"/>
  <c r="H65" i="8"/>
  <c r="H56" i="8"/>
  <c r="H47" i="8"/>
  <c r="H63" i="8"/>
  <c r="H58" i="8"/>
  <c r="Z31" i="5"/>
  <c r="Z26" i="5"/>
  <c r="Z22" i="5"/>
  <c r="Z18" i="5"/>
  <c r="Z13" i="5"/>
  <c r="Z9" i="5"/>
  <c r="AM29" i="5"/>
  <c r="AM20" i="5"/>
  <c r="AM11" i="5"/>
  <c r="AM22" i="5"/>
  <c r="AM8" i="5"/>
  <c r="AM23" i="5"/>
  <c r="Z29" i="5"/>
  <c r="Z25" i="5"/>
  <c r="Z21" i="5"/>
  <c r="Z17" i="5"/>
  <c r="Z12" i="5"/>
  <c r="AM18" i="5"/>
  <c r="AM28" i="5"/>
  <c r="AM19" i="5"/>
  <c r="AM30" i="5"/>
  <c r="AM17" i="5"/>
  <c r="AM31" i="5"/>
  <c r="Z42" i="5"/>
  <c r="Z33" i="5"/>
  <c r="Z28" i="5"/>
  <c r="Z24" i="5"/>
  <c r="Z20" i="5"/>
  <c r="Z16" i="5"/>
  <c r="Z11" i="5"/>
  <c r="Z30" i="5"/>
  <c r="AM26" i="5"/>
  <c r="AM13" i="5"/>
  <c r="AM27" i="5"/>
  <c r="AM25" i="5"/>
  <c r="AM16" i="5"/>
  <c r="Z32" i="5"/>
  <c r="Z27" i="5"/>
  <c r="Z23" i="5"/>
  <c r="Z19" i="5"/>
  <c r="Z15" i="5"/>
  <c r="Z10" i="5"/>
  <c r="Z14" i="5"/>
  <c r="AM21" i="5"/>
  <c r="AM12" i="5"/>
  <c r="AM14" i="5"/>
  <c r="AM24" i="5"/>
  <c r="AM15" i="5"/>
  <c r="AI59" i="7" l="1"/>
  <c r="AI60" i="7"/>
  <c r="AI61" i="7"/>
  <c r="AI62" i="7"/>
  <c r="AI63" i="7"/>
  <c r="AI64" i="7"/>
  <c r="AI65" i="7"/>
  <c r="AI66" i="7"/>
  <c r="AI58" i="7"/>
  <c r="W14" i="7"/>
  <c r="I14" i="7"/>
  <c r="W15" i="7"/>
  <c r="I15" i="7"/>
  <c r="W16" i="7"/>
  <c r="I16" i="7"/>
  <c r="W17" i="7"/>
  <c r="I17" i="7"/>
  <c r="W18" i="7"/>
  <c r="I18" i="7"/>
  <c r="W19" i="7"/>
  <c r="I19" i="7"/>
  <c r="W20" i="7"/>
  <c r="I20" i="7"/>
  <c r="W21" i="7"/>
  <c r="I21" i="7"/>
  <c r="W22" i="7"/>
  <c r="I22" i="7"/>
  <c r="W23" i="7"/>
  <c r="I23" i="7"/>
  <c r="W24" i="7"/>
  <c r="I24" i="7"/>
  <c r="I25" i="7"/>
  <c r="I26" i="7"/>
  <c r="I27" i="7"/>
  <c r="I28" i="7"/>
  <c r="I29" i="7"/>
  <c r="I30" i="7"/>
  <c r="I31" i="7"/>
  <c r="I3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42" i="7" l="1"/>
  <c r="I33" i="7"/>
  <c r="M14" i="7" l="1"/>
  <c r="I42" i="3"/>
  <c r="AB42" i="3"/>
  <c r="AB47" i="3"/>
  <c r="AR42" i="3"/>
  <c r="AT42" i="3"/>
  <c r="AU42" i="3"/>
  <c r="AV42" i="3"/>
  <c r="AX42" i="3"/>
  <c r="AY42" i="3"/>
  <c r="AZ42" i="3"/>
  <c r="I47" i="3"/>
  <c r="AB48" i="3"/>
  <c r="AB43" i="3"/>
  <c r="AB49" i="3"/>
  <c r="AB44" i="3"/>
  <c r="P14" i="7"/>
  <c r="F53" i="7"/>
  <c r="F52" i="7"/>
  <c r="F51" i="7"/>
  <c r="F50" i="7"/>
  <c r="F49" i="7"/>
  <c r="F48" i="7"/>
  <c r="F47" i="7"/>
  <c r="F46" i="7"/>
  <c r="F45" i="7"/>
  <c r="F44" i="7"/>
  <c r="F43" i="7"/>
  <c r="AB53" i="3"/>
  <c r="AB52" i="3"/>
  <c r="F42" i="7"/>
  <c r="AB51" i="3"/>
  <c r="AB50" i="3"/>
  <c r="AB46" i="3"/>
  <c r="AB45" i="3"/>
  <c r="AB41" i="3"/>
  <c r="AB40" i="3"/>
  <c r="P17" i="7"/>
  <c r="P16" i="7"/>
  <c r="P15" i="7"/>
  <c r="D15" i="7" l="1"/>
  <c r="J40" i="3"/>
  <c r="D16" i="7"/>
  <c r="K40" i="3"/>
  <c r="L17" i="7"/>
  <c r="L41" i="3"/>
  <c r="P18" i="7"/>
  <c r="M45" i="3"/>
  <c r="S19" i="7"/>
  <c r="N46" i="3"/>
  <c r="L21" i="7"/>
  <c r="P41" i="3"/>
  <c r="O22" i="7"/>
  <c r="Q44" i="3"/>
  <c r="P23" i="7"/>
  <c r="R45" i="3"/>
  <c r="E24" i="7"/>
  <c r="S51" i="3"/>
  <c r="E26" i="7"/>
  <c r="U51" i="3"/>
  <c r="W27" i="7"/>
  <c r="V50" i="3"/>
  <c r="S28" i="7"/>
  <c r="W46" i="3"/>
  <c r="P29" i="7"/>
  <c r="X45" i="3"/>
  <c r="E30" i="7"/>
  <c r="Y51" i="3"/>
  <c r="W31" i="7"/>
  <c r="Z50" i="3"/>
  <c r="S32" i="7"/>
  <c r="AA46" i="3"/>
  <c r="L43" i="7"/>
  <c r="AC41" i="3"/>
  <c r="D44" i="7"/>
  <c r="AD40" i="3"/>
  <c r="H44" i="7"/>
  <c r="AD53" i="3"/>
  <c r="G45" i="7"/>
  <c r="AE52" i="3"/>
  <c r="P46" i="7"/>
  <c r="AF45" i="3"/>
  <c r="L47" i="7"/>
  <c r="AG41" i="3"/>
  <c r="D48" i="7"/>
  <c r="AH40" i="3"/>
  <c r="D49" i="7"/>
  <c r="AI40" i="3"/>
  <c r="D50" i="7"/>
  <c r="AJ40" i="3"/>
  <c r="H50" i="7"/>
  <c r="AJ53" i="3"/>
  <c r="G51" i="7"/>
  <c r="AK52" i="3"/>
  <c r="P52" i="7"/>
  <c r="AL45" i="3"/>
  <c r="L53" i="7"/>
  <c r="AM41" i="3"/>
  <c r="D54" i="7"/>
  <c r="AN40" i="3"/>
  <c r="S55" i="7"/>
  <c r="AO46" i="3"/>
  <c r="S56" i="7"/>
  <c r="AP46" i="3"/>
  <c r="P57" i="7"/>
  <c r="AQ45" i="3"/>
  <c r="E58" i="7"/>
  <c r="AR51" i="3"/>
  <c r="H59" i="7"/>
  <c r="AS53" i="3"/>
  <c r="P61" i="7"/>
  <c r="AU45" i="3"/>
  <c r="L62" i="7"/>
  <c r="AV41" i="3"/>
  <c r="G15" i="7"/>
  <c r="J52" i="3"/>
  <c r="G23" i="7"/>
  <c r="R52" i="3"/>
  <c r="V20" i="7"/>
  <c r="O49" i="3"/>
  <c r="O25" i="7"/>
  <c r="T44" i="3"/>
  <c r="O51" i="7"/>
  <c r="AK44" i="3"/>
  <c r="O26" i="7"/>
  <c r="U44" i="3"/>
  <c r="V56" i="7"/>
  <c r="AP49" i="3"/>
  <c r="V48" i="7"/>
  <c r="AH49" i="3"/>
  <c r="V31" i="7"/>
  <c r="Z49" i="3"/>
  <c r="F63" i="7"/>
  <c r="D63" i="7"/>
  <c r="AW40" i="3"/>
  <c r="P66" i="7"/>
  <c r="AZ45" i="3"/>
  <c r="W65" i="7"/>
  <c r="AY50" i="3"/>
  <c r="F64" i="7"/>
  <c r="N65" i="7"/>
  <c r="AY43" i="3"/>
  <c r="N57" i="7"/>
  <c r="AQ43" i="3"/>
  <c r="N49" i="7"/>
  <c r="AI43" i="3"/>
  <c r="N32" i="7"/>
  <c r="AA43" i="3"/>
  <c r="N24" i="7"/>
  <c r="S43" i="3"/>
  <c r="N16" i="7"/>
  <c r="K43" i="3"/>
  <c r="U61" i="7"/>
  <c r="AU48" i="3"/>
  <c r="U57" i="7"/>
  <c r="AQ48" i="3"/>
  <c r="U49" i="7"/>
  <c r="AI48" i="3"/>
  <c r="U32" i="7"/>
  <c r="AA48" i="3"/>
  <c r="U28" i="7"/>
  <c r="W48" i="3"/>
  <c r="U20" i="7"/>
  <c r="O48" i="3"/>
  <c r="U16" i="7"/>
  <c r="K48" i="3"/>
  <c r="T63" i="7"/>
  <c r="AW47" i="3"/>
  <c r="T58" i="7"/>
  <c r="AR47" i="3"/>
  <c r="M53" i="7"/>
  <c r="AM42" i="3"/>
  <c r="M49" i="7"/>
  <c r="AI42" i="3"/>
  <c r="M43" i="7"/>
  <c r="AC42" i="3"/>
  <c r="T29" i="7"/>
  <c r="X47" i="3"/>
  <c r="M25" i="7"/>
  <c r="T42" i="3"/>
  <c r="T21" i="7"/>
  <c r="P47" i="3"/>
  <c r="T16" i="7"/>
  <c r="K47" i="3"/>
  <c r="L15" i="7"/>
  <c r="J41" i="3"/>
  <c r="V15" i="7"/>
  <c r="J49" i="3"/>
  <c r="O17" i="7"/>
  <c r="L44" i="3"/>
  <c r="L19" i="7"/>
  <c r="N41" i="3"/>
  <c r="L20" i="7"/>
  <c r="O41" i="3"/>
  <c r="O21" i="7"/>
  <c r="P44" i="3"/>
  <c r="D23" i="7"/>
  <c r="R40" i="3"/>
  <c r="O24" i="7"/>
  <c r="S44" i="3"/>
  <c r="S25" i="7"/>
  <c r="T46" i="3"/>
  <c r="P26" i="7"/>
  <c r="U45" i="3"/>
  <c r="L27" i="7"/>
  <c r="V41" i="3"/>
  <c r="D28" i="7"/>
  <c r="W40" i="3"/>
  <c r="H28" i="7"/>
  <c r="W53" i="3"/>
  <c r="G29" i="7"/>
  <c r="X52" i="3"/>
  <c r="E31" i="7"/>
  <c r="Z51" i="3"/>
  <c r="W32" i="7"/>
  <c r="AA50" i="3"/>
  <c r="E44" i="7"/>
  <c r="AD51" i="3"/>
  <c r="W45" i="7"/>
  <c r="AE50" i="3"/>
  <c r="S46" i="7"/>
  <c r="AF46" i="3"/>
  <c r="G46" i="7"/>
  <c r="AF52" i="3"/>
  <c r="P48" i="7"/>
  <c r="AH45" i="3"/>
  <c r="E50" i="7"/>
  <c r="AJ51" i="3"/>
  <c r="W51" i="7"/>
  <c r="AK50" i="3"/>
  <c r="S52" i="7"/>
  <c r="AL46" i="3"/>
  <c r="E54" i="7"/>
  <c r="AN51" i="3"/>
  <c r="W55" i="7"/>
  <c r="AO50" i="3"/>
  <c r="W56" i="7"/>
  <c r="AP50" i="3"/>
  <c r="H56" i="7"/>
  <c r="AP53" i="3"/>
  <c r="G57" i="7"/>
  <c r="AQ52" i="3"/>
  <c r="P58" i="7"/>
  <c r="AR45" i="3"/>
  <c r="L59" i="7"/>
  <c r="AS41" i="3"/>
  <c r="D60" i="7"/>
  <c r="AT40" i="3"/>
  <c r="G61" i="7"/>
  <c r="AU52" i="3"/>
  <c r="F62" i="7"/>
  <c r="G20" i="7"/>
  <c r="O52" i="3"/>
  <c r="V23" i="7"/>
  <c r="R49" i="3"/>
  <c r="G14" i="7"/>
  <c r="I52" i="3"/>
  <c r="O58" i="7"/>
  <c r="AR44" i="3"/>
  <c r="O50" i="7"/>
  <c r="AJ44" i="3"/>
  <c r="V25" i="7"/>
  <c r="T49" i="3"/>
  <c r="V55" i="7"/>
  <c r="AO49" i="3"/>
  <c r="V47" i="7"/>
  <c r="AG49" i="3"/>
  <c r="V30" i="7"/>
  <c r="Y49" i="3"/>
  <c r="E63" i="7"/>
  <c r="AW51" i="3"/>
  <c r="D64" i="7"/>
  <c r="AX40" i="3"/>
  <c r="W66" i="7"/>
  <c r="AZ50" i="3"/>
  <c r="L65" i="7"/>
  <c r="AY41" i="3"/>
  <c r="P64" i="7"/>
  <c r="AX45" i="3"/>
  <c r="N60" i="7"/>
  <c r="AT43" i="3"/>
  <c r="N52" i="7"/>
  <c r="AL43" i="3"/>
  <c r="N44" i="7"/>
  <c r="AD43" i="3"/>
  <c r="N27" i="7"/>
  <c r="V43" i="3"/>
  <c r="N19" i="7"/>
  <c r="N43" i="3"/>
  <c r="U64" i="7"/>
  <c r="AX48" i="3"/>
  <c r="U56" i="7"/>
  <c r="AP48" i="3"/>
  <c r="U48" i="7"/>
  <c r="AH48" i="3"/>
  <c r="U27" i="7"/>
  <c r="V48" i="3"/>
  <c r="M55" i="7"/>
  <c r="AO42" i="3"/>
  <c r="M48" i="7"/>
  <c r="AH42" i="3"/>
  <c r="M29" i="7"/>
  <c r="X42" i="3"/>
  <c r="T26" i="7"/>
  <c r="U47" i="3"/>
  <c r="M21" i="7"/>
  <c r="P42" i="3"/>
  <c r="M18" i="7"/>
  <c r="M42" i="3"/>
  <c r="M16" i="7"/>
  <c r="K42" i="3"/>
  <c r="O14" i="7"/>
  <c r="I44" i="3"/>
  <c r="O15" i="7"/>
  <c r="J44" i="3"/>
  <c r="E15" i="7"/>
  <c r="J51" i="3"/>
  <c r="O16" i="7"/>
  <c r="K44" i="3"/>
  <c r="H16" i="7"/>
  <c r="K53" i="3"/>
  <c r="D18" i="7"/>
  <c r="M40" i="3"/>
  <c r="E18" i="7"/>
  <c r="M51" i="3"/>
  <c r="O19" i="7"/>
  <c r="N44" i="3"/>
  <c r="E19" i="7"/>
  <c r="N51" i="3"/>
  <c r="O20" i="7"/>
  <c r="O44" i="3"/>
  <c r="H20" i="7"/>
  <c r="O53" i="3"/>
  <c r="P21" i="7"/>
  <c r="P45" i="3"/>
  <c r="D22" i="7"/>
  <c r="Q40" i="3"/>
  <c r="S22" i="7"/>
  <c r="Q46" i="3"/>
  <c r="L23" i="7"/>
  <c r="R41" i="3"/>
  <c r="H23" i="7"/>
  <c r="R53" i="3"/>
  <c r="P24" i="7"/>
  <c r="S45" i="3"/>
  <c r="D25" i="7"/>
  <c r="T40" i="3"/>
  <c r="W25" i="7"/>
  <c r="T50" i="3"/>
  <c r="H25" i="7"/>
  <c r="T53" i="3"/>
  <c r="S26" i="7"/>
  <c r="U46" i="3"/>
  <c r="G26" i="7"/>
  <c r="U52" i="3"/>
  <c r="P27" i="7"/>
  <c r="V45" i="3"/>
  <c r="L28" i="7"/>
  <c r="W41" i="3"/>
  <c r="E28" i="7"/>
  <c r="W51" i="3"/>
  <c r="D29" i="7"/>
  <c r="X40" i="3"/>
  <c r="W29" i="7"/>
  <c r="X50" i="3"/>
  <c r="H29" i="7"/>
  <c r="X53" i="3"/>
  <c r="S30" i="7"/>
  <c r="Y46" i="3"/>
  <c r="G30" i="7"/>
  <c r="Y52" i="3"/>
  <c r="P31" i="7"/>
  <c r="Z45" i="3"/>
  <c r="L32" i="7"/>
  <c r="AA41" i="3"/>
  <c r="E32" i="7"/>
  <c r="AA51" i="3"/>
  <c r="S43" i="7"/>
  <c r="AC46" i="3"/>
  <c r="G43" i="7"/>
  <c r="AC52" i="3"/>
  <c r="P44" i="7"/>
  <c r="AD45" i="3"/>
  <c r="L45" i="7"/>
  <c r="AE41" i="3"/>
  <c r="E45" i="7"/>
  <c r="AE51" i="3"/>
  <c r="D46" i="7"/>
  <c r="AF40" i="3"/>
  <c r="W46" i="7"/>
  <c r="AF50" i="3"/>
  <c r="H46" i="7"/>
  <c r="AF53" i="3"/>
  <c r="S47" i="7"/>
  <c r="AG46" i="3"/>
  <c r="G47" i="7"/>
  <c r="AG52" i="3"/>
  <c r="S48" i="7"/>
  <c r="AH46" i="3"/>
  <c r="G48" i="7"/>
  <c r="AH52" i="3"/>
  <c r="P49" i="7"/>
  <c r="AI45" i="3"/>
  <c r="G49" i="7"/>
  <c r="AI52" i="3"/>
  <c r="P50" i="7"/>
  <c r="AJ45" i="3"/>
  <c r="L51" i="7"/>
  <c r="AK41" i="3"/>
  <c r="E51" i="7"/>
  <c r="AK51" i="3"/>
  <c r="D52" i="7"/>
  <c r="AL40" i="3"/>
  <c r="W52" i="7"/>
  <c r="AL50" i="3"/>
  <c r="H52" i="7"/>
  <c r="AL53" i="3"/>
  <c r="S53" i="7"/>
  <c r="AM46" i="3"/>
  <c r="G53" i="7"/>
  <c r="AM52" i="3"/>
  <c r="P54" i="7"/>
  <c r="AN45" i="3"/>
  <c r="F54" i="7"/>
  <c r="L55" i="7"/>
  <c r="AO41" i="3"/>
  <c r="E55" i="7"/>
  <c r="AO51" i="3"/>
  <c r="D56" i="7"/>
  <c r="AP40" i="3"/>
  <c r="E56" i="7"/>
  <c r="AP51" i="3"/>
  <c r="D57" i="7"/>
  <c r="AQ40" i="3"/>
  <c r="W57" i="7"/>
  <c r="AQ50" i="3"/>
  <c r="H57" i="7"/>
  <c r="AQ53" i="3"/>
  <c r="S58" i="7"/>
  <c r="AR46" i="3"/>
  <c r="G58" i="7"/>
  <c r="AR52" i="3"/>
  <c r="P59" i="7"/>
  <c r="AS45" i="3"/>
  <c r="F59" i="7"/>
  <c r="L60" i="7"/>
  <c r="AT41" i="3"/>
  <c r="E60" i="7"/>
  <c r="AT51" i="3"/>
  <c r="D61" i="7"/>
  <c r="AU40" i="3"/>
  <c r="W61" i="7"/>
  <c r="AU50" i="3"/>
  <c r="H61" i="7"/>
  <c r="AU53" i="3"/>
  <c r="S62" i="7"/>
  <c r="AV46" i="3"/>
  <c r="G62" i="7"/>
  <c r="AV52" i="3"/>
  <c r="G17" i="7"/>
  <c r="L52" i="3"/>
  <c r="G21" i="7"/>
  <c r="P52" i="3"/>
  <c r="V22" i="7"/>
  <c r="Q49" i="3"/>
  <c r="V17" i="7"/>
  <c r="L49" i="3"/>
  <c r="E14" i="7"/>
  <c r="I51" i="3"/>
  <c r="O61" i="7"/>
  <c r="AU44" i="3"/>
  <c r="O57" i="7"/>
  <c r="AQ44" i="3"/>
  <c r="O53" i="7"/>
  <c r="AM44" i="3"/>
  <c r="O49" i="7"/>
  <c r="AI44" i="3"/>
  <c r="O45" i="7"/>
  <c r="AE44" i="3"/>
  <c r="O32" i="7"/>
  <c r="AA44" i="3"/>
  <c r="O28" i="7"/>
  <c r="W44" i="3"/>
  <c r="V62" i="7"/>
  <c r="AV49" i="3"/>
  <c r="V58" i="7"/>
  <c r="AR49" i="3"/>
  <c r="V54" i="7"/>
  <c r="AN49" i="3"/>
  <c r="V50" i="7"/>
  <c r="AJ49" i="3"/>
  <c r="V46" i="7"/>
  <c r="AF49" i="3"/>
  <c r="V29" i="7"/>
  <c r="X49" i="3"/>
  <c r="W63" i="7"/>
  <c r="AW50" i="3"/>
  <c r="O63" i="7"/>
  <c r="AW44" i="3"/>
  <c r="D66" i="7"/>
  <c r="AZ40" i="3"/>
  <c r="V66" i="7"/>
  <c r="AZ49" i="3"/>
  <c r="L66" i="7"/>
  <c r="AZ41" i="3"/>
  <c r="F65" i="7"/>
  <c r="S65" i="7"/>
  <c r="AY46" i="3"/>
  <c r="W64" i="7"/>
  <c r="AX50" i="3"/>
  <c r="L64" i="7"/>
  <c r="AX41" i="3"/>
  <c r="N63" i="7"/>
  <c r="AW43" i="3"/>
  <c r="N59" i="7"/>
  <c r="AS43" i="3"/>
  <c r="N55" i="7"/>
  <c r="AO43" i="3"/>
  <c r="N51" i="7"/>
  <c r="AK43" i="3"/>
  <c r="N47" i="7"/>
  <c r="AG43" i="3"/>
  <c r="N43" i="7"/>
  <c r="AC43" i="3"/>
  <c r="N30" i="7"/>
  <c r="Y43" i="3"/>
  <c r="N26" i="7"/>
  <c r="U43" i="3"/>
  <c r="N22" i="7"/>
  <c r="Q43" i="3"/>
  <c r="N18" i="7"/>
  <c r="M43" i="3"/>
  <c r="U14" i="7"/>
  <c r="I48" i="3"/>
  <c r="U63" i="7"/>
  <c r="AW48" i="3"/>
  <c r="U59" i="7"/>
  <c r="AS48" i="3"/>
  <c r="U55" i="7"/>
  <c r="AO48" i="3"/>
  <c r="U51" i="7"/>
  <c r="AK48" i="3"/>
  <c r="U47" i="7"/>
  <c r="AG48" i="3"/>
  <c r="U43" i="7"/>
  <c r="AC48" i="3"/>
  <c r="U30" i="7"/>
  <c r="Y48" i="3"/>
  <c r="U26" i="7"/>
  <c r="U48" i="3"/>
  <c r="U22" i="7"/>
  <c r="Q48" i="3"/>
  <c r="U18" i="7"/>
  <c r="M48" i="3"/>
  <c r="T62" i="7"/>
  <c r="AV47" i="3"/>
  <c r="T59" i="7"/>
  <c r="AS47" i="3"/>
  <c r="M57" i="7"/>
  <c r="AQ42" i="3"/>
  <c r="T54" i="7"/>
  <c r="AN47" i="3"/>
  <c r="M52" i="7"/>
  <c r="AL42" i="3"/>
  <c r="M50" i="7"/>
  <c r="AJ42" i="3"/>
  <c r="M47" i="7"/>
  <c r="AG42" i="3"/>
  <c r="M44" i="7"/>
  <c r="AD42" i="3"/>
  <c r="T30" i="7"/>
  <c r="Y47" i="3"/>
  <c r="T28" i="7"/>
  <c r="W47" i="3"/>
  <c r="M26" i="7"/>
  <c r="U42" i="3"/>
  <c r="M23" i="7"/>
  <c r="R42" i="3"/>
  <c r="M20" i="7"/>
  <c r="O42" i="3"/>
  <c r="T17" i="7"/>
  <c r="L47" i="3"/>
  <c r="S15" i="7"/>
  <c r="J46" i="3"/>
  <c r="S16" i="7"/>
  <c r="K46" i="3"/>
  <c r="E17" i="7"/>
  <c r="L51" i="3"/>
  <c r="D19" i="7"/>
  <c r="N40" i="3"/>
  <c r="D20" i="7"/>
  <c r="O40" i="3"/>
  <c r="S20" i="7"/>
  <c r="O46" i="3"/>
  <c r="E21" i="7"/>
  <c r="P51" i="3"/>
  <c r="H22" i="7"/>
  <c r="Q53" i="3"/>
  <c r="L24" i="7"/>
  <c r="S41" i="3"/>
  <c r="P25" i="7"/>
  <c r="T45" i="3"/>
  <c r="L26" i="7"/>
  <c r="U41" i="3"/>
  <c r="D27" i="7"/>
  <c r="V40" i="3"/>
  <c r="H27" i="7"/>
  <c r="V53" i="3"/>
  <c r="G28" i="7"/>
  <c r="W52" i="3"/>
  <c r="L30" i="7"/>
  <c r="Y41" i="3"/>
  <c r="D31" i="7"/>
  <c r="Z40" i="3"/>
  <c r="H31" i="7"/>
  <c r="Z53" i="3"/>
  <c r="G32" i="7"/>
  <c r="AA52" i="3"/>
  <c r="E43" i="7"/>
  <c r="AC51" i="3"/>
  <c r="W44" i="7"/>
  <c r="AD50" i="3"/>
  <c r="S45" i="7"/>
  <c r="AE46" i="3"/>
  <c r="E47" i="7"/>
  <c r="AG51" i="3"/>
  <c r="E48" i="7"/>
  <c r="AH51" i="3"/>
  <c r="E49" i="7"/>
  <c r="AI51" i="3"/>
  <c r="W50" i="7"/>
  <c r="AJ50" i="3"/>
  <c r="S51" i="7"/>
  <c r="AK46" i="3"/>
  <c r="E53" i="7"/>
  <c r="AM51" i="3"/>
  <c r="W54" i="7"/>
  <c r="AN50" i="3"/>
  <c r="H54" i="7"/>
  <c r="AN53" i="3"/>
  <c r="G55" i="7"/>
  <c r="AO52" i="3"/>
  <c r="G56" i="7"/>
  <c r="AP52" i="3"/>
  <c r="F57" i="7"/>
  <c r="L58" i="7"/>
  <c r="AR41" i="3"/>
  <c r="D59" i="7"/>
  <c r="AS40" i="3"/>
  <c r="W59" i="7"/>
  <c r="AS50" i="3"/>
  <c r="S60" i="7"/>
  <c r="AT46" i="3"/>
  <c r="F61" i="7"/>
  <c r="E62" i="7"/>
  <c r="AV51" i="3"/>
  <c r="G19" i="7"/>
  <c r="N52" i="3"/>
  <c r="V24" i="7"/>
  <c r="S49" i="3"/>
  <c r="H14" i="7"/>
  <c r="I53" i="3"/>
  <c r="O59" i="7"/>
  <c r="AS44" i="3"/>
  <c r="O55" i="7"/>
  <c r="AO44" i="3"/>
  <c r="O47" i="7"/>
  <c r="AG44" i="3"/>
  <c r="O43" i="7"/>
  <c r="AC44" i="3"/>
  <c r="O30" i="7"/>
  <c r="Y44" i="3"/>
  <c r="V60" i="7"/>
  <c r="AT49" i="3"/>
  <c r="V52" i="7"/>
  <c r="AL49" i="3"/>
  <c r="V44" i="7"/>
  <c r="AD49" i="3"/>
  <c r="V27" i="7"/>
  <c r="V49" i="3"/>
  <c r="S63" i="7"/>
  <c r="AW46" i="3"/>
  <c r="O65" i="7"/>
  <c r="AY44" i="3"/>
  <c r="S64" i="7"/>
  <c r="AX46" i="3"/>
  <c r="N61" i="7"/>
  <c r="AU43" i="3"/>
  <c r="N53" i="7"/>
  <c r="AM43" i="3"/>
  <c r="N45" i="7"/>
  <c r="AE43" i="3"/>
  <c r="N28" i="7"/>
  <c r="W43" i="3"/>
  <c r="N20" i="7"/>
  <c r="O43" i="3"/>
  <c r="U65" i="7"/>
  <c r="AY48" i="3"/>
  <c r="U53" i="7"/>
  <c r="AM48" i="3"/>
  <c r="U45" i="7"/>
  <c r="AE48" i="3"/>
  <c r="U24" i="7"/>
  <c r="S48" i="3"/>
  <c r="T55" i="7"/>
  <c r="AO47" i="3"/>
  <c r="M51" i="7"/>
  <c r="AK42" i="3"/>
  <c r="M46" i="7"/>
  <c r="AF42" i="3"/>
  <c r="T31" i="7"/>
  <c r="Z47" i="3"/>
  <c r="M27" i="7"/>
  <c r="V42" i="3"/>
  <c r="M19" i="7"/>
  <c r="N42" i="3"/>
  <c r="L14" i="7"/>
  <c r="I41" i="3"/>
  <c r="L16" i="7"/>
  <c r="K41" i="3"/>
  <c r="E16" i="7"/>
  <c r="K51" i="3"/>
  <c r="H17" i="7"/>
  <c r="L53" i="3"/>
  <c r="S18" i="7"/>
  <c r="M46" i="3"/>
  <c r="V19" i="7"/>
  <c r="N49" i="3"/>
  <c r="E20" i="7"/>
  <c r="O51" i="3"/>
  <c r="H21" i="7"/>
  <c r="P53" i="3"/>
  <c r="P22" i="7"/>
  <c r="Q45" i="3"/>
  <c r="E23" i="7"/>
  <c r="R51" i="3"/>
  <c r="H24" i="7"/>
  <c r="S53" i="3"/>
  <c r="G25" i="7"/>
  <c r="T52" i="3"/>
  <c r="E27" i="7"/>
  <c r="V51" i="3"/>
  <c r="W28" i="7"/>
  <c r="W50" i="3"/>
  <c r="S29" i="7"/>
  <c r="X46" i="3"/>
  <c r="P30" i="7"/>
  <c r="Y45" i="3"/>
  <c r="L31" i="7"/>
  <c r="Z41" i="3"/>
  <c r="D32" i="7"/>
  <c r="AA40" i="3"/>
  <c r="H32" i="7"/>
  <c r="AA53" i="3"/>
  <c r="P43" i="7"/>
  <c r="AC45" i="3"/>
  <c r="L44" i="7"/>
  <c r="AD41" i="3"/>
  <c r="D45" i="7"/>
  <c r="AE40" i="3"/>
  <c r="H45" i="7"/>
  <c r="AE53" i="3"/>
  <c r="P47" i="7"/>
  <c r="AG45" i="3"/>
  <c r="L49" i="7"/>
  <c r="AI41" i="3"/>
  <c r="L50" i="7"/>
  <c r="AJ41" i="3"/>
  <c r="D51" i="7"/>
  <c r="AK40" i="3"/>
  <c r="H51" i="7"/>
  <c r="AK53" i="3"/>
  <c r="G52" i="7"/>
  <c r="AL52" i="3"/>
  <c r="P53" i="7"/>
  <c r="AM45" i="3"/>
  <c r="L54" i="7"/>
  <c r="AN41" i="3"/>
  <c r="D55" i="7"/>
  <c r="AO40" i="3"/>
  <c r="H55" i="7"/>
  <c r="AO53" i="3"/>
  <c r="S57" i="7"/>
  <c r="AQ46" i="3"/>
  <c r="F58" i="7"/>
  <c r="E59" i="7"/>
  <c r="AS51" i="3"/>
  <c r="W60" i="7"/>
  <c r="AT50" i="3"/>
  <c r="S61" i="7"/>
  <c r="AU46" i="3"/>
  <c r="P62" i="7"/>
  <c r="AV45" i="3"/>
  <c r="G16" i="7"/>
  <c r="K52" i="3"/>
  <c r="G24" i="7"/>
  <c r="S52" i="3"/>
  <c r="V18" i="7"/>
  <c r="M49" i="3"/>
  <c r="O62" i="7"/>
  <c r="AV44" i="3"/>
  <c r="O54" i="7"/>
  <c r="AN44" i="3"/>
  <c r="O46" i="7"/>
  <c r="AF44" i="3"/>
  <c r="O29" i="7"/>
  <c r="X44" i="3"/>
  <c r="V59" i="7"/>
  <c r="AS49" i="3"/>
  <c r="V51" i="7"/>
  <c r="AK49" i="3"/>
  <c r="V43" i="7"/>
  <c r="AC49" i="3"/>
  <c r="V26" i="7"/>
  <c r="U49" i="3"/>
  <c r="P63" i="7"/>
  <c r="AW45" i="3"/>
  <c r="O66" i="7"/>
  <c r="AZ44" i="3"/>
  <c r="V65" i="7"/>
  <c r="AY49" i="3"/>
  <c r="N64" i="7"/>
  <c r="AX43" i="3"/>
  <c r="N56" i="7"/>
  <c r="AP43" i="3"/>
  <c r="N48" i="7"/>
  <c r="AH43" i="3"/>
  <c r="N31" i="7"/>
  <c r="Z43" i="3"/>
  <c r="N23" i="7"/>
  <c r="R43" i="3"/>
  <c r="N15" i="7"/>
  <c r="J43" i="3"/>
  <c r="U60" i="7"/>
  <c r="AT48" i="3"/>
  <c r="U52" i="7"/>
  <c r="AL48" i="3"/>
  <c r="U44" i="7"/>
  <c r="AD48" i="3"/>
  <c r="U31" i="7"/>
  <c r="Z48" i="3"/>
  <c r="U23" i="7"/>
  <c r="R48" i="3"/>
  <c r="U19" i="7"/>
  <c r="N48" i="3"/>
  <c r="U15" i="7"/>
  <c r="J48" i="3"/>
  <c r="T65" i="7"/>
  <c r="AY47" i="3"/>
  <c r="M63" i="7"/>
  <c r="AW42" i="3"/>
  <c r="T52" i="7"/>
  <c r="AL47" i="3"/>
  <c r="T50" i="7"/>
  <c r="AJ47" i="3"/>
  <c r="M45" i="7"/>
  <c r="AE42" i="3"/>
  <c r="M31" i="7"/>
  <c r="Z42" i="3"/>
  <c r="M24" i="7"/>
  <c r="S42" i="3"/>
  <c r="S14" i="7"/>
  <c r="I46" i="3"/>
  <c r="H15" i="7"/>
  <c r="J53" i="3"/>
  <c r="D17" i="7"/>
  <c r="L40" i="3"/>
  <c r="S17" i="7"/>
  <c r="L46" i="3"/>
  <c r="O18" i="7"/>
  <c r="M44" i="3"/>
  <c r="H18" i="7"/>
  <c r="M53" i="3"/>
  <c r="P19" i="7"/>
  <c r="N45" i="3"/>
  <c r="H19" i="7"/>
  <c r="N53" i="3"/>
  <c r="P20" i="7"/>
  <c r="O45" i="3"/>
  <c r="D21" i="7"/>
  <c r="P40" i="3"/>
  <c r="S21" i="7"/>
  <c r="P46" i="3"/>
  <c r="L22" i="7"/>
  <c r="Q41" i="3"/>
  <c r="E22" i="7"/>
  <c r="Q51" i="3"/>
  <c r="O23" i="7"/>
  <c r="R44" i="3"/>
  <c r="D24" i="7"/>
  <c r="S40" i="3"/>
  <c r="S24" i="7"/>
  <c r="S46" i="3"/>
  <c r="L25" i="7"/>
  <c r="T41" i="3"/>
  <c r="E25" i="7"/>
  <c r="T51" i="3"/>
  <c r="D26" i="7"/>
  <c r="U40" i="3"/>
  <c r="W26" i="7"/>
  <c r="U50" i="3"/>
  <c r="H26" i="7"/>
  <c r="U53" i="3"/>
  <c r="S27" i="7"/>
  <c r="V46" i="3"/>
  <c r="G27" i="7"/>
  <c r="V52" i="3"/>
  <c r="P28" i="7"/>
  <c r="W45" i="3"/>
  <c r="L29" i="7"/>
  <c r="X41" i="3"/>
  <c r="E29" i="7"/>
  <c r="X51" i="3"/>
  <c r="D30" i="7"/>
  <c r="Y40" i="3"/>
  <c r="W30" i="7"/>
  <c r="Y50" i="3"/>
  <c r="H30" i="7"/>
  <c r="Y53" i="3"/>
  <c r="S31" i="7"/>
  <c r="Z46" i="3"/>
  <c r="G31" i="7"/>
  <c r="Z52" i="3"/>
  <c r="P32" i="7"/>
  <c r="AA45" i="3"/>
  <c r="D43" i="7"/>
  <c r="AC40" i="3"/>
  <c r="W43" i="7"/>
  <c r="AC50" i="3"/>
  <c r="H43" i="7"/>
  <c r="AC53" i="3"/>
  <c r="S44" i="7"/>
  <c r="AD46" i="3"/>
  <c r="G44" i="7"/>
  <c r="AD52" i="3"/>
  <c r="P45" i="7"/>
  <c r="AE45" i="3"/>
  <c r="L46" i="7"/>
  <c r="AF41" i="3"/>
  <c r="E46" i="7"/>
  <c r="AF51" i="3"/>
  <c r="D47" i="7"/>
  <c r="AG40" i="3"/>
  <c r="W47" i="7"/>
  <c r="AG50" i="3"/>
  <c r="H47" i="7"/>
  <c r="AG53" i="3"/>
  <c r="W48" i="7"/>
  <c r="AH50" i="3"/>
  <c r="H48" i="7"/>
  <c r="AH53" i="3"/>
  <c r="S49" i="7"/>
  <c r="AI46" i="3"/>
  <c r="H49" i="7"/>
  <c r="AI53" i="3"/>
  <c r="S50" i="7"/>
  <c r="AJ46" i="3"/>
  <c r="G50" i="7"/>
  <c r="AJ52" i="3"/>
  <c r="P51" i="7"/>
  <c r="AK45" i="3"/>
  <c r="L52" i="7"/>
  <c r="AL41" i="3"/>
  <c r="E52" i="7"/>
  <c r="AL51" i="3"/>
  <c r="D53" i="7"/>
  <c r="AM40" i="3"/>
  <c r="W53" i="7"/>
  <c r="AM50" i="3"/>
  <c r="H53" i="7"/>
  <c r="AM53" i="3"/>
  <c r="S54" i="7"/>
  <c r="AN46" i="3"/>
  <c r="G54" i="7"/>
  <c r="AN52" i="3"/>
  <c r="P55" i="7"/>
  <c r="AO45" i="3"/>
  <c r="F55" i="7"/>
  <c r="P56" i="7"/>
  <c r="AP45" i="3"/>
  <c r="F56" i="7"/>
  <c r="L57" i="7"/>
  <c r="AQ41" i="3"/>
  <c r="E57" i="7"/>
  <c r="AQ51" i="3"/>
  <c r="D58" i="7"/>
  <c r="AR40" i="3"/>
  <c r="W58" i="7"/>
  <c r="AR50" i="3"/>
  <c r="H58" i="7"/>
  <c r="AR53" i="3"/>
  <c r="S59" i="7"/>
  <c r="AS46" i="3"/>
  <c r="G59" i="7"/>
  <c r="AS52" i="3"/>
  <c r="P60" i="7"/>
  <c r="AT45" i="3"/>
  <c r="F60" i="7"/>
  <c r="L61" i="7"/>
  <c r="AU41" i="3"/>
  <c r="E61" i="7"/>
  <c r="AU51" i="3"/>
  <c r="D62" i="7"/>
  <c r="AV40" i="3"/>
  <c r="W62" i="7"/>
  <c r="AV50" i="3"/>
  <c r="G18" i="7"/>
  <c r="M52" i="3"/>
  <c r="G22" i="7"/>
  <c r="Q52" i="3"/>
  <c r="V14" i="7"/>
  <c r="I49" i="3"/>
  <c r="V21" i="7"/>
  <c r="P49" i="3"/>
  <c r="V16" i="7"/>
  <c r="K49" i="3"/>
  <c r="D14" i="7"/>
  <c r="I40" i="3"/>
  <c r="O60" i="7"/>
  <c r="AT44" i="3"/>
  <c r="O56" i="7"/>
  <c r="AP44" i="3"/>
  <c r="O52" i="7"/>
  <c r="AL44" i="3"/>
  <c r="O48" i="7"/>
  <c r="AH44" i="3"/>
  <c r="O44" i="7"/>
  <c r="AD44" i="3"/>
  <c r="O31" i="7"/>
  <c r="Z44" i="3"/>
  <c r="O27" i="7"/>
  <c r="V44" i="3"/>
  <c r="V61" i="7"/>
  <c r="AU49" i="3"/>
  <c r="V57" i="7"/>
  <c r="AQ49" i="3"/>
  <c r="V53" i="7"/>
  <c r="AM49" i="3"/>
  <c r="V49" i="7"/>
  <c r="AI49" i="3"/>
  <c r="V45" i="7"/>
  <c r="AE49" i="3"/>
  <c r="V32" i="7"/>
  <c r="AA49" i="3"/>
  <c r="V28" i="7"/>
  <c r="W49" i="3"/>
  <c r="G63" i="7"/>
  <c r="AW52" i="3"/>
  <c r="V63" i="7"/>
  <c r="AW49" i="3"/>
  <c r="L63" i="7"/>
  <c r="AW41" i="3"/>
  <c r="D65" i="7"/>
  <c r="AY40" i="3"/>
  <c r="F66" i="7"/>
  <c r="S66" i="7"/>
  <c r="AZ46" i="3"/>
  <c r="P65" i="7"/>
  <c r="AY45" i="3"/>
  <c r="V64" i="7"/>
  <c r="AX49" i="3"/>
  <c r="N66" i="7"/>
  <c r="AZ43" i="3"/>
  <c r="N62" i="7"/>
  <c r="AV43" i="3"/>
  <c r="N58" i="7"/>
  <c r="AR43" i="3"/>
  <c r="N54" i="7"/>
  <c r="AN43" i="3"/>
  <c r="N50" i="7"/>
  <c r="AJ43" i="3"/>
  <c r="N46" i="7"/>
  <c r="AF43" i="3"/>
  <c r="N29" i="7"/>
  <c r="X43" i="3"/>
  <c r="N25" i="7"/>
  <c r="T43" i="3"/>
  <c r="N21" i="7"/>
  <c r="P43" i="3"/>
  <c r="N17" i="7"/>
  <c r="L43" i="3"/>
  <c r="U66" i="7"/>
  <c r="AZ48" i="3"/>
  <c r="U62" i="7"/>
  <c r="AV48" i="3"/>
  <c r="U58" i="7"/>
  <c r="AR48" i="3"/>
  <c r="U54" i="7"/>
  <c r="AN48" i="3"/>
  <c r="U50" i="7"/>
  <c r="AJ48" i="3"/>
  <c r="U46" i="7"/>
  <c r="AF48" i="3"/>
  <c r="U29" i="7"/>
  <c r="X48" i="3"/>
  <c r="U25" i="7"/>
  <c r="T48" i="3"/>
  <c r="U21" i="7"/>
  <c r="P48" i="3"/>
  <c r="U17" i="7"/>
  <c r="L48" i="3"/>
  <c r="T66" i="7"/>
  <c r="AZ47" i="3"/>
  <c r="M59" i="7"/>
  <c r="AS42" i="3"/>
  <c r="M56" i="7"/>
  <c r="AP42" i="3"/>
  <c r="M54" i="7"/>
  <c r="AN42" i="3"/>
  <c r="T51" i="7"/>
  <c r="AK47" i="3"/>
  <c r="T49" i="7"/>
  <c r="AI47" i="3"/>
  <c r="T46" i="7"/>
  <c r="AF47" i="3"/>
  <c r="T43" i="7"/>
  <c r="AC47" i="3"/>
  <c r="M32" i="7"/>
  <c r="AA42" i="3"/>
  <c r="M30" i="7"/>
  <c r="Y42" i="3"/>
  <c r="M28" i="7"/>
  <c r="W42" i="3"/>
  <c r="T25" i="7"/>
  <c r="T47" i="3"/>
  <c r="T22" i="7"/>
  <c r="Q47" i="3"/>
  <c r="T19" i="7"/>
  <c r="N47" i="3"/>
  <c r="M17" i="7"/>
  <c r="L42" i="3"/>
  <c r="D42" i="7"/>
  <c r="D33" i="7"/>
  <c r="W42" i="7"/>
  <c r="W33" i="7"/>
  <c r="H42" i="7"/>
  <c r="H33" i="7"/>
  <c r="V42" i="7"/>
  <c r="V33" i="7"/>
  <c r="T14" i="7"/>
  <c r="M65" i="7"/>
  <c r="M42" i="7"/>
  <c r="M33" i="7"/>
  <c r="L42" i="7"/>
  <c r="L33" i="7"/>
  <c r="E42" i="7"/>
  <c r="E33" i="7"/>
  <c r="N33" i="7"/>
  <c r="N42" i="7"/>
  <c r="U33" i="7"/>
  <c r="U42" i="7"/>
  <c r="M64" i="7"/>
  <c r="M62" i="7"/>
  <c r="P42" i="7"/>
  <c r="P33" i="7"/>
  <c r="M66" i="7"/>
  <c r="M61" i="7"/>
  <c r="S42" i="7"/>
  <c r="S33" i="7"/>
  <c r="G33" i="7"/>
  <c r="G42" i="7"/>
  <c r="O33" i="7"/>
  <c r="O42" i="7"/>
  <c r="M60" i="7"/>
  <c r="M58" i="7"/>
  <c r="T33" i="7"/>
  <c r="T42" i="7"/>
  <c r="AC56" i="11"/>
  <c r="W56" i="11"/>
  <c r="AA56" i="11"/>
  <c r="K56" i="11"/>
  <c r="AD56" i="11"/>
  <c r="AB56" i="11"/>
  <c r="V56" i="11"/>
  <c r="R56" i="11"/>
  <c r="P56" i="11"/>
  <c r="L56" i="11"/>
  <c r="AP47" i="3"/>
  <c r="M47" i="3"/>
  <c r="AU47" i="3"/>
  <c r="AH47" i="3"/>
  <c r="AD47" i="3"/>
  <c r="Q42" i="3"/>
  <c r="O47" i="3"/>
  <c r="AX47" i="3"/>
  <c r="AQ47" i="3"/>
  <c r="AM47" i="3"/>
  <c r="V47" i="3"/>
  <c r="R47" i="3"/>
  <c r="S47" i="3"/>
  <c r="AT47" i="3"/>
  <c r="AG47" i="3"/>
  <c r="AE47" i="3"/>
  <c r="AA47" i="3"/>
  <c r="AF56" i="3" l="1"/>
  <c r="AJ56" i="11"/>
  <c r="AO56" i="3"/>
  <c r="AU56" i="11"/>
  <c r="I56" i="3"/>
  <c r="I56" i="11"/>
  <c r="AR56" i="3"/>
  <c r="AZ56" i="11"/>
  <c r="AW56" i="3"/>
  <c r="BE56" i="11"/>
  <c r="AY56" i="3"/>
  <c r="BG56" i="11"/>
  <c r="AJ56" i="3"/>
  <c r="AP56" i="11"/>
  <c r="AV56" i="3"/>
  <c r="BD56" i="11"/>
  <c r="AI56" i="3"/>
  <c r="AO56" i="11"/>
  <c r="AC56" i="3"/>
  <c r="AG56" i="11"/>
  <c r="AN56" i="3"/>
  <c r="AT56" i="11"/>
  <c r="AK56" i="3"/>
  <c r="AQ56" i="11"/>
  <c r="AL56" i="3"/>
  <c r="AR56" i="11"/>
  <c r="AB56" i="3"/>
  <c r="AF56" i="11"/>
  <c r="AZ56" i="3"/>
  <c r="BH56" i="11"/>
  <c r="AS56" i="3"/>
  <c r="BA56" i="11"/>
  <c r="W49" i="7"/>
  <c r="AI50" i="3"/>
  <c r="L18" i="7"/>
  <c r="M41" i="3"/>
  <c r="T15" i="7"/>
  <c r="J47" i="3"/>
  <c r="L48" i="7"/>
  <c r="AH41" i="3"/>
  <c r="Z17" i="7"/>
  <c r="L56" i="3"/>
  <c r="Z29" i="7"/>
  <c r="X56" i="3"/>
  <c r="Z28" i="7"/>
  <c r="W56" i="3"/>
  <c r="Z30" i="7"/>
  <c r="Y56" i="3"/>
  <c r="M15" i="7"/>
  <c r="J42" i="3"/>
  <c r="N14" i="7"/>
  <c r="I43" i="3"/>
  <c r="Z21" i="7"/>
  <c r="P56" i="3"/>
  <c r="L56" i="7"/>
  <c r="AP41" i="3"/>
  <c r="O64" i="7"/>
  <c r="AX44" i="3"/>
  <c r="Z25" i="7"/>
  <c r="T56" i="3"/>
  <c r="Z16" i="7"/>
  <c r="K56" i="3"/>
  <c r="Z26" i="7"/>
  <c r="U56" i="3"/>
  <c r="Z14" i="7"/>
  <c r="S23" i="7"/>
  <c r="R46" i="3"/>
  <c r="Z19" i="7"/>
  <c r="N56" i="3"/>
  <c r="Z31" i="7"/>
  <c r="Z56" i="3"/>
  <c r="AE56" i="11"/>
  <c r="T32" i="7"/>
  <c r="T48" i="7"/>
  <c r="T45" i="7"/>
  <c r="T57" i="7"/>
  <c r="T61" i="7"/>
  <c r="T56" i="7"/>
  <c r="T56" i="11"/>
  <c r="T23" i="7"/>
  <c r="Q56" i="11"/>
  <c r="T20" i="7"/>
  <c r="T47" i="7"/>
  <c r="T64" i="7"/>
  <c r="S56" i="11"/>
  <c r="M22" i="7"/>
  <c r="T60" i="7"/>
  <c r="U56" i="11"/>
  <c r="T24" i="7"/>
  <c r="X56" i="11"/>
  <c r="T27" i="7"/>
  <c r="T44" i="7"/>
  <c r="Z42" i="7"/>
  <c r="Z33" i="7"/>
  <c r="T53" i="7"/>
  <c r="O56" i="11"/>
  <c r="T18" i="7"/>
  <c r="J56" i="11"/>
  <c r="AJ8" i="7"/>
  <c r="AJ9" i="7"/>
  <c r="AJ10" i="7"/>
  <c r="AJ11" i="7"/>
  <c r="AJ12" i="7"/>
  <c r="AJ13" i="7"/>
  <c r="AJ14" i="7"/>
  <c r="AJ15" i="7"/>
  <c r="AJ16" i="7"/>
  <c r="AJ17" i="7"/>
  <c r="AJ18" i="7"/>
  <c r="AJ19" i="7"/>
  <c r="AJ20" i="7"/>
  <c r="AJ21" i="7"/>
  <c r="AJ22" i="7"/>
  <c r="AJ23" i="7"/>
  <c r="AJ24" i="7"/>
  <c r="AJ25" i="7"/>
  <c r="AJ26" i="7"/>
  <c r="AJ27" i="7"/>
  <c r="AJ28" i="7"/>
  <c r="AJ29" i="7"/>
  <c r="AJ30" i="7"/>
  <c r="AJ31" i="7"/>
  <c r="AJ32" i="7"/>
  <c r="AJ43" i="7"/>
  <c r="AJ44" i="7"/>
  <c r="AJ45" i="7"/>
  <c r="AJ46" i="7"/>
  <c r="AJ47" i="7"/>
  <c r="AJ48" i="7"/>
  <c r="AJ49" i="7"/>
  <c r="AJ50" i="7"/>
  <c r="AJ51" i="7"/>
  <c r="AJ52" i="7"/>
  <c r="AJ53" i="7"/>
  <c r="AJ54" i="7"/>
  <c r="AJ55" i="7"/>
  <c r="AJ56" i="7"/>
  <c r="AJ57" i="7"/>
  <c r="AJ58" i="7"/>
  <c r="AJ59" i="7"/>
  <c r="AJ60" i="7"/>
  <c r="AJ61" i="7"/>
  <c r="AJ62" i="7"/>
  <c r="AJ63" i="7"/>
  <c r="AJ64" i="7"/>
  <c r="AJ65" i="7"/>
  <c r="AJ66" i="7"/>
  <c r="C18" i="3"/>
  <c r="D18" i="3"/>
  <c r="E18" i="3"/>
  <c r="F18" i="3"/>
  <c r="G18" i="3"/>
  <c r="H18" i="3"/>
  <c r="I18" i="3"/>
  <c r="J18" i="3"/>
  <c r="K18" i="3"/>
  <c r="L18" i="3"/>
  <c r="M18" i="3"/>
  <c r="N18" i="3"/>
  <c r="O18" i="3"/>
  <c r="P18" i="3"/>
  <c r="Q18" i="3"/>
  <c r="R18" i="3"/>
  <c r="S18" i="3"/>
  <c r="T18" i="3"/>
  <c r="U18" i="3"/>
  <c r="V18" i="3"/>
  <c r="W18" i="3"/>
  <c r="X18" i="3"/>
  <c r="Y18" i="3"/>
  <c r="Z18" i="3"/>
  <c r="AA18" i="3"/>
  <c r="AB18" i="3"/>
  <c r="AC18" i="3"/>
  <c r="AD18" i="3"/>
  <c r="AE18" i="3"/>
  <c r="AF18" i="3"/>
  <c r="AG18" i="3"/>
  <c r="AH18" i="3"/>
  <c r="AI18" i="3"/>
  <c r="AJ18" i="3"/>
  <c r="AK18" i="3"/>
  <c r="AL18" i="3"/>
  <c r="AM18" i="3"/>
  <c r="AN18" i="3"/>
  <c r="AO18" i="3"/>
  <c r="AP18" i="3"/>
  <c r="AQ18" i="3"/>
  <c r="AR18" i="3"/>
  <c r="AS18" i="3"/>
  <c r="AT18" i="3"/>
  <c r="AU18" i="3"/>
  <c r="AV18" i="3"/>
  <c r="AW18" i="3"/>
  <c r="AX18" i="3"/>
  <c r="AY18" i="3"/>
  <c r="AZ18" i="3"/>
  <c r="AX56" i="3" l="1"/>
  <c r="BF56" i="11"/>
  <c r="AM56" i="3"/>
  <c r="AS56" i="11"/>
  <c r="AD56" i="3"/>
  <c r="AH56" i="11"/>
  <c r="AG56" i="3"/>
  <c r="AM56" i="11"/>
  <c r="AU56" i="3"/>
  <c r="BC56" i="11"/>
  <c r="AE56" i="3"/>
  <c r="AI56" i="11"/>
  <c r="AT56" i="3"/>
  <c r="BB56" i="11"/>
  <c r="AP56" i="3"/>
  <c r="AV56" i="11"/>
  <c r="AQ56" i="3"/>
  <c r="AY56" i="11"/>
  <c r="AH56" i="3"/>
  <c r="AN56" i="11"/>
  <c r="Z18" i="7"/>
  <c r="M56" i="3"/>
  <c r="Z20" i="7"/>
  <c r="O56" i="3"/>
  <c r="Z27" i="7"/>
  <c r="V56" i="3"/>
  <c r="Z15" i="7"/>
  <c r="J56" i="3"/>
  <c r="Z24" i="7"/>
  <c r="S56" i="3"/>
  <c r="Z22" i="7"/>
  <c r="Q56" i="3"/>
  <c r="Z23" i="7"/>
  <c r="R56" i="3"/>
  <c r="Z32" i="7"/>
  <c r="AA56" i="3"/>
  <c r="AJ42" i="7"/>
  <c r="AJ33" i="7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H61" i="6"/>
  <c r="H62" i="6"/>
  <c r="H63" i="6"/>
  <c r="H64" i="6"/>
  <c r="H65" i="6"/>
  <c r="H66" i="6"/>
  <c r="H15" i="6"/>
  <c r="H42" i="6" l="1"/>
  <c r="H33" i="6"/>
  <c r="AB17" i="3"/>
  <c r="U10" i="6"/>
  <c r="U11" i="6"/>
  <c r="U12" i="6"/>
  <c r="U13" i="6"/>
  <c r="U14" i="6"/>
  <c r="U15" i="6"/>
  <c r="U16" i="6"/>
  <c r="U17" i="6"/>
  <c r="U18" i="6"/>
  <c r="U19" i="6"/>
  <c r="U20" i="6"/>
  <c r="U21" i="6"/>
  <c r="U22" i="6"/>
  <c r="U23" i="6"/>
  <c r="U24" i="6"/>
  <c r="U25" i="6"/>
  <c r="U26" i="6"/>
  <c r="U27" i="6"/>
  <c r="U28" i="6"/>
  <c r="U29" i="6"/>
  <c r="U30" i="6"/>
  <c r="U31" i="6"/>
  <c r="U32" i="6"/>
  <c r="U9" i="6"/>
  <c r="S10" i="6"/>
  <c r="S11" i="6"/>
  <c r="S12" i="6"/>
  <c r="S13" i="6"/>
  <c r="S14" i="6"/>
  <c r="S15" i="6"/>
  <c r="S16" i="6"/>
  <c r="S17" i="6"/>
  <c r="S18" i="6"/>
  <c r="S19" i="6"/>
  <c r="S20" i="6"/>
  <c r="S21" i="6"/>
  <c r="S22" i="6"/>
  <c r="S23" i="6"/>
  <c r="S24" i="6"/>
  <c r="S25" i="6"/>
  <c r="S26" i="6"/>
  <c r="S27" i="6"/>
  <c r="S28" i="6"/>
  <c r="S29" i="6"/>
  <c r="S30" i="6"/>
  <c r="S31" i="6"/>
  <c r="S32" i="6"/>
  <c r="S9" i="6"/>
  <c r="AZ15" i="3"/>
  <c r="C15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Q15" i="3"/>
  <c r="R15" i="3"/>
  <c r="S15" i="3"/>
  <c r="T15" i="3"/>
  <c r="U15" i="3"/>
  <c r="V15" i="3"/>
  <c r="W15" i="3"/>
  <c r="X15" i="3"/>
  <c r="Y15" i="3"/>
  <c r="Z15" i="3"/>
  <c r="AA15" i="3"/>
  <c r="AB15" i="3"/>
  <c r="AC15" i="3"/>
  <c r="AD15" i="3"/>
  <c r="AE15" i="3"/>
  <c r="AF15" i="3"/>
  <c r="AG15" i="3"/>
  <c r="AH15" i="3"/>
  <c r="AI15" i="3"/>
  <c r="AJ15" i="3"/>
  <c r="AK15" i="3"/>
  <c r="AL15" i="3"/>
  <c r="AM15" i="3"/>
  <c r="AN15" i="3"/>
  <c r="AO15" i="3"/>
  <c r="AP15" i="3"/>
  <c r="AQ15" i="3"/>
  <c r="AR15" i="3"/>
  <c r="AS15" i="3"/>
  <c r="AT15" i="3"/>
  <c r="AU15" i="3"/>
  <c r="AV15" i="3"/>
  <c r="AW15" i="3"/>
  <c r="AX15" i="3"/>
  <c r="AY15" i="3"/>
  <c r="AB14" i="3"/>
  <c r="GJ11" i="1"/>
  <c r="GJ12" i="1"/>
  <c r="GJ13" i="1"/>
  <c r="GJ14" i="1"/>
  <c r="GJ15" i="1"/>
  <c r="GJ16" i="1"/>
  <c r="GJ17" i="1"/>
  <c r="C13" i="3"/>
  <c r="D13" i="3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U13" i="3"/>
  <c r="V13" i="3"/>
  <c r="W13" i="3"/>
  <c r="X13" i="3"/>
  <c r="Y13" i="3"/>
  <c r="Z13" i="3"/>
  <c r="AA13" i="3"/>
  <c r="AB13" i="3"/>
  <c r="AC13" i="3"/>
  <c r="AD13" i="3"/>
  <c r="AE13" i="3"/>
  <c r="AF13" i="3"/>
  <c r="AG13" i="3"/>
  <c r="AH13" i="3"/>
  <c r="AI13" i="3"/>
  <c r="AJ13" i="3"/>
  <c r="AK13" i="3"/>
  <c r="AL13" i="3"/>
  <c r="AM13" i="3"/>
  <c r="AN13" i="3"/>
  <c r="AO13" i="3"/>
  <c r="AP13" i="3"/>
  <c r="AQ13" i="3"/>
  <c r="AR13" i="3"/>
  <c r="AS13" i="3"/>
  <c r="AT13" i="3"/>
  <c r="AU13" i="3"/>
  <c r="AV13" i="3"/>
  <c r="AW13" i="3"/>
  <c r="AX13" i="3"/>
  <c r="AY13" i="3"/>
  <c r="AZ13" i="3"/>
  <c r="GJ68" i="1"/>
  <c r="GJ69" i="1"/>
  <c r="GJ70" i="1"/>
  <c r="GJ71" i="1"/>
  <c r="GJ72" i="1"/>
  <c r="GJ73" i="1"/>
  <c r="GJ74" i="1"/>
  <c r="GJ75" i="1"/>
  <c r="AB12" i="3"/>
  <c r="K66" i="6" l="1"/>
  <c r="AZ12" i="3"/>
  <c r="K54" i="6"/>
  <c r="AN12" i="3"/>
  <c r="K25" i="6"/>
  <c r="T12" i="3"/>
  <c r="K21" i="6"/>
  <c r="P12" i="3"/>
  <c r="K13" i="6"/>
  <c r="H12" i="3"/>
  <c r="K9" i="6"/>
  <c r="D12" i="3"/>
  <c r="O66" i="6"/>
  <c r="AZ14" i="3"/>
  <c r="O62" i="6"/>
  <c r="AV14" i="3"/>
  <c r="O58" i="6"/>
  <c r="AR14" i="3"/>
  <c r="O54" i="6"/>
  <c r="AN14" i="3"/>
  <c r="O50" i="6"/>
  <c r="AJ14" i="3"/>
  <c r="O46" i="6"/>
  <c r="AF14" i="3"/>
  <c r="O29" i="6"/>
  <c r="X14" i="3"/>
  <c r="O25" i="6"/>
  <c r="T14" i="3"/>
  <c r="O21" i="6"/>
  <c r="P14" i="3"/>
  <c r="O17" i="6"/>
  <c r="L14" i="3"/>
  <c r="O13" i="6"/>
  <c r="H14" i="3"/>
  <c r="O9" i="6"/>
  <c r="D14" i="3"/>
  <c r="K62" i="6"/>
  <c r="AV12" i="3"/>
  <c r="K58" i="6"/>
  <c r="AR12" i="3"/>
  <c r="K50" i="6"/>
  <c r="AJ12" i="3"/>
  <c r="K46" i="6"/>
  <c r="AF12" i="3"/>
  <c r="K29" i="6"/>
  <c r="X12" i="3"/>
  <c r="K17" i="6"/>
  <c r="L12" i="3"/>
  <c r="K65" i="6"/>
  <c r="AY12" i="3"/>
  <c r="K61" i="6"/>
  <c r="AU12" i="3"/>
  <c r="K57" i="6"/>
  <c r="AQ12" i="3"/>
  <c r="K53" i="6"/>
  <c r="AM12" i="3"/>
  <c r="K49" i="6"/>
  <c r="AI12" i="3"/>
  <c r="K45" i="6"/>
  <c r="AE12" i="3"/>
  <c r="K32" i="6"/>
  <c r="AA12" i="3"/>
  <c r="K28" i="6"/>
  <c r="W12" i="3"/>
  <c r="K24" i="6"/>
  <c r="S12" i="3"/>
  <c r="K20" i="6"/>
  <c r="O12" i="3"/>
  <c r="K16" i="6"/>
  <c r="K12" i="3"/>
  <c r="K12" i="6"/>
  <c r="G12" i="3"/>
  <c r="K8" i="6"/>
  <c r="C12" i="3"/>
  <c r="O65" i="6"/>
  <c r="AY14" i="3"/>
  <c r="O61" i="6"/>
  <c r="AU14" i="3"/>
  <c r="O57" i="6"/>
  <c r="AQ14" i="3"/>
  <c r="O53" i="6"/>
  <c r="AM14" i="3"/>
  <c r="O49" i="6"/>
  <c r="AI14" i="3"/>
  <c r="O45" i="6"/>
  <c r="AE14" i="3"/>
  <c r="O32" i="6"/>
  <c r="AA14" i="3"/>
  <c r="O28" i="6"/>
  <c r="W14" i="3"/>
  <c r="O24" i="6"/>
  <c r="S14" i="3"/>
  <c r="O20" i="6"/>
  <c r="O14" i="3"/>
  <c r="O16" i="6"/>
  <c r="K14" i="3"/>
  <c r="O12" i="6"/>
  <c r="G14" i="3"/>
  <c r="O8" i="6"/>
  <c r="C14" i="3"/>
  <c r="K60" i="6"/>
  <c r="AT12" i="3"/>
  <c r="K48" i="6"/>
  <c r="AH12" i="3"/>
  <c r="K31" i="6"/>
  <c r="Z12" i="3"/>
  <c r="K23" i="6"/>
  <c r="R12" i="3"/>
  <c r="K19" i="6"/>
  <c r="N12" i="3"/>
  <c r="K11" i="6"/>
  <c r="F12" i="3"/>
  <c r="O64" i="6"/>
  <c r="AX14" i="3"/>
  <c r="O60" i="6"/>
  <c r="AT14" i="3"/>
  <c r="O56" i="6"/>
  <c r="AP14" i="3"/>
  <c r="O52" i="6"/>
  <c r="AL14" i="3"/>
  <c r="O48" i="6"/>
  <c r="AH14" i="3"/>
  <c r="O44" i="6"/>
  <c r="AD14" i="3"/>
  <c r="O31" i="6"/>
  <c r="Z14" i="3"/>
  <c r="O27" i="6"/>
  <c r="V14" i="3"/>
  <c r="O23" i="6"/>
  <c r="R14" i="3"/>
  <c r="O19" i="6"/>
  <c r="N14" i="3"/>
  <c r="O15" i="6"/>
  <c r="J14" i="3"/>
  <c r="O11" i="6"/>
  <c r="F14" i="3"/>
  <c r="K64" i="6"/>
  <c r="AX12" i="3"/>
  <c r="K56" i="6"/>
  <c r="AP12" i="3"/>
  <c r="K52" i="6"/>
  <c r="AL12" i="3"/>
  <c r="K44" i="6"/>
  <c r="AD12" i="3"/>
  <c r="K27" i="6"/>
  <c r="V12" i="3"/>
  <c r="K15" i="6"/>
  <c r="J12" i="3"/>
  <c r="K63" i="6"/>
  <c r="AW12" i="3"/>
  <c r="K59" i="6"/>
  <c r="AS12" i="3"/>
  <c r="K55" i="6"/>
  <c r="AO12" i="3"/>
  <c r="K51" i="6"/>
  <c r="AK12" i="3"/>
  <c r="K47" i="6"/>
  <c r="AG12" i="3"/>
  <c r="K43" i="6"/>
  <c r="AC12" i="3"/>
  <c r="K30" i="6"/>
  <c r="Y12" i="3"/>
  <c r="K26" i="6"/>
  <c r="U12" i="3"/>
  <c r="K22" i="6"/>
  <c r="Q12" i="3"/>
  <c r="K18" i="6"/>
  <c r="M12" i="3"/>
  <c r="K14" i="6"/>
  <c r="I12" i="3"/>
  <c r="K10" i="6"/>
  <c r="E12" i="3"/>
  <c r="O63" i="6"/>
  <c r="AW14" i="3"/>
  <c r="O59" i="6"/>
  <c r="AS14" i="3"/>
  <c r="O55" i="6"/>
  <c r="AO14" i="3"/>
  <c r="O51" i="6"/>
  <c r="AK14" i="3"/>
  <c r="O47" i="6"/>
  <c r="AG14" i="3"/>
  <c r="O43" i="6"/>
  <c r="AC14" i="3"/>
  <c r="O30" i="6"/>
  <c r="Y14" i="3"/>
  <c r="O26" i="6"/>
  <c r="U14" i="3"/>
  <c r="O22" i="6"/>
  <c r="Q14" i="3"/>
  <c r="O18" i="6"/>
  <c r="M14" i="3"/>
  <c r="O14" i="6"/>
  <c r="I14" i="3"/>
  <c r="O10" i="6"/>
  <c r="E14" i="3"/>
  <c r="W56" i="6"/>
  <c r="AP17" i="3"/>
  <c r="W19" i="6"/>
  <c r="N17" i="3"/>
  <c r="W9" i="6"/>
  <c r="D17" i="3"/>
  <c r="W63" i="6"/>
  <c r="AW17" i="3"/>
  <c r="W59" i="6"/>
  <c r="AS17" i="3"/>
  <c r="W55" i="6"/>
  <c r="AO17" i="3"/>
  <c r="W51" i="6"/>
  <c r="AK17" i="3"/>
  <c r="W47" i="6"/>
  <c r="AG17" i="3"/>
  <c r="W43" i="6"/>
  <c r="AC17" i="3"/>
  <c r="W30" i="6"/>
  <c r="Y17" i="3"/>
  <c r="W26" i="6"/>
  <c r="U17" i="3"/>
  <c r="W22" i="6"/>
  <c r="Q17" i="3"/>
  <c r="W18" i="6"/>
  <c r="M17" i="3"/>
  <c r="W14" i="6"/>
  <c r="I17" i="3"/>
  <c r="W10" i="6"/>
  <c r="E17" i="3"/>
  <c r="W64" i="6"/>
  <c r="AX17" i="3"/>
  <c r="W52" i="6"/>
  <c r="AL17" i="3"/>
  <c r="W44" i="6"/>
  <c r="AD17" i="3"/>
  <c r="W23" i="6"/>
  <c r="R17" i="3"/>
  <c r="W15" i="6"/>
  <c r="J17" i="3"/>
  <c r="W66" i="6"/>
  <c r="AZ17" i="3"/>
  <c r="W62" i="6"/>
  <c r="AV17" i="3"/>
  <c r="W58" i="6"/>
  <c r="AR17" i="3"/>
  <c r="W54" i="6"/>
  <c r="AN17" i="3"/>
  <c r="W50" i="6"/>
  <c r="AJ17" i="3"/>
  <c r="W46" i="6"/>
  <c r="AF17" i="3"/>
  <c r="W29" i="6"/>
  <c r="X17" i="3"/>
  <c r="W25" i="6"/>
  <c r="T17" i="3"/>
  <c r="W21" i="6"/>
  <c r="P17" i="3"/>
  <c r="W17" i="6"/>
  <c r="L17" i="3"/>
  <c r="W13" i="6"/>
  <c r="H17" i="3"/>
  <c r="W60" i="6"/>
  <c r="AT17" i="3"/>
  <c r="W48" i="6"/>
  <c r="AH17" i="3"/>
  <c r="W31" i="6"/>
  <c r="Z17" i="3"/>
  <c r="W27" i="6"/>
  <c r="V17" i="3"/>
  <c r="W11" i="6"/>
  <c r="F17" i="3"/>
  <c r="W65" i="6"/>
  <c r="AY17" i="3"/>
  <c r="W61" i="6"/>
  <c r="AU17" i="3"/>
  <c r="W57" i="6"/>
  <c r="AQ17" i="3"/>
  <c r="W53" i="6"/>
  <c r="AM17" i="3"/>
  <c r="W49" i="6"/>
  <c r="AI17" i="3"/>
  <c r="W45" i="6"/>
  <c r="AE17" i="3"/>
  <c r="W32" i="6"/>
  <c r="AA17" i="3"/>
  <c r="W28" i="6"/>
  <c r="W17" i="3"/>
  <c r="W24" i="6"/>
  <c r="S17" i="3"/>
  <c r="W20" i="6"/>
  <c r="O17" i="3"/>
  <c r="W16" i="6"/>
  <c r="K17" i="3"/>
  <c r="W12" i="6"/>
  <c r="G17" i="3"/>
  <c r="K42" i="6"/>
  <c r="K33" i="6"/>
  <c r="GJ65" i="1"/>
  <c r="M64" i="6"/>
  <c r="GJ61" i="1"/>
  <c r="M60" i="6"/>
  <c r="GJ57" i="1"/>
  <c r="M56" i="6"/>
  <c r="GJ53" i="1"/>
  <c r="M52" i="6"/>
  <c r="GJ49" i="1"/>
  <c r="M48" i="6"/>
  <c r="GJ45" i="1"/>
  <c r="M44" i="6"/>
  <c r="GJ41" i="1"/>
  <c r="M31" i="6"/>
  <c r="GJ37" i="1"/>
  <c r="M27" i="6"/>
  <c r="GJ33" i="1"/>
  <c r="M23" i="6"/>
  <c r="GJ29" i="1"/>
  <c r="M19" i="6"/>
  <c r="GJ25" i="1"/>
  <c r="M15" i="6"/>
  <c r="GJ21" i="1"/>
  <c r="M11" i="6"/>
  <c r="O42" i="6"/>
  <c r="O33" i="6"/>
  <c r="Z66" i="7"/>
  <c r="S66" i="6"/>
  <c r="Z62" i="7"/>
  <c r="S62" i="6"/>
  <c r="Z58" i="7"/>
  <c r="S58" i="6"/>
  <c r="Z54" i="7"/>
  <c r="S54" i="6"/>
  <c r="Z50" i="7"/>
  <c r="S50" i="6"/>
  <c r="Z46" i="7"/>
  <c r="S46" i="6"/>
  <c r="S42" i="6"/>
  <c r="S33" i="6"/>
  <c r="U63" i="6"/>
  <c r="AB63" i="7"/>
  <c r="U59" i="6"/>
  <c r="AB59" i="7"/>
  <c r="U55" i="6"/>
  <c r="AB55" i="7"/>
  <c r="U51" i="6"/>
  <c r="AB51" i="7"/>
  <c r="U47" i="6"/>
  <c r="AB47" i="7"/>
  <c r="U43" i="6"/>
  <c r="AB43" i="7"/>
  <c r="GJ64" i="1"/>
  <c r="M63" i="6"/>
  <c r="GJ60" i="1"/>
  <c r="M59" i="6"/>
  <c r="GJ56" i="1"/>
  <c r="M55" i="6"/>
  <c r="GJ52" i="1"/>
  <c r="M51" i="6"/>
  <c r="GJ48" i="1"/>
  <c r="M47" i="6"/>
  <c r="GJ44" i="1"/>
  <c r="M43" i="6"/>
  <c r="GJ40" i="1"/>
  <c r="M30" i="6"/>
  <c r="GJ36" i="1"/>
  <c r="M26" i="6"/>
  <c r="GJ32" i="1"/>
  <c r="M22" i="6"/>
  <c r="GJ28" i="1"/>
  <c r="M18" i="6"/>
  <c r="GJ24" i="1"/>
  <c r="M14" i="6"/>
  <c r="GJ20" i="1"/>
  <c r="M10" i="6"/>
  <c r="Z65" i="7"/>
  <c r="S65" i="6"/>
  <c r="Z61" i="7"/>
  <c r="S61" i="6"/>
  <c r="Z57" i="7"/>
  <c r="S57" i="6"/>
  <c r="Z53" i="7"/>
  <c r="S53" i="6"/>
  <c r="Z49" i="7"/>
  <c r="S49" i="6"/>
  <c r="Z45" i="7"/>
  <c r="S45" i="6"/>
  <c r="AB66" i="7"/>
  <c r="U66" i="6"/>
  <c r="AB62" i="7"/>
  <c r="U62" i="6"/>
  <c r="U58" i="6"/>
  <c r="AB58" i="7"/>
  <c r="AB54" i="7"/>
  <c r="U54" i="6"/>
  <c r="U50" i="6"/>
  <c r="AB50" i="7"/>
  <c r="AB46" i="7"/>
  <c r="U46" i="6"/>
  <c r="U42" i="6"/>
  <c r="U33" i="6"/>
  <c r="GJ67" i="1"/>
  <c r="M66" i="6"/>
  <c r="GJ63" i="1"/>
  <c r="M62" i="6"/>
  <c r="GJ59" i="1"/>
  <c r="M58" i="6"/>
  <c r="GJ55" i="1"/>
  <c r="M54" i="6"/>
  <c r="GJ51" i="1"/>
  <c r="M50" i="6"/>
  <c r="GJ47" i="1"/>
  <c r="M46" i="6"/>
  <c r="GJ43" i="1"/>
  <c r="M33" i="6"/>
  <c r="M42" i="6"/>
  <c r="GJ39" i="1"/>
  <c r="M29" i="6"/>
  <c r="GJ35" i="1"/>
  <c r="M25" i="6"/>
  <c r="GJ31" i="1"/>
  <c r="M21" i="6"/>
  <c r="GJ27" i="1"/>
  <c r="M17" i="6"/>
  <c r="GJ23" i="1"/>
  <c r="M13" i="6"/>
  <c r="GJ19" i="1"/>
  <c r="M9" i="6"/>
  <c r="Z64" i="7"/>
  <c r="S64" i="6"/>
  <c r="Z60" i="7"/>
  <c r="S60" i="6"/>
  <c r="Z56" i="7"/>
  <c r="S56" i="6"/>
  <c r="Z52" i="7"/>
  <c r="S52" i="6"/>
  <c r="Z48" i="7"/>
  <c r="S48" i="6"/>
  <c r="Z44" i="7"/>
  <c r="S44" i="6"/>
  <c r="AB65" i="7"/>
  <c r="U65" i="6"/>
  <c r="AB61" i="7"/>
  <c r="U61" i="6"/>
  <c r="AB57" i="7"/>
  <c r="U57" i="6"/>
  <c r="AB53" i="7"/>
  <c r="U53" i="6"/>
  <c r="AB49" i="7"/>
  <c r="U49" i="6"/>
  <c r="AB45" i="7"/>
  <c r="U45" i="6"/>
  <c r="W42" i="6"/>
  <c r="W33" i="6"/>
  <c r="GJ66" i="1"/>
  <c r="M65" i="6"/>
  <c r="GJ62" i="1"/>
  <c r="M61" i="6"/>
  <c r="GJ58" i="1"/>
  <c r="M57" i="6"/>
  <c r="GJ54" i="1"/>
  <c r="M53" i="6"/>
  <c r="GJ50" i="1"/>
  <c r="M49" i="6"/>
  <c r="GJ46" i="1"/>
  <c r="M45" i="6"/>
  <c r="GJ42" i="1"/>
  <c r="M32" i="6"/>
  <c r="GJ38" i="1"/>
  <c r="M28" i="6"/>
  <c r="GJ34" i="1"/>
  <c r="M24" i="6"/>
  <c r="GJ30" i="1"/>
  <c r="M20" i="6"/>
  <c r="GJ26" i="1"/>
  <c r="M16" i="6"/>
  <c r="GJ22" i="1"/>
  <c r="M12" i="6"/>
  <c r="GJ18" i="1"/>
  <c r="M8" i="6"/>
  <c r="Z63" i="7"/>
  <c r="S63" i="6"/>
  <c r="Z59" i="7"/>
  <c r="S59" i="6"/>
  <c r="Z55" i="7"/>
  <c r="S55" i="6"/>
  <c r="Z51" i="7"/>
  <c r="S51" i="6"/>
  <c r="Z47" i="7"/>
  <c r="S47" i="6"/>
  <c r="Z43" i="7"/>
  <c r="S43" i="6"/>
  <c r="AB64" i="7"/>
  <c r="U64" i="6"/>
  <c r="AB60" i="7"/>
  <c r="U60" i="6"/>
  <c r="AB56" i="7"/>
  <c r="U56" i="6"/>
  <c r="AB52" i="7"/>
  <c r="U52" i="6"/>
  <c r="AB48" i="7"/>
  <c r="U48" i="6"/>
  <c r="AB44" i="7"/>
  <c r="U44" i="6"/>
  <c r="N62" i="6"/>
  <c r="N54" i="6"/>
  <c r="N46" i="6"/>
  <c r="N21" i="6"/>
  <c r="N13" i="6"/>
  <c r="P66" i="6"/>
  <c r="P50" i="6"/>
  <c r="P25" i="6"/>
  <c r="P62" i="6"/>
  <c r="P46" i="6"/>
  <c r="N29" i="6"/>
  <c r="N65" i="6"/>
  <c r="N61" i="6"/>
  <c r="N57" i="6"/>
  <c r="N53" i="6"/>
  <c r="N49" i="6"/>
  <c r="N45" i="6"/>
  <c r="N32" i="6"/>
  <c r="N28" i="6"/>
  <c r="N24" i="6"/>
  <c r="N20" i="6"/>
  <c r="N16" i="6"/>
  <c r="N12" i="6"/>
  <c r="N8" i="6"/>
  <c r="P63" i="6"/>
  <c r="P59" i="6"/>
  <c r="P55" i="6"/>
  <c r="P51" i="6"/>
  <c r="P47" i="6"/>
  <c r="P43" i="6"/>
  <c r="P30" i="6"/>
  <c r="P26" i="6"/>
  <c r="P22" i="6"/>
  <c r="P18" i="6"/>
  <c r="P14" i="6"/>
  <c r="P10" i="6"/>
  <c r="P9" i="6"/>
  <c r="N63" i="6"/>
  <c r="N59" i="6"/>
  <c r="N55" i="6"/>
  <c r="N51" i="6"/>
  <c r="N47" i="6"/>
  <c r="N43" i="6"/>
  <c r="N30" i="6"/>
  <c r="N26" i="6"/>
  <c r="N22" i="6"/>
  <c r="N18" i="6"/>
  <c r="N14" i="6"/>
  <c r="N10" i="6"/>
  <c r="P58" i="6"/>
  <c r="P54" i="6"/>
  <c r="P29" i="6"/>
  <c r="P21" i="6"/>
  <c r="P17" i="6"/>
  <c r="P13" i="6"/>
  <c r="CJ18" i="1"/>
  <c r="N64" i="6"/>
  <c r="N60" i="6"/>
  <c r="N56" i="6"/>
  <c r="N52" i="6"/>
  <c r="N48" i="6"/>
  <c r="N44" i="6"/>
  <c r="N31" i="6"/>
  <c r="N27" i="6"/>
  <c r="N23" i="6"/>
  <c r="N19" i="6"/>
  <c r="N15" i="6"/>
  <c r="N11" i="6"/>
  <c r="N66" i="6"/>
  <c r="N58" i="6"/>
  <c r="N50" i="6"/>
  <c r="N25" i="6"/>
  <c r="N17" i="6"/>
  <c r="N9" i="6"/>
  <c r="CF7" i="1"/>
  <c r="P65" i="6"/>
  <c r="P64" i="6"/>
  <c r="P60" i="6"/>
  <c r="P61" i="6"/>
  <c r="P57" i="6"/>
  <c r="P56" i="6"/>
  <c r="P53" i="6"/>
  <c r="P52" i="6"/>
  <c r="P48" i="6"/>
  <c r="P49" i="6"/>
  <c r="P45" i="6"/>
  <c r="P44" i="6"/>
  <c r="P31" i="6"/>
  <c r="P32" i="6"/>
  <c r="P28" i="6"/>
  <c r="P27" i="6"/>
  <c r="P23" i="6"/>
  <c r="P24" i="6"/>
  <c r="P20" i="6"/>
  <c r="P19" i="6"/>
  <c r="P15" i="6"/>
  <c r="P16" i="6"/>
  <c r="P12" i="6"/>
  <c r="P11" i="6"/>
  <c r="P8" i="6"/>
  <c r="CH8" i="1"/>
  <c r="P42" i="6" l="1"/>
  <c r="P33" i="6"/>
  <c r="N42" i="6"/>
  <c r="N33" i="6"/>
  <c r="D21" i="3"/>
  <c r="E21" i="3"/>
  <c r="F21" i="3"/>
  <c r="G21" i="3"/>
  <c r="H21" i="3"/>
  <c r="I21" i="3"/>
  <c r="J21" i="3"/>
  <c r="K21" i="3"/>
  <c r="L21" i="3"/>
  <c r="M21" i="3"/>
  <c r="N21" i="3"/>
  <c r="O21" i="3"/>
  <c r="P21" i="3"/>
  <c r="Q21" i="3"/>
  <c r="R21" i="3"/>
  <c r="S21" i="3"/>
  <c r="T21" i="3"/>
  <c r="U21" i="3"/>
  <c r="V21" i="3"/>
  <c r="W21" i="3"/>
  <c r="X21" i="3"/>
  <c r="Y21" i="3"/>
  <c r="Z21" i="3"/>
  <c r="AA21" i="3"/>
  <c r="AB21" i="3"/>
  <c r="AC21" i="3"/>
  <c r="AD21" i="3"/>
  <c r="AE21" i="3"/>
  <c r="AF21" i="3"/>
  <c r="AG21" i="3"/>
  <c r="AH21" i="3"/>
  <c r="AI21" i="3"/>
  <c r="AJ21" i="3"/>
  <c r="AK21" i="3"/>
  <c r="AL21" i="3"/>
  <c r="AM21" i="3"/>
  <c r="AN21" i="3"/>
  <c r="AO21" i="3"/>
  <c r="AP21" i="3"/>
  <c r="AQ21" i="3"/>
  <c r="AR21" i="3"/>
  <c r="AS21" i="3"/>
  <c r="AT21" i="3"/>
  <c r="AU21" i="3"/>
  <c r="AV21" i="3"/>
  <c r="AW21" i="3"/>
  <c r="AX21" i="3"/>
  <c r="AY21" i="3"/>
  <c r="AZ21" i="3"/>
  <c r="C21" i="3"/>
  <c r="AA65" i="5" l="1"/>
  <c r="AA61" i="5"/>
  <c r="AA57" i="5"/>
  <c r="AA53" i="5"/>
  <c r="AA49" i="5"/>
  <c r="AA45" i="5"/>
  <c r="BH42" i="1"/>
  <c r="AA32" i="5"/>
  <c r="BH38" i="1"/>
  <c r="AA28" i="5"/>
  <c r="BH34" i="1"/>
  <c r="AA24" i="5"/>
  <c r="BH30" i="1"/>
  <c r="AA20" i="5"/>
  <c r="BH26" i="1"/>
  <c r="AA16" i="5"/>
  <c r="BH22" i="1"/>
  <c r="AA12" i="5"/>
  <c r="AA64" i="5"/>
  <c r="AA60" i="5"/>
  <c r="AA56" i="5"/>
  <c r="AA52" i="5"/>
  <c r="AA48" i="5"/>
  <c r="AA44" i="5"/>
  <c r="BH41" i="1"/>
  <c r="AA31" i="5"/>
  <c r="BH37" i="1"/>
  <c r="AA27" i="5"/>
  <c r="BH33" i="1"/>
  <c r="AA23" i="5"/>
  <c r="BH29" i="1"/>
  <c r="AA19" i="5"/>
  <c r="BH25" i="1"/>
  <c r="AA15" i="5"/>
  <c r="BH21" i="1"/>
  <c r="AA11" i="5"/>
  <c r="AA63" i="5"/>
  <c r="AA59" i="5"/>
  <c r="AA55" i="5"/>
  <c r="AA51" i="5"/>
  <c r="AA47" i="5"/>
  <c r="AA43" i="5"/>
  <c r="BH40" i="1"/>
  <c r="AA30" i="5"/>
  <c r="BH36" i="1"/>
  <c r="AA26" i="5"/>
  <c r="BH32" i="1"/>
  <c r="AA22" i="5"/>
  <c r="BH28" i="1"/>
  <c r="AA18" i="5"/>
  <c r="BH24" i="1"/>
  <c r="AA14" i="5"/>
  <c r="BH20" i="1"/>
  <c r="AA10" i="5"/>
  <c r="AA66" i="5"/>
  <c r="AA62" i="5"/>
  <c r="AA58" i="5"/>
  <c r="AA54" i="5"/>
  <c r="AA50" i="5"/>
  <c r="AA46" i="5"/>
  <c r="BH43" i="1"/>
  <c r="AA42" i="5"/>
  <c r="AA33" i="5"/>
  <c r="BH39" i="1"/>
  <c r="AA29" i="5"/>
  <c r="BH35" i="1"/>
  <c r="AA25" i="5"/>
  <c r="BH31" i="1"/>
  <c r="AA21" i="5"/>
  <c r="BH27" i="1"/>
  <c r="AA17" i="5"/>
  <c r="BH23" i="1"/>
  <c r="AA13" i="5"/>
  <c r="AA9" i="5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S22" i="3"/>
  <c r="T22" i="3"/>
  <c r="U22" i="3"/>
  <c r="V22" i="3"/>
  <c r="W22" i="3"/>
  <c r="X22" i="3"/>
  <c r="Y22" i="3"/>
  <c r="Z22" i="3"/>
  <c r="AA22" i="3"/>
  <c r="AB22" i="3"/>
  <c r="AC22" i="3"/>
  <c r="AD22" i="3"/>
  <c r="AE22" i="3"/>
  <c r="AF22" i="3"/>
  <c r="AG22" i="3"/>
  <c r="AH22" i="3"/>
  <c r="AI22" i="3"/>
  <c r="AJ22" i="3"/>
  <c r="AK22" i="3"/>
  <c r="AL22" i="3"/>
  <c r="AM22" i="3"/>
  <c r="AN22" i="3"/>
  <c r="AO22" i="3"/>
  <c r="AP22" i="3"/>
  <c r="AQ22" i="3"/>
  <c r="AR22" i="3"/>
  <c r="AS22" i="3"/>
  <c r="AT22" i="3"/>
  <c r="AU22" i="3"/>
  <c r="AV22" i="3"/>
  <c r="AW22" i="3"/>
  <c r="AX22" i="3"/>
  <c r="AY22" i="3"/>
  <c r="AZ22" i="3"/>
  <c r="C22" i="3"/>
  <c r="C6" i="3"/>
  <c r="D6" i="3"/>
  <c r="E6" i="3"/>
  <c r="F6" i="3"/>
  <c r="G6" i="3"/>
  <c r="H6" i="3"/>
  <c r="I6" i="3"/>
  <c r="J6" i="3"/>
  <c r="K6" i="3"/>
  <c r="L6" i="3"/>
  <c r="M6" i="3"/>
  <c r="N6" i="3"/>
  <c r="O6" i="3"/>
  <c r="P6" i="3"/>
  <c r="Q6" i="3"/>
  <c r="R6" i="3"/>
  <c r="S6" i="3"/>
  <c r="T6" i="3"/>
  <c r="U6" i="3"/>
  <c r="V6" i="3"/>
  <c r="W6" i="3"/>
  <c r="X6" i="3"/>
  <c r="Y6" i="3"/>
  <c r="Z6" i="3"/>
  <c r="AA6" i="3"/>
  <c r="AB6" i="3"/>
  <c r="AC6" i="3"/>
  <c r="AD6" i="3"/>
  <c r="AE6" i="3"/>
  <c r="AF6" i="3"/>
  <c r="AG6" i="3"/>
  <c r="AH6" i="3"/>
  <c r="AI6" i="3"/>
  <c r="AJ6" i="3"/>
  <c r="AK6" i="3"/>
  <c r="AL6" i="3"/>
  <c r="AM6" i="3"/>
  <c r="AN6" i="3"/>
  <c r="AO6" i="3"/>
  <c r="AP6" i="3"/>
  <c r="AQ6" i="3"/>
  <c r="AR6" i="3"/>
  <c r="AS6" i="3"/>
  <c r="AT6" i="3"/>
  <c r="AU6" i="3"/>
  <c r="AV6" i="3"/>
  <c r="AW6" i="3"/>
  <c r="AX6" i="3"/>
  <c r="AY6" i="3"/>
  <c r="AZ6" i="3"/>
  <c r="H26" i="3" l="1"/>
  <c r="H26" i="11"/>
  <c r="P26" i="3"/>
  <c r="R26" i="11"/>
  <c r="X26" i="3"/>
  <c r="AB26" i="11"/>
  <c r="I26" i="3"/>
  <c r="I26" i="11"/>
  <c r="Q26" i="3"/>
  <c r="S26" i="11"/>
  <c r="Y26" i="3"/>
  <c r="AC26" i="11"/>
  <c r="F26" i="3"/>
  <c r="F26" i="11"/>
  <c r="N26" i="3"/>
  <c r="P26" i="11"/>
  <c r="V26" i="3"/>
  <c r="X26" i="11"/>
  <c r="K26" i="3"/>
  <c r="K26" i="11"/>
  <c r="S26" i="3"/>
  <c r="U26" i="11"/>
  <c r="AA26" i="3"/>
  <c r="AE26" i="11"/>
  <c r="D26" i="3"/>
  <c r="D26" i="11"/>
  <c r="L26" i="3"/>
  <c r="L26" i="11"/>
  <c r="T26" i="3"/>
  <c r="V26" i="11"/>
  <c r="AB26" i="3"/>
  <c r="AF26" i="11"/>
  <c r="E26" i="3"/>
  <c r="E26" i="11"/>
  <c r="M26" i="3"/>
  <c r="O26" i="11"/>
  <c r="U26" i="3"/>
  <c r="W26" i="11"/>
  <c r="J26" i="3"/>
  <c r="J26" i="11"/>
  <c r="R26" i="3"/>
  <c r="T26" i="11"/>
  <c r="Z26" i="3"/>
  <c r="AD26" i="11"/>
  <c r="G26" i="3"/>
  <c r="G26" i="11"/>
  <c r="O26" i="3"/>
  <c r="Q26" i="11"/>
  <c r="W26" i="3"/>
  <c r="AA26" i="11"/>
  <c r="K65" i="5"/>
  <c r="K61" i="5"/>
  <c r="K57" i="5"/>
  <c r="K53" i="5"/>
  <c r="K49" i="5"/>
  <c r="K45" i="5"/>
  <c r="K32" i="5"/>
  <c r="K28" i="5"/>
  <c r="K24" i="5"/>
  <c r="K20" i="5"/>
  <c r="K16" i="5"/>
  <c r="K12" i="5"/>
  <c r="K8" i="5"/>
  <c r="AB64" i="5"/>
  <c r="AB60" i="5"/>
  <c r="AB56" i="5"/>
  <c r="AB52" i="5"/>
  <c r="AB48" i="5"/>
  <c r="AB44" i="5"/>
  <c r="AB31" i="5"/>
  <c r="AB27" i="5"/>
  <c r="AB23" i="5"/>
  <c r="AB19" i="5"/>
  <c r="AB15" i="5"/>
  <c r="AB11" i="5"/>
  <c r="V13" i="5"/>
  <c r="V29" i="5"/>
  <c r="V10" i="5"/>
  <c r="V26" i="5"/>
  <c r="V19" i="5"/>
  <c r="V12" i="5"/>
  <c r="V28" i="5"/>
  <c r="K64" i="5"/>
  <c r="K60" i="5"/>
  <c r="K56" i="5"/>
  <c r="K52" i="5"/>
  <c r="K48" i="5"/>
  <c r="K44" i="5"/>
  <c r="K31" i="5"/>
  <c r="K27" i="5"/>
  <c r="K23" i="5"/>
  <c r="K19" i="5"/>
  <c r="K15" i="5"/>
  <c r="K11" i="5"/>
  <c r="AB63" i="5"/>
  <c r="AB59" i="5"/>
  <c r="AB55" i="5"/>
  <c r="AB51" i="5"/>
  <c r="AB47" i="5"/>
  <c r="AB43" i="5"/>
  <c r="AB30" i="5"/>
  <c r="AB26" i="5"/>
  <c r="AB22" i="5"/>
  <c r="AB18" i="5"/>
  <c r="AB14" i="5"/>
  <c r="AB10" i="5"/>
  <c r="V9" i="5"/>
  <c r="V25" i="5"/>
  <c r="V42" i="5"/>
  <c r="V33" i="5"/>
  <c r="V22" i="5"/>
  <c r="V15" i="5"/>
  <c r="V31" i="5"/>
  <c r="V24" i="5"/>
  <c r="K63" i="5"/>
  <c r="K59" i="5"/>
  <c r="K55" i="5"/>
  <c r="K51" i="5"/>
  <c r="K47" i="5"/>
  <c r="K43" i="5"/>
  <c r="K30" i="5"/>
  <c r="K26" i="5"/>
  <c r="K22" i="5"/>
  <c r="K18" i="5"/>
  <c r="K14" i="5"/>
  <c r="K10" i="5"/>
  <c r="AB66" i="5"/>
  <c r="AB62" i="5"/>
  <c r="AB58" i="5"/>
  <c r="AB54" i="5"/>
  <c r="AB50" i="5"/>
  <c r="AB46" i="5"/>
  <c r="AB42" i="5"/>
  <c r="AB33" i="5"/>
  <c r="AB29" i="5"/>
  <c r="AB25" i="5"/>
  <c r="AB21" i="5"/>
  <c r="AB17" i="5"/>
  <c r="AB13" i="5"/>
  <c r="V21" i="5"/>
  <c r="V18" i="5"/>
  <c r="V11" i="5"/>
  <c r="V27" i="5"/>
  <c r="V20" i="5"/>
  <c r="K66" i="5"/>
  <c r="K62" i="5"/>
  <c r="K58" i="5"/>
  <c r="K54" i="5"/>
  <c r="K50" i="5"/>
  <c r="K46" i="5"/>
  <c r="K29" i="5"/>
  <c r="K25" i="5"/>
  <c r="K21" i="5"/>
  <c r="K17" i="5"/>
  <c r="K13" i="5"/>
  <c r="K9" i="5"/>
  <c r="AB65" i="5"/>
  <c r="AB61" i="5"/>
  <c r="AB57" i="5"/>
  <c r="AB53" i="5"/>
  <c r="AB49" i="5"/>
  <c r="AB45" i="5"/>
  <c r="AB32" i="5"/>
  <c r="AB28" i="5"/>
  <c r="AB24" i="5"/>
  <c r="AB20" i="5"/>
  <c r="AB16" i="5"/>
  <c r="AB12" i="5"/>
  <c r="V17" i="5"/>
  <c r="V14" i="5"/>
  <c r="V30" i="5"/>
  <c r="V23" i="5"/>
  <c r="V16" i="5"/>
  <c r="V32" i="5"/>
  <c r="K42" i="5"/>
  <c r="K33" i="5"/>
  <c r="C9" i="3" l="1"/>
  <c r="D9" i="3"/>
  <c r="E9" i="3"/>
  <c r="F9" i="3"/>
  <c r="G9" i="3"/>
  <c r="H9" i="3"/>
  <c r="I9" i="3"/>
  <c r="J9" i="3"/>
  <c r="K9" i="3"/>
  <c r="L9" i="3"/>
  <c r="M9" i="3"/>
  <c r="N9" i="3"/>
  <c r="O9" i="3"/>
  <c r="P9" i="3"/>
  <c r="Q9" i="3"/>
  <c r="R9" i="3"/>
  <c r="S9" i="3"/>
  <c r="T9" i="3"/>
  <c r="U9" i="3"/>
  <c r="V9" i="3"/>
  <c r="W9" i="3"/>
  <c r="X9" i="3"/>
  <c r="Y9" i="3"/>
  <c r="Z9" i="3"/>
  <c r="AA9" i="3"/>
  <c r="AB9" i="3"/>
  <c r="AC9" i="3"/>
  <c r="AD9" i="3"/>
  <c r="AE9" i="3"/>
  <c r="AF9" i="3"/>
  <c r="AG9" i="3"/>
  <c r="AH9" i="3"/>
  <c r="AI9" i="3"/>
  <c r="AJ9" i="3"/>
  <c r="AK9" i="3"/>
  <c r="AL9" i="3"/>
  <c r="AM9" i="3"/>
  <c r="AN9" i="3"/>
  <c r="AO9" i="3"/>
  <c r="AP9" i="3"/>
  <c r="AQ9" i="3"/>
  <c r="AR9" i="3"/>
  <c r="AS9" i="3"/>
  <c r="AT9" i="3"/>
  <c r="AU9" i="3"/>
  <c r="AV9" i="3"/>
  <c r="AW9" i="3"/>
  <c r="AX9" i="3"/>
  <c r="AY9" i="3"/>
  <c r="AZ9" i="3"/>
  <c r="C4" i="3"/>
  <c r="D4" i="3"/>
  <c r="E4" i="3"/>
  <c r="F4" i="3"/>
  <c r="G4" i="3"/>
  <c r="H4" i="3"/>
  <c r="I4" i="3"/>
  <c r="J4" i="3"/>
  <c r="K4" i="3"/>
  <c r="L4" i="3"/>
  <c r="M4" i="3"/>
  <c r="N4" i="3"/>
  <c r="O4" i="3"/>
  <c r="P4" i="3"/>
  <c r="Q4" i="3"/>
  <c r="R4" i="3"/>
  <c r="S4" i="3"/>
  <c r="T4" i="3"/>
  <c r="U4" i="3"/>
  <c r="V4" i="3"/>
  <c r="W4" i="3"/>
  <c r="X4" i="3"/>
  <c r="Y4" i="3"/>
  <c r="Z4" i="3"/>
  <c r="AA4" i="3"/>
  <c r="AB4" i="3"/>
  <c r="AC4" i="3"/>
  <c r="AD4" i="3"/>
  <c r="AE4" i="3"/>
  <c r="AF4" i="3"/>
  <c r="AG4" i="3"/>
  <c r="AH4" i="3"/>
  <c r="AI4" i="3"/>
  <c r="AJ4" i="3"/>
  <c r="AK4" i="3"/>
  <c r="AL4" i="3"/>
  <c r="AM4" i="3"/>
  <c r="AN4" i="3"/>
  <c r="AO4" i="3"/>
  <c r="AP4" i="3"/>
  <c r="AQ4" i="3"/>
  <c r="AR4" i="3"/>
  <c r="AS4" i="3"/>
  <c r="AT4" i="3"/>
  <c r="AU4" i="3"/>
  <c r="AV4" i="3"/>
  <c r="AW4" i="3"/>
  <c r="AX4" i="3"/>
  <c r="AY4" i="3"/>
  <c r="AZ4" i="3"/>
  <c r="H63" i="5" l="1"/>
  <c r="H59" i="5"/>
  <c r="H55" i="5"/>
  <c r="H51" i="5"/>
  <c r="H47" i="5"/>
  <c r="H43" i="5"/>
  <c r="H31" i="5"/>
  <c r="H27" i="5"/>
  <c r="H23" i="5"/>
  <c r="H19" i="5"/>
  <c r="H15" i="5"/>
  <c r="H11" i="5"/>
  <c r="D65" i="5"/>
  <c r="D61" i="5"/>
  <c r="D57" i="5"/>
  <c r="D53" i="5"/>
  <c r="D49" i="5"/>
  <c r="D45" i="5"/>
  <c r="D32" i="5"/>
  <c r="D28" i="5"/>
  <c r="D24" i="5"/>
  <c r="D20" i="5"/>
  <c r="D16" i="5"/>
  <c r="D12" i="5"/>
  <c r="D8" i="5"/>
  <c r="H66" i="5"/>
  <c r="H62" i="5"/>
  <c r="H58" i="5"/>
  <c r="H54" i="5"/>
  <c r="H50" i="5"/>
  <c r="H46" i="5"/>
  <c r="H42" i="5"/>
  <c r="H30" i="5"/>
  <c r="H26" i="5"/>
  <c r="H22" i="5"/>
  <c r="H18" i="5"/>
  <c r="H14" i="5"/>
  <c r="H10" i="5"/>
  <c r="D64" i="5"/>
  <c r="D60" i="5"/>
  <c r="D56" i="5"/>
  <c r="D52" i="5"/>
  <c r="D48" i="5"/>
  <c r="D44" i="5"/>
  <c r="D31" i="5"/>
  <c r="D27" i="5"/>
  <c r="D23" i="5"/>
  <c r="D19" i="5"/>
  <c r="D15" i="5"/>
  <c r="D11" i="5"/>
  <c r="E66" i="5"/>
  <c r="F66" i="5"/>
  <c r="F64" i="5"/>
  <c r="F62" i="5"/>
  <c r="F60" i="5"/>
  <c r="F58" i="5"/>
  <c r="F56" i="5"/>
  <c r="F54" i="5"/>
  <c r="F52" i="5"/>
  <c r="F50" i="5"/>
  <c r="F48" i="5"/>
  <c r="F46" i="5"/>
  <c r="F44" i="5"/>
  <c r="F31" i="5"/>
  <c r="F29" i="5"/>
  <c r="F27" i="5"/>
  <c r="F25" i="5"/>
  <c r="F23" i="5"/>
  <c r="F21" i="5"/>
  <c r="F19" i="5"/>
  <c r="F17" i="5"/>
  <c r="F15" i="5"/>
  <c r="F13" i="5"/>
  <c r="F11" i="5"/>
  <c r="F9" i="5"/>
  <c r="H65" i="5"/>
  <c r="H61" i="5"/>
  <c r="H57" i="5"/>
  <c r="H53" i="5"/>
  <c r="H49" i="5"/>
  <c r="H45" i="5"/>
  <c r="H33" i="5"/>
  <c r="H29" i="5"/>
  <c r="H25" i="5"/>
  <c r="H21" i="5"/>
  <c r="H17" i="5"/>
  <c r="H13" i="5"/>
  <c r="H9" i="5"/>
  <c r="D63" i="5"/>
  <c r="D59" i="5"/>
  <c r="D55" i="5"/>
  <c r="D51" i="5"/>
  <c r="D47" i="5"/>
  <c r="D43" i="5"/>
  <c r="D30" i="5"/>
  <c r="D26" i="5"/>
  <c r="D22" i="5"/>
  <c r="D18" i="5"/>
  <c r="D14" i="5"/>
  <c r="D10" i="5"/>
  <c r="H64" i="5"/>
  <c r="H60" i="5"/>
  <c r="H56" i="5"/>
  <c r="H52" i="5"/>
  <c r="H48" i="5"/>
  <c r="H44" i="5"/>
  <c r="H32" i="5"/>
  <c r="H28" i="5"/>
  <c r="H24" i="5"/>
  <c r="H20" i="5"/>
  <c r="H16" i="5"/>
  <c r="H12" i="5"/>
  <c r="D66" i="5"/>
  <c r="D62" i="5"/>
  <c r="D58" i="5"/>
  <c r="D54" i="5"/>
  <c r="D50" i="5"/>
  <c r="D46" i="5"/>
  <c r="D29" i="5"/>
  <c r="D25" i="5"/>
  <c r="D21" i="5"/>
  <c r="D17" i="5"/>
  <c r="D13" i="5"/>
  <c r="D9" i="5"/>
  <c r="F65" i="5"/>
  <c r="F63" i="5"/>
  <c r="F61" i="5"/>
  <c r="F59" i="5"/>
  <c r="F57" i="5"/>
  <c r="F55" i="5"/>
  <c r="F53" i="5"/>
  <c r="F51" i="5"/>
  <c r="F49" i="5"/>
  <c r="F47" i="5"/>
  <c r="F45" i="5"/>
  <c r="F43" i="5"/>
  <c r="F32" i="5"/>
  <c r="F30" i="5"/>
  <c r="F28" i="5"/>
  <c r="F26" i="5"/>
  <c r="F24" i="5"/>
  <c r="F22" i="5"/>
  <c r="F20" i="5"/>
  <c r="F18" i="5"/>
  <c r="F16" i="5"/>
  <c r="F14" i="5"/>
  <c r="F12" i="5"/>
  <c r="F10" i="5"/>
  <c r="F8" i="5"/>
  <c r="E54" i="5"/>
  <c r="E46" i="5"/>
  <c r="E29" i="5"/>
  <c r="E21" i="5"/>
  <c r="E13" i="5"/>
  <c r="E61" i="5"/>
  <c r="E53" i="5"/>
  <c r="E45" i="5"/>
  <c r="E28" i="5"/>
  <c r="E20" i="5"/>
  <c r="E12" i="5"/>
  <c r="D42" i="5"/>
  <c r="D33" i="5"/>
  <c r="E64" i="5"/>
  <c r="E60" i="5"/>
  <c r="E56" i="5"/>
  <c r="E52" i="5"/>
  <c r="E48" i="5"/>
  <c r="E44" i="5"/>
  <c r="E31" i="5"/>
  <c r="E27" i="5"/>
  <c r="E23" i="5"/>
  <c r="E19" i="5"/>
  <c r="E15" i="5"/>
  <c r="E11" i="5"/>
  <c r="E62" i="5"/>
  <c r="E58" i="5"/>
  <c r="E50" i="5"/>
  <c r="E33" i="5"/>
  <c r="E42" i="5"/>
  <c r="E25" i="5"/>
  <c r="E17" i="5"/>
  <c r="E9" i="5"/>
  <c r="F33" i="5"/>
  <c r="F42" i="5"/>
  <c r="E65" i="5"/>
  <c r="E57" i="5"/>
  <c r="E49" i="5"/>
  <c r="E32" i="5"/>
  <c r="E24" i="5"/>
  <c r="E16" i="5"/>
  <c r="AV18" i="1"/>
  <c r="E8" i="5"/>
  <c r="E63" i="5"/>
  <c r="E59" i="5"/>
  <c r="E55" i="5"/>
  <c r="E51" i="5"/>
  <c r="E47" i="5"/>
  <c r="E43" i="5"/>
  <c r="E30" i="5"/>
  <c r="E26" i="5"/>
  <c r="E22" i="5"/>
  <c r="E18" i="5"/>
  <c r="E14" i="5"/>
  <c r="E10" i="5"/>
  <c r="C5" i="3" l="1"/>
  <c r="G9" i="5" l="1"/>
  <c r="C20" i="11"/>
  <c r="C23" i="11" s="1"/>
  <c r="Y8" i="9"/>
  <c r="D5" i="3"/>
  <c r="C20" i="3" l="1"/>
  <c r="C23" i="3" s="1"/>
  <c r="R8" i="5"/>
  <c r="G10" i="5"/>
  <c r="E5" i="3"/>
  <c r="G11" i="5" l="1"/>
  <c r="F5" i="3"/>
  <c r="E20" i="3" l="1"/>
  <c r="E23" i="3" s="1"/>
  <c r="E20" i="11"/>
  <c r="E23" i="11" s="1"/>
  <c r="R10" i="5"/>
  <c r="G12" i="5"/>
  <c r="G5" i="3"/>
  <c r="F20" i="3" l="1"/>
  <c r="F23" i="3" s="1"/>
  <c r="F20" i="11"/>
  <c r="F23" i="11" s="1"/>
  <c r="R11" i="5"/>
  <c r="G13" i="5"/>
  <c r="H5" i="3"/>
  <c r="G20" i="3" l="1"/>
  <c r="G23" i="3" s="1"/>
  <c r="G20" i="11"/>
  <c r="G23" i="11" s="1"/>
  <c r="R12" i="5"/>
  <c r="G14" i="5"/>
  <c r="I5" i="3"/>
  <c r="H20" i="3" l="1"/>
  <c r="H23" i="3" s="1"/>
  <c r="H20" i="11"/>
  <c r="H23" i="11" s="1"/>
  <c r="R13" i="5"/>
  <c r="G15" i="5"/>
  <c r="J5" i="3"/>
  <c r="I20" i="3" l="1"/>
  <c r="I23" i="3" s="1"/>
  <c r="I20" i="11"/>
  <c r="I23" i="11" s="1"/>
  <c r="R14" i="5"/>
  <c r="G16" i="5"/>
  <c r="K5" i="3"/>
  <c r="J20" i="3" l="1"/>
  <c r="J23" i="3" s="1"/>
  <c r="J20" i="11"/>
  <c r="J23" i="11" s="1"/>
  <c r="R15" i="5"/>
  <c r="G17" i="5"/>
  <c r="L5" i="3"/>
  <c r="K20" i="3" l="1"/>
  <c r="K23" i="3" s="1"/>
  <c r="K20" i="11"/>
  <c r="K23" i="11" s="1"/>
  <c r="R16" i="5"/>
  <c r="G18" i="5"/>
  <c r="M5" i="3"/>
  <c r="L20" i="3" l="1"/>
  <c r="L23" i="3" s="1"/>
  <c r="L20" i="11"/>
  <c r="L23" i="11" s="1"/>
  <c r="R17" i="5"/>
  <c r="G19" i="5"/>
  <c r="N5" i="3"/>
  <c r="M20" i="3" l="1"/>
  <c r="M23" i="3" s="1"/>
  <c r="O20" i="11"/>
  <c r="O23" i="11" s="1"/>
  <c r="R18" i="5"/>
  <c r="G20" i="5"/>
  <c r="O5" i="3"/>
  <c r="N20" i="3" l="1"/>
  <c r="N23" i="3" s="1"/>
  <c r="P20" i="11"/>
  <c r="P23" i="11" s="1"/>
  <c r="R19" i="5"/>
  <c r="G21" i="5"/>
  <c r="P5" i="3"/>
  <c r="O20" i="3" l="1"/>
  <c r="O23" i="3" s="1"/>
  <c r="Q20" i="11"/>
  <c r="Q23" i="11" s="1"/>
  <c r="R20" i="5"/>
  <c r="G22" i="5"/>
  <c r="Q5" i="3"/>
  <c r="P20" i="3" l="1"/>
  <c r="P23" i="3" s="1"/>
  <c r="R20" i="11"/>
  <c r="R23" i="11" s="1"/>
  <c r="R21" i="5"/>
  <c r="G23" i="5"/>
  <c r="R5" i="3"/>
  <c r="Q20" i="3" l="1"/>
  <c r="Q23" i="3" s="1"/>
  <c r="S20" i="11"/>
  <c r="S23" i="11" s="1"/>
  <c r="R22" i="5"/>
  <c r="G24" i="5"/>
  <c r="S5" i="3"/>
  <c r="T5" i="3"/>
  <c r="R20" i="3" l="1"/>
  <c r="R23" i="3" s="1"/>
  <c r="T20" i="11"/>
  <c r="T23" i="11" s="1"/>
  <c r="R23" i="5"/>
  <c r="G26" i="5"/>
  <c r="G25" i="5"/>
  <c r="U5" i="3"/>
  <c r="S20" i="3" l="1"/>
  <c r="S23" i="3" s="1"/>
  <c r="U20" i="11"/>
  <c r="U23" i="11" s="1"/>
  <c r="T20" i="3"/>
  <c r="T23" i="3" s="1"/>
  <c r="V20" i="11"/>
  <c r="V23" i="11" s="1"/>
  <c r="R24" i="5"/>
  <c r="R25" i="5"/>
  <c r="G27" i="5"/>
  <c r="V5" i="3"/>
  <c r="U20" i="3" l="1"/>
  <c r="U23" i="3" s="1"/>
  <c r="W20" i="11"/>
  <c r="W23" i="11" s="1"/>
  <c r="R26" i="5"/>
  <c r="G28" i="5"/>
  <c r="W5" i="3"/>
  <c r="V20" i="3" l="1"/>
  <c r="V23" i="3" s="1"/>
  <c r="X20" i="11"/>
  <c r="X23" i="11" s="1"/>
  <c r="R27" i="5"/>
  <c r="G29" i="5"/>
  <c r="X5" i="3"/>
  <c r="W20" i="3" l="1"/>
  <c r="W23" i="3" s="1"/>
  <c r="AA20" i="11"/>
  <c r="AA23" i="11" s="1"/>
  <c r="R28" i="5"/>
  <c r="G30" i="5"/>
  <c r="Y5" i="3"/>
  <c r="X20" i="3" l="1"/>
  <c r="X23" i="3" s="1"/>
  <c r="AB20" i="11"/>
  <c r="AB23" i="11" s="1"/>
  <c r="R29" i="5"/>
  <c r="G31" i="5"/>
  <c r="Z5" i="3"/>
  <c r="Y20" i="3" l="1"/>
  <c r="Y23" i="3" s="1"/>
  <c r="AC20" i="11"/>
  <c r="AC23" i="11" s="1"/>
  <c r="R30" i="5"/>
  <c r="G32" i="5"/>
  <c r="AA5" i="3"/>
  <c r="Z20" i="3" l="1"/>
  <c r="Z23" i="3" s="1"/>
  <c r="AD20" i="11"/>
  <c r="AD23" i="11" s="1"/>
  <c r="R31" i="5"/>
  <c r="G33" i="5"/>
  <c r="AB5" i="3"/>
  <c r="AA20" i="3" l="1"/>
  <c r="AA23" i="3" s="1"/>
  <c r="AE20" i="11"/>
  <c r="AE23" i="11" s="1"/>
  <c r="R32" i="5"/>
  <c r="G42" i="5"/>
  <c r="AC5" i="3"/>
  <c r="AB20" i="3" l="1"/>
  <c r="AB23" i="3" s="1"/>
  <c r="AF20" i="11"/>
  <c r="AF23" i="11" s="1"/>
  <c r="R42" i="5"/>
  <c r="R33" i="5"/>
  <c r="G43" i="5"/>
  <c r="AG73" i="11"/>
  <c r="EB44" i="1"/>
  <c r="DZ44" i="1"/>
  <c r="DX44" i="1"/>
  <c r="AD5" i="3"/>
  <c r="AC20" i="3" l="1"/>
  <c r="AC23" i="3" s="1"/>
  <c r="AG20" i="11"/>
  <c r="AG23" i="11" s="1"/>
  <c r="N8" i="8"/>
  <c r="L8" i="8"/>
  <c r="P8" i="8"/>
  <c r="BJ44" i="1"/>
  <c r="BH44" i="1" s="1"/>
  <c r="AC74" i="3"/>
  <c r="I43" i="8"/>
  <c r="R43" i="5"/>
  <c r="G44" i="5"/>
  <c r="AH73" i="11"/>
  <c r="AE5" i="3"/>
  <c r="AD20" i="3" l="1"/>
  <c r="AD23" i="3" s="1"/>
  <c r="AH20" i="11"/>
  <c r="AH23" i="11" s="1"/>
  <c r="AC26" i="3"/>
  <c r="AG26" i="11"/>
  <c r="N9" i="8"/>
  <c r="L9" i="8"/>
  <c r="P9" i="8"/>
  <c r="Z43" i="5"/>
  <c r="BJ45" i="1"/>
  <c r="Z44" i="5" s="1"/>
  <c r="AD74" i="3"/>
  <c r="I44" i="8"/>
  <c r="R44" i="5"/>
  <c r="V43" i="5"/>
  <c r="G45" i="5"/>
  <c r="AI73" i="11"/>
  <c r="AF5" i="3"/>
  <c r="AE20" i="3" l="1"/>
  <c r="AE23" i="3" s="1"/>
  <c r="AI20" i="11"/>
  <c r="AI23" i="11" s="1"/>
  <c r="BH45" i="1"/>
  <c r="V44" i="5" s="1"/>
  <c r="N10" i="8"/>
  <c r="L10" i="8"/>
  <c r="P10" i="8"/>
  <c r="BJ46" i="1"/>
  <c r="BH46" i="1" s="1"/>
  <c r="AE74" i="3"/>
  <c r="I45" i="8"/>
  <c r="R45" i="5"/>
  <c r="G46" i="5"/>
  <c r="AJ73" i="11"/>
  <c r="AG5" i="3"/>
  <c r="AF20" i="3" l="1"/>
  <c r="AF23" i="3" s="1"/>
  <c r="AJ20" i="11"/>
  <c r="AJ23" i="11" s="1"/>
  <c r="AE26" i="3"/>
  <c r="AI26" i="11"/>
  <c r="AD26" i="3"/>
  <c r="AH26" i="11"/>
  <c r="L11" i="8"/>
  <c r="N11" i="8"/>
  <c r="P11" i="8"/>
  <c r="Z45" i="5"/>
  <c r="BJ47" i="1"/>
  <c r="Z46" i="5" s="1"/>
  <c r="AF74" i="3"/>
  <c r="I46" i="8"/>
  <c r="R46" i="5"/>
  <c r="V45" i="5"/>
  <c r="G47" i="5"/>
  <c r="AM73" i="11"/>
  <c r="AH5" i="3"/>
  <c r="AG20" i="3" l="1"/>
  <c r="AG23" i="3" s="1"/>
  <c r="AM20" i="11"/>
  <c r="AM23" i="11" s="1"/>
  <c r="L12" i="8"/>
  <c r="N12" i="8"/>
  <c r="P12" i="8"/>
  <c r="BH47" i="1"/>
  <c r="BJ48" i="1"/>
  <c r="Z47" i="5" s="1"/>
  <c r="AG74" i="3"/>
  <c r="I47" i="8"/>
  <c r="R47" i="5"/>
  <c r="G48" i="5"/>
  <c r="AN73" i="11"/>
  <c r="AI5" i="3"/>
  <c r="AH20" i="3" l="1"/>
  <c r="AH23" i="3" s="1"/>
  <c r="AN20" i="11"/>
  <c r="AN23" i="11" s="1"/>
  <c r="AF26" i="3"/>
  <c r="AJ26" i="11"/>
  <c r="N13" i="8"/>
  <c r="P13" i="8"/>
  <c r="L13" i="8"/>
  <c r="BH48" i="1"/>
  <c r="V46" i="5"/>
  <c r="BJ49" i="1"/>
  <c r="Z48" i="5" s="1"/>
  <c r="AH74" i="3"/>
  <c r="I48" i="8"/>
  <c r="R48" i="5"/>
  <c r="G49" i="5"/>
  <c r="AO73" i="11"/>
  <c r="AJ5" i="3"/>
  <c r="AI20" i="3" l="1"/>
  <c r="AI23" i="3" s="1"/>
  <c r="AO20" i="11"/>
  <c r="AO23" i="11" s="1"/>
  <c r="AG26" i="3"/>
  <c r="AM26" i="11"/>
  <c r="N14" i="8"/>
  <c r="P14" i="8"/>
  <c r="L14" i="8"/>
  <c r="BH49" i="1"/>
  <c r="V47" i="5"/>
  <c r="BJ50" i="1"/>
  <c r="Z49" i="5" s="1"/>
  <c r="AI74" i="3"/>
  <c r="I49" i="8"/>
  <c r="R49" i="5"/>
  <c r="G50" i="5"/>
  <c r="AP73" i="11"/>
  <c r="AK5" i="3"/>
  <c r="AJ20" i="3" l="1"/>
  <c r="AJ23" i="3" s="1"/>
  <c r="AP20" i="11"/>
  <c r="AP23" i="11" s="1"/>
  <c r="AH26" i="3"/>
  <c r="AN26" i="11"/>
  <c r="BH50" i="1"/>
  <c r="L15" i="8"/>
  <c r="V48" i="5"/>
  <c r="P15" i="8"/>
  <c r="N15" i="8"/>
  <c r="BJ51" i="1"/>
  <c r="Z50" i="5" s="1"/>
  <c r="AJ74" i="3"/>
  <c r="I50" i="8"/>
  <c r="R50" i="5"/>
  <c r="G51" i="5"/>
  <c r="AQ73" i="11"/>
  <c r="AL5" i="3"/>
  <c r="AK20" i="3" l="1"/>
  <c r="AK23" i="3" s="1"/>
  <c r="AQ20" i="11"/>
  <c r="AQ23" i="11" s="1"/>
  <c r="AI26" i="3"/>
  <c r="AO26" i="11"/>
  <c r="V49" i="5"/>
  <c r="BH51" i="1"/>
  <c r="P16" i="8"/>
  <c r="N16" i="8"/>
  <c r="L16" i="8"/>
  <c r="BJ52" i="1"/>
  <c r="Z51" i="5" s="1"/>
  <c r="AK74" i="3"/>
  <c r="I51" i="8"/>
  <c r="R51" i="5"/>
  <c r="G52" i="5"/>
  <c r="AR73" i="11"/>
  <c r="AM5" i="3"/>
  <c r="AN5" i="3"/>
  <c r="AL20" i="3" l="1"/>
  <c r="AL23" i="3" s="1"/>
  <c r="AR20" i="11"/>
  <c r="AR23" i="11" s="1"/>
  <c r="AJ26" i="3"/>
  <c r="AP26" i="11"/>
  <c r="BH52" i="1"/>
  <c r="V51" i="5" s="1"/>
  <c r="V50" i="5"/>
  <c r="L17" i="8"/>
  <c r="P17" i="8"/>
  <c r="N17" i="8"/>
  <c r="BJ53" i="1"/>
  <c r="Z52" i="5" s="1"/>
  <c r="AL74" i="3"/>
  <c r="I52" i="8"/>
  <c r="R52" i="5"/>
  <c r="G54" i="5"/>
  <c r="G53" i="5"/>
  <c r="AS73" i="11"/>
  <c r="AT73" i="11"/>
  <c r="AO5" i="3"/>
  <c r="AN20" i="3" l="1"/>
  <c r="AN23" i="3" s="1"/>
  <c r="AT20" i="11"/>
  <c r="AT23" i="11" s="1"/>
  <c r="AM20" i="3"/>
  <c r="AM23" i="3" s="1"/>
  <c r="AS20" i="11"/>
  <c r="AS23" i="11" s="1"/>
  <c r="AK26" i="3"/>
  <c r="AQ26" i="11"/>
  <c r="P18" i="8"/>
  <c r="P19" i="8"/>
  <c r="L18" i="8"/>
  <c r="N19" i="8"/>
  <c r="N18" i="8"/>
  <c r="L19" i="8"/>
  <c r="BJ54" i="1"/>
  <c r="BH54" i="1" s="1"/>
  <c r="AM74" i="3"/>
  <c r="I53" i="8"/>
  <c r="BH53" i="1"/>
  <c r="BJ55" i="1"/>
  <c r="BH55" i="1" s="1"/>
  <c r="AN74" i="3"/>
  <c r="I54" i="8"/>
  <c r="R53" i="5"/>
  <c r="R54" i="5"/>
  <c r="G55" i="5"/>
  <c r="AU73" i="11"/>
  <c r="AP5" i="3"/>
  <c r="AO20" i="3" l="1"/>
  <c r="AO23" i="3" s="1"/>
  <c r="AU20" i="11"/>
  <c r="AU23" i="11" s="1"/>
  <c r="AL26" i="3"/>
  <c r="AR26" i="11"/>
  <c r="AN26" i="3"/>
  <c r="AT26" i="11"/>
  <c r="AM26" i="3"/>
  <c r="AS26" i="11"/>
  <c r="P20" i="8"/>
  <c r="L20" i="8"/>
  <c r="N20" i="8"/>
  <c r="Z53" i="5"/>
  <c r="Z54" i="5"/>
  <c r="V52" i="5"/>
  <c r="BJ56" i="1"/>
  <c r="BH56" i="1" s="1"/>
  <c r="AO74" i="3"/>
  <c r="I55" i="8"/>
  <c r="R55" i="5"/>
  <c r="V54" i="5"/>
  <c r="V53" i="5"/>
  <c r="G56" i="5"/>
  <c r="AV73" i="11"/>
  <c r="AQ5" i="3"/>
  <c r="AP20" i="3" l="1"/>
  <c r="AP23" i="3" s="1"/>
  <c r="AV20" i="11"/>
  <c r="AV23" i="11" s="1"/>
  <c r="AO26" i="3"/>
  <c r="AU26" i="11"/>
  <c r="L21" i="8"/>
  <c r="P21" i="8"/>
  <c r="N21" i="8"/>
  <c r="Z55" i="5"/>
  <c r="BJ57" i="1"/>
  <c r="BH57" i="1" s="1"/>
  <c r="AP74" i="3"/>
  <c r="I56" i="8"/>
  <c r="R56" i="5"/>
  <c r="V55" i="5"/>
  <c r="G57" i="5"/>
  <c r="AY73" i="11"/>
  <c r="AR5" i="3"/>
  <c r="AQ20" i="3" l="1"/>
  <c r="AQ23" i="3" s="1"/>
  <c r="AY20" i="11"/>
  <c r="AY23" i="11" s="1"/>
  <c r="AP26" i="3"/>
  <c r="AV26" i="11"/>
  <c r="N22" i="8"/>
  <c r="P22" i="8"/>
  <c r="L22" i="8"/>
  <c r="Z56" i="5"/>
  <c r="BJ58" i="1"/>
  <c r="BH58" i="1" s="1"/>
  <c r="AQ74" i="3"/>
  <c r="I57" i="8"/>
  <c r="R57" i="5"/>
  <c r="V56" i="5"/>
  <c r="G58" i="5"/>
  <c r="AZ73" i="11"/>
  <c r="AS5" i="3"/>
  <c r="AR20" i="3" l="1"/>
  <c r="AR23" i="3" s="1"/>
  <c r="AZ20" i="11"/>
  <c r="AZ23" i="11" s="1"/>
  <c r="AQ26" i="3"/>
  <c r="AY26" i="11"/>
  <c r="L23" i="8"/>
  <c r="P23" i="8"/>
  <c r="N23" i="8"/>
  <c r="Z57" i="5"/>
  <c r="BJ59" i="1"/>
  <c r="BH59" i="1" s="1"/>
  <c r="AR74" i="3"/>
  <c r="I58" i="8"/>
  <c r="R58" i="5"/>
  <c r="V57" i="5"/>
  <c r="G59" i="5"/>
  <c r="BA73" i="11"/>
  <c r="AT5" i="3"/>
  <c r="AS20" i="3" l="1"/>
  <c r="AS23" i="3" s="1"/>
  <c r="BA20" i="11"/>
  <c r="BA23" i="11" s="1"/>
  <c r="AR26" i="3"/>
  <c r="AZ26" i="11"/>
  <c r="P24" i="8"/>
  <c r="L24" i="8"/>
  <c r="N24" i="8"/>
  <c r="Z58" i="5"/>
  <c r="BJ60" i="1"/>
  <c r="BH60" i="1" s="1"/>
  <c r="AS74" i="3"/>
  <c r="I59" i="8"/>
  <c r="R59" i="5"/>
  <c r="V58" i="5"/>
  <c r="G60" i="5"/>
  <c r="BB73" i="11"/>
  <c r="AU5" i="3"/>
  <c r="AT20" i="3" l="1"/>
  <c r="AT23" i="3" s="1"/>
  <c r="BB20" i="11"/>
  <c r="BB23" i="11" s="1"/>
  <c r="AS26" i="3"/>
  <c r="BA26" i="11"/>
  <c r="N25" i="8"/>
  <c r="P25" i="8"/>
  <c r="L25" i="8"/>
  <c r="Z59" i="5"/>
  <c r="BJ61" i="1"/>
  <c r="BH61" i="1" s="1"/>
  <c r="AT74" i="3"/>
  <c r="I60" i="8"/>
  <c r="R60" i="5"/>
  <c r="V59" i="5"/>
  <c r="G61" i="5"/>
  <c r="BC73" i="11"/>
  <c r="AV5" i="3"/>
  <c r="AU20" i="3" l="1"/>
  <c r="AU23" i="3" s="1"/>
  <c r="BC20" i="11"/>
  <c r="BC23" i="11" s="1"/>
  <c r="AT26" i="3"/>
  <c r="BB26" i="11"/>
  <c r="N26" i="8"/>
  <c r="P26" i="8"/>
  <c r="L26" i="8"/>
  <c r="Z60" i="5"/>
  <c r="BJ62" i="1"/>
  <c r="BH62" i="1" s="1"/>
  <c r="AU74" i="3"/>
  <c r="I61" i="8"/>
  <c r="V60" i="5"/>
  <c r="R61" i="5"/>
  <c r="G62" i="5"/>
  <c r="BD73" i="11"/>
  <c r="AW5" i="3"/>
  <c r="AV20" i="3" l="1"/>
  <c r="AV23" i="3" s="1"/>
  <c r="BD20" i="11"/>
  <c r="BD23" i="11" s="1"/>
  <c r="AU26" i="3"/>
  <c r="BC26" i="11"/>
  <c r="P27" i="8"/>
  <c r="L27" i="8"/>
  <c r="N27" i="8"/>
  <c r="Z61" i="5"/>
  <c r="BJ63" i="1"/>
  <c r="BH63" i="1" s="1"/>
  <c r="AV74" i="3"/>
  <c r="I62" i="8"/>
  <c r="R62" i="5"/>
  <c r="V61" i="5"/>
  <c r="G63" i="5"/>
  <c r="BE73" i="11"/>
  <c r="AX5" i="3"/>
  <c r="AW20" i="3" l="1"/>
  <c r="AW23" i="3" s="1"/>
  <c r="BE20" i="11"/>
  <c r="BE23" i="11" s="1"/>
  <c r="AV26" i="3"/>
  <c r="BD26" i="11"/>
  <c r="P28" i="8"/>
  <c r="N28" i="8"/>
  <c r="L28" i="8"/>
  <c r="Z62" i="5"/>
  <c r="BJ64" i="1"/>
  <c r="BH64" i="1" s="1"/>
  <c r="AW74" i="3"/>
  <c r="I63" i="8"/>
  <c r="R63" i="5"/>
  <c r="V62" i="5"/>
  <c r="G64" i="5"/>
  <c r="BF73" i="11"/>
  <c r="AY5" i="3"/>
  <c r="AX20" i="3" l="1"/>
  <c r="AX23" i="3" s="1"/>
  <c r="BF20" i="11"/>
  <c r="BF23" i="11" s="1"/>
  <c r="AW26" i="3"/>
  <c r="BE26" i="11"/>
  <c r="P29" i="8"/>
  <c r="N29" i="8"/>
  <c r="L29" i="8"/>
  <c r="Z63" i="5"/>
  <c r="BJ65" i="1"/>
  <c r="Z64" i="5" s="1"/>
  <c r="AX74" i="3"/>
  <c r="I64" i="8"/>
  <c r="R64" i="5"/>
  <c r="V63" i="5"/>
  <c r="G65" i="5"/>
  <c r="BG73" i="11"/>
  <c r="AZ5" i="3"/>
  <c r="AY20" i="3" l="1"/>
  <c r="AY23" i="3" s="1"/>
  <c r="BG20" i="11"/>
  <c r="BG23" i="11" s="1"/>
  <c r="N30" i="8"/>
  <c r="L30" i="8"/>
  <c r="P30" i="8"/>
  <c r="BH65" i="1"/>
  <c r="BJ66" i="1"/>
  <c r="BH66" i="1" s="1"/>
  <c r="AY74" i="3"/>
  <c r="I65" i="8"/>
  <c r="R65" i="5"/>
  <c r="G66" i="5"/>
  <c r="BH73" i="11"/>
  <c r="AZ20" i="3" l="1"/>
  <c r="AZ23" i="3" s="1"/>
  <c r="BH20" i="11"/>
  <c r="BH23" i="11" s="1"/>
  <c r="AX26" i="3"/>
  <c r="BF26" i="11"/>
  <c r="AY26" i="3"/>
  <c r="BG26" i="11"/>
  <c r="V64" i="5"/>
  <c r="L31" i="8"/>
  <c r="P31" i="8"/>
  <c r="N31" i="8"/>
  <c r="Z65" i="5"/>
  <c r="BJ67" i="1"/>
  <c r="BH67" i="1" s="1"/>
  <c r="AZ74" i="3"/>
  <c r="I66" i="8"/>
  <c r="R66" i="5"/>
  <c r="V65" i="5"/>
  <c r="AZ26" i="3" l="1"/>
  <c r="BH26" i="11"/>
  <c r="Z66" i="5"/>
  <c r="V66" i="5"/>
  <c r="AM7" i="1" l="1"/>
  <c r="Z8" i="1"/>
  <c r="AM8" i="1"/>
  <c r="Z9" i="1"/>
  <c r="AM9" i="1"/>
  <c r="Z10" i="1"/>
  <c r="AM10" i="1"/>
  <c r="Z11" i="1"/>
  <c r="AM11" i="1"/>
  <c r="Z12" i="1"/>
  <c r="AM12" i="1"/>
  <c r="Z13" i="1"/>
  <c r="AM13" i="1"/>
  <c r="Z14" i="1"/>
  <c r="AM14" i="1"/>
  <c r="Z15" i="1"/>
  <c r="AM15" i="1"/>
  <c r="Z16" i="1"/>
  <c r="AM16" i="1"/>
  <c r="Z17" i="1"/>
  <c r="AM17" i="1"/>
  <c r="Z43" i="1"/>
  <c r="AM43" i="1"/>
  <c r="Z68" i="1"/>
  <c r="AM68" i="1"/>
  <c r="Z69" i="1"/>
  <c r="AM69" i="1"/>
  <c r="Z70" i="1"/>
  <c r="AM70" i="1"/>
  <c r="Z71" i="1"/>
  <c r="AM71" i="1"/>
  <c r="Z72" i="1"/>
  <c r="AM72" i="1"/>
  <c r="Z73" i="1"/>
  <c r="AM73" i="1"/>
  <c r="AM74" i="1"/>
  <c r="Z75" i="1"/>
  <c r="AM75" i="1"/>
  <c r="AM6" i="1"/>
  <c r="AE16" i="11"/>
  <c r="AD16" i="11"/>
  <c r="AC16" i="11"/>
  <c r="AB16" i="11"/>
  <c r="AA16" i="11"/>
  <c r="X16" i="11"/>
  <c r="W16" i="11"/>
  <c r="V16" i="11"/>
  <c r="U16" i="11"/>
  <c r="T16" i="11"/>
  <c r="S16" i="11"/>
  <c r="R16" i="11"/>
  <c r="Q16" i="11"/>
  <c r="P16" i="11"/>
  <c r="O16" i="11"/>
  <c r="L16" i="11"/>
  <c r="K16" i="11"/>
  <c r="J16" i="11"/>
  <c r="I16" i="11"/>
  <c r="H16" i="11"/>
  <c r="G16" i="11"/>
  <c r="F16" i="11"/>
  <c r="E16" i="11"/>
  <c r="AR6" i="1"/>
  <c r="DJ6" i="1" s="1"/>
  <c r="AB16" i="3" l="1"/>
  <c r="AF16" i="11"/>
  <c r="AF16" i="3"/>
  <c r="AJ16" i="11"/>
  <c r="AI16" i="3"/>
  <c r="AO16" i="11"/>
  <c r="AM16" i="3"/>
  <c r="AS16" i="11"/>
  <c r="AP16" i="3"/>
  <c r="AV16" i="11"/>
  <c r="AS16" i="3"/>
  <c r="BA16" i="11"/>
  <c r="AY16" i="3"/>
  <c r="BG16" i="11"/>
  <c r="AC16" i="3"/>
  <c r="AG16" i="11"/>
  <c r="AJ16" i="3"/>
  <c r="AP16" i="11"/>
  <c r="AQ16" i="3"/>
  <c r="AY16" i="11"/>
  <c r="AT16" i="3"/>
  <c r="BB16" i="11"/>
  <c r="AV16" i="3"/>
  <c r="BD16" i="11"/>
  <c r="AZ16" i="3"/>
  <c r="BH16" i="11"/>
  <c r="AD16" i="3"/>
  <c r="AH16" i="11"/>
  <c r="AG16" i="3"/>
  <c r="AM16" i="11"/>
  <c r="AK16" i="3"/>
  <c r="AQ16" i="11"/>
  <c r="AN16" i="3"/>
  <c r="AT16" i="11"/>
  <c r="AW16" i="3"/>
  <c r="BE16" i="11"/>
  <c r="AE16" i="3"/>
  <c r="AI16" i="11"/>
  <c r="AH16" i="3"/>
  <c r="AN16" i="11"/>
  <c r="AL16" i="3"/>
  <c r="AR16" i="11"/>
  <c r="AO16" i="3"/>
  <c r="AU16" i="11"/>
  <c r="AR16" i="3"/>
  <c r="AZ16" i="11"/>
  <c r="AU16" i="3"/>
  <c r="BC16" i="11"/>
  <c r="AX16" i="3"/>
  <c r="BF16" i="11"/>
  <c r="V61" i="3"/>
  <c r="X60" i="11"/>
  <c r="X61" i="3"/>
  <c r="AB60" i="11"/>
  <c r="Z61" i="3"/>
  <c r="AD60" i="11"/>
  <c r="AF61" i="3"/>
  <c r="AJ60" i="11"/>
  <c r="AM61" i="3"/>
  <c r="AS60" i="11"/>
  <c r="AV7" i="3"/>
  <c r="BD7" i="11"/>
  <c r="AR7" i="3"/>
  <c r="AZ7" i="11"/>
  <c r="AT61" i="3"/>
  <c r="BB60" i="11"/>
  <c r="U61" i="3"/>
  <c r="W60" i="11"/>
  <c r="W61" i="3"/>
  <c r="AA60" i="11"/>
  <c r="Y61" i="3"/>
  <c r="AC60" i="11"/>
  <c r="AA61" i="3"/>
  <c r="AE60" i="11"/>
  <c r="V20" i="6"/>
  <c r="O16" i="3"/>
  <c r="V27" i="6"/>
  <c r="V16" i="3"/>
  <c r="V13" i="6"/>
  <c r="H16" i="3"/>
  <c r="V17" i="6"/>
  <c r="L16" i="3"/>
  <c r="V21" i="6"/>
  <c r="P16" i="3"/>
  <c r="V25" i="6"/>
  <c r="T16" i="3"/>
  <c r="V12" i="6"/>
  <c r="G16" i="3"/>
  <c r="V24" i="6"/>
  <c r="S16" i="3"/>
  <c r="V31" i="6"/>
  <c r="Z16" i="3"/>
  <c r="V10" i="6"/>
  <c r="E16" i="3"/>
  <c r="V14" i="6"/>
  <c r="I16" i="3"/>
  <c r="V18" i="6"/>
  <c r="M16" i="3"/>
  <c r="V22" i="6"/>
  <c r="Q16" i="3"/>
  <c r="V26" i="6"/>
  <c r="U16" i="3"/>
  <c r="V28" i="6"/>
  <c r="W16" i="3"/>
  <c r="V30" i="6"/>
  <c r="Y16" i="3"/>
  <c r="V32" i="6"/>
  <c r="AA16" i="3"/>
  <c r="V16" i="6"/>
  <c r="K16" i="3"/>
  <c r="V29" i="6"/>
  <c r="X16" i="3"/>
  <c r="V11" i="6"/>
  <c r="F16" i="3"/>
  <c r="V15" i="6"/>
  <c r="J16" i="3"/>
  <c r="V19" i="6"/>
  <c r="N16" i="3"/>
  <c r="V23" i="6"/>
  <c r="R16" i="3"/>
  <c r="AC53" i="7"/>
  <c r="V53" i="6"/>
  <c r="AC43" i="7"/>
  <c r="V43" i="6"/>
  <c r="AC50" i="7"/>
  <c r="V50" i="6"/>
  <c r="AC57" i="7"/>
  <c r="V57" i="6"/>
  <c r="AC60" i="7"/>
  <c r="V60" i="6"/>
  <c r="AC62" i="7"/>
  <c r="V62" i="6"/>
  <c r="AC66" i="7"/>
  <c r="V66" i="6"/>
  <c r="V33" i="6"/>
  <c r="V42" i="6"/>
  <c r="AC49" i="7"/>
  <c r="V49" i="6"/>
  <c r="AC44" i="7"/>
  <c r="V44" i="6"/>
  <c r="AC47" i="7"/>
  <c r="V47" i="6"/>
  <c r="AC51" i="7"/>
  <c r="V51" i="6"/>
  <c r="AC54" i="7"/>
  <c r="V54" i="6"/>
  <c r="AC63" i="7"/>
  <c r="V63" i="6"/>
  <c r="AC46" i="7"/>
  <c r="V46" i="6"/>
  <c r="AC56" i="7"/>
  <c r="V56" i="6"/>
  <c r="AC59" i="7"/>
  <c r="V59" i="6"/>
  <c r="AC65" i="7"/>
  <c r="V65" i="6"/>
  <c r="AC45" i="7"/>
  <c r="V45" i="6"/>
  <c r="AC48" i="7"/>
  <c r="V48" i="6"/>
  <c r="AC52" i="7"/>
  <c r="V52" i="6"/>
  <c r="AC55" i="7"/>
  <c r="V55" i="6"/>
  <c r="AC58" i="7"/>
  <c r="V58" i="6"/>
  <c r="AC61" i="7"/>
  <c r="V61" i="6"/>
  <c r="AC64" i="7"/>
  <c r="V64" i="6"/>
  <c r="M62" i="5"/>
  <c r="M58" i="5"/>
  <c r="N26" i="5"/>
  <c r="X59" i="11"/>
  <c r="N27" i="5"/>
  <c r="AB59" i="11"/>
  <c r="N29" i="5"/>
  <c r="AD59" i="11"/>
  <c r="N31" i="5"/>
  <c r="AJ59" i="11"/>
  <c r="N46" i="5"/>
  <c r="AS59" i="11"/>
  <c r="N53" i="5"/>
  <c r="BB59" i="11"/>
  <c r="N60" i="5"/>
  <c r="E33" i="4"/>
  <c r="E42" i="4"/>
  <c r="AA59" i="11"/>
  <c r="N28" i="5"/>
  <c r="AC59" i="11"/>
  <c r="N30" i="5"/>
  <c r="AE59" i="11"/>
  <c r="N32" i="5"/>
  <c r="EE7" i="1"/>
  <c r="EE16" i="1"/>
  <c r="EE14" i="1"/>
  <c r="EE10" i="1"/>
  <c r="EE12" i="1"/>
  <c r="EE17" i="1"/>
  <c r="W59" i="11"/>
  <c r="EE36" i="1"/>
  <c r="W82" i="11" s="1"/>
  <c r="EE9" i="1"/>
  <c r="EE11" i="1"/>
  <c r="EE6" i="1"/>
  <c r="EE15" i="1"/>
  <c r="AH26" i="7"/>
  <c r="AH27" i="7"/>
  <c r="AH28" i="7"/>
  <c r="AH29" i="7"/>
  <c r="AH30" i="7"/>
  <c r="AH31" i="7"/>
  <c r="AH32" i="7"/>
  <c r="AH46" i="7"/>
  <c r="AH53" i="7"/>
  <c r="AH60" i="7"/>
  <c r="AT6" i="1"/>
  <c r="Z74" i="1"/>
  <c r="Z67" i="1"/>
  <c r="E66" i="4" s="1"/>
  <c r="Z66" i="1"/>
  <c r="E65" i="4" s="1"/>
  <c r="Z65" i="1"/>
  <c r="E64" i="4" s="1"/>
  <c r="Z64" i="1"/>
  <c r="E63" i="4" s="1"/>
  <c r="Z63" i="1"/>
  <c r="E62" i="4" s="1"/>
  <c r="Z62" i="1"/>
  <c r="E61" i="4" s="1"/>
  <c r="Z61" i="1"/>
  <c r="E60" i="4" s="1"/>
  <c r="Z60" i="1"/>
  <c r="E59" i="4" s="1"/>
  <c r="Z59" i="1"/>
  <c r="E58" i="4" s="1"/>
  <c r="Z58" i="1"/>
  <c r="E57" i="4" s="1"/>
  <c r="Z57" i="1"/>
  <c r="E56" i="4" s="1"/>
  <c r="Z56" i="1"/>
  <c r="E55" i="4" s="1"/>
  <c r="Z55" i="1"/>
  <c r="E54" i="4" s="1"/>
  <c r="Z54" i="1"/>
  <c r="E53" i="4" s="1"/>
  <c r="Z53" i="1"/>
  <c r="E52" i="4" s="1"/>
  <c r="Z52" i="1"/>
  <c r="E51" i="4" s="1"/>
  <c r="Z51" i="1"/>
  <c r="E50" i="4" s="1"/>
  <c r="Z50" i="1"/>
  <c r="E49" i="4" s="1"/>
  <c r="Z49" i="1"/>
  <c r="E48" i="4" s="1"/>
  <c r="Z48" i="1"/>
  <c r="E47" i="4" s="1"/>
  <c r="Z47" i="1"/>
  <c r="E46" i="4" s="1"/>
  <c r="Z46" i="1"/>
  <c r="E45" i="4" s="1"/>
  <c r="Z45" i="1"/>
  <c r="E44" i="4" s="1"/>
  <c r="Z44" i="1"/>
  <c r="E43" i="4" s="1"/>
  <c r="Z42" i="1"/>
  <c r="E32" i="4" s="1"/>
  <c r="Z41" i="1"/>
  <c r="E31" i="4" s="1"/>
  <c r="Z40" i="1"/>
  <c r="E30" i="4" s="1"/>
  <c r="Z39" i="1"/>
  <c r="E29" i="4" s="1"/>
  <c r="Z38" i="1"/>
  <c r="E28" i="4" s="1"/>
  <c r="Z37" i="1"/>
  <c r="E27" i="4" s="1"/>
  <c r="Z36" i="1"/>
  <c r="E26" i="4" s="1"/>
  <c r="Z35" i="1"/>
  <c r="E25" i="4" s="1"/>
  <c r="Z34" i="1"/>
  <c r="E24" i="4" s="1"/>
  <c r="Z33" i="1"/>
  <c r="E23" i="4" s="1"/>
  <c r="Z32" i="1"/>
  <c r="E22" i="4" s="1"/>
  <c r="Z31" i="1"/>
  <c r="E21" i="4" s="1"/>
  <c r="Z30" i="1"/>
  <c r="E20" i="4" s="1"/>
  <c r="Z29" i="1"/>
  <c r="E19" i="4" s="1"/>
  <c r="Z28" i="1"/>
  <c r="E18" i="4" s="1"/>
  <c r="Z27" i="1"/>
  <c r="E17" i="4" s="1"/>
  <c r="Z26" i="1"/>
  <c r="E16" i="4" s="1"/>
  <c r="Z25" i="1"/>
  <c r="E15" i="4" s="1"/>
  <c r="Z24" i="1"/>
  <c r="E14" i="4" s="1"/>
  <c r="Z23" i="1"/>
  <c r="E13" i="4" s="1"/>
  <c r="Z22" i="1"/>
  <c r="E12" i="4" s="1"/>
  <c r="Z21" i="1"/>
  <c r="E11" i="4" s="1"/>
  <c r="Z20" i="1"/>
  <c r="E10" i="4" s="1"/>
  <c r="Z19" i="1"/>
  <c r="E9" i="4" s="1"/>
  <c r="Z18" i="1"/>
  <c r="E8" i="4" s="1"/>
  <c r="Z7" i="1"/>
  <c r="AM67" i="1"/>
  <c r="AM66" i="1"/>
  <c r="AM65" i="1"/>
  <c r="AM64" i="1"/>
  <c r="AM63" i="1"/>
  <c r="AM62" i="1"/>
  <c r="AM61" i="1"/>
  <c r="AM60" i="1"/>
  <c r="AM59" i="1"/>
  <c r="AM58" i="1"/>
  <c r="AM57" i="1"/>
  <c r="AM56" i="1"/>
  <c r="AM55" i="1"/>
  <c r="AM54" i="1"/>
  <c r="AM53" i="1"/>
  <c r="AM52" i="1"/>
  <c r="AM51" i="1"/>
  <c r="AM50" i="1"/>
  <c r="AM49" i="1"/>
  <c r="AM48" i="1"/>
  <c r="AM47" i="1"/>
  <c r="AM46" i="1"/>
  <c r="AM45" i="1"/>
  <c r="AM44" i="1"/>
  <c r="AM42" i="1"/>
  <c r="AM41" i="1"/>
  <c r="AM40" i="1"/>
  <c r="AM39" i="1"/>
  <c r="AM38" i="1"/>
  <c r="AM37" i="1"/>
  <c r="AM36" i="1"/>
  <c r="AM35" i="1"/>
  <c r="AM34" i="1"/>
  <c r="AM33" i="1"/>
  <c r="AM32" i="1"/>
  <c r="AM31" i="1"/>
  <c r="AM30" i="1"/>
  <c r="AM29" i="1"/>
  <c r="AM28" i="1"/>
  <c r="AM27" i="1"/>
  <c r="AM26" i="1"/>
  <c r="AM25" i="1"/>
  <c r="AM24" i="1"/>
  <c r="AM23" i="1"/>
  <c r="AM22" i="1"/>
  <c r="AM21" i="1"/>
  <c r="AM20" i="1"/>
  <c r="AM19" i="1"/>
  <c r="AM18" i="1"/>
  <c r="L19" i="6"/>
  <c r="L21" i="6"/>
  <c r="T18" i="6"/>
  <c r="GH30" i="1"/>
  <c r="T21" i="6"/>
  <c r="T14" i="6"/>
  <c r="L65" i="11"/>
  <c r="L22" i="6"/>
  <c r="S65" i="11"/>
  <c r="L48" i="6"/>
  <c r="GH59" i="1"/>
  <c r="GH25" i="1"/>
  <c r="K64" i="11"/>
  <c r="Q64" i="11"/>
  <c r="GH46" i="1"/>
  <c r="T12" i="6"/>
  <c r="L8" i="6"/>
  <c r="GH22" i="1"/>
  <c r="AG30" i="7"/>
  <c r="L64" i="11"/>
  <c r="T19" i="6"/>
  <c r="T23" i="6"/>
  <c r="X65" i="11"/>
  <c r="L47" i="6"/>
  <c r="T22" i="6"/>
  <c r="L23" i="6"/>
  <c r="U65" i="11"/>
  <c r="T27" i="6"/>
  <c r="L16" i="6"/>
  <c r="O65" i="11"/>
  <c r="L55" i="6"/>
  <c r="GH58" i="1"/>
  <c r="GH62" i="1"/>
  <c r="L59" i="6"/>
  <c r="L9" i="6"/>
  <c r="AA65" i="11"/>
  <c r="AB65" i="11"/>
  <c r="AC65" i="11"/>
  <c r="AD65" i="11"/>
  <c r="AE65" i="11"/>
  <c r="CN19" i="1"/>
  <c r="D16" i="11" s="1"/>
  <c r="EK18" i="1"/>
  <c r="C91" i="11" s="1"/>
  <c r="EE8" i="1"/>
  <c r="CD7" i="1"/>
  <c r="L10" i="6"/>
  <c r="V65" i="11"/>
  <c r="S64" i="11"/>
  <c r="T24" i="6"/>
  <c r="T25" i="6"/>
  <c r="T28" i="6"/>
  <c r="T29" i="6"/>
  <c r="T30" i="6"/>
  <c r="T31" i="6"/>
  <c r="T32" i="6"/>
  <c r="T10" i="6"/>
  <c r="T11" i="6"/>
  <c r="L12" i="6"/>
  <c r="T13" i="6"/>
  <c r="L14" i="6"/>
  <c r="K65" i="11"/>
  <c r="T17" i="6"/>
  <c r="L18" i="6"/>
  <c r="P64" i="11"/>
  <c r="Q65" i="11"/>
  <c r="R65" i="11"/>
  <c r="T64" i="11"/>
  <c r="L24" i="6"/>
  <c r="L25" i="6"/>
  <c r="L27" i="6"/>
  <c r="L28" i="6"/>
  <c r="L29" i="6"/>
  <c r="L30" i="6"/>
  <c r="L31" i="6"/>
  <c r="L32" i="6"/>
  <c r="L11" i="6"/>
  <c r="L13" i="6"/>
  <c r="T16" i="6"/>
  <c r="L17" i="6"/>
  <c r="O64" i="11"/>
  <c r="P65" i="11"/>
  <c r="GH31" i="1"/>
  <c r="T65" i="11"/>
  <c r="U64" i="11"/>
  <c r="V64" i="11"/>
  <c r="X64" i="11"/>
  <c r="AA64" i="11"/>
  <c r="AB64" i="11"/>
  <c r="AC64" i="11"/>
  <c r="AD64" i="11"/>
  <c r="AE64" i="11"/>
  <c r="GH65" i="1"/>
  <c r="L43" i="6"/>
  <c r="L45" i="6"/>
  <c r="L58" i="6"/>
  <c r="L44" i="6"/>
  <c r="L50" i="6"/>
  <c r="L53" i="6"/>
  <c r="GH64" i="1"/>
  <c r="L65" i="6"/>
  <c r="L66" i="6"/>
  <c r="L61" i="6"/>
  <c r="L63" i="6"/>
  <c r="L60" i="6"/>
  <c r="L64" i="6"/>
  <c r="GG70" i="1"/>
  <c r="GG15" i="1"/>
  <c r="GG16" i="1"/>
  <c r="GG17" i="1"/>
  <c r="EK21" i="1"/>
  <c r="F91" i="11" s="1"/>
  <c r="EL21" i="1"/>
  <c r="GG11" i="1"/>
  <c r="EL20" i="1"/>
  <c r="EK20" i="1"/>
  <c r="E91" i="11" s="1"/>
  <c r="EK23" i="1"/>
  <c r="H91" i="11" s="1"/>
  <c r="EL23" i="1"/>
  <c r="GG14" i="1"/>
  <c r="EL19" i="1"/>
  <c r="EK19" i="1"/>
  <c r="D91" i="11" s="1"/>
  <c r="EL22" i="1"/>
  <c r="EK22" i="1"/>
  <c r="G91" i="11" s="1"/>
  <c r="GH11" i="1"/>
  <c r="GI11" i="1" s="1"/>
  <c r="GG12" i="1"/>
  <c r="EE13" i="1"/>
  <c r="GH14" i="1"/>
  <c r="GI14" i="1" s="1"/>
  <c r="GH17" i="1"/>
  <c r="GI17" i="1" s="1"/>
  <c r="GH18" i="1"/>
  <c r="GH19" i="1"/>
  <c r="GH21" i="1"/>
  <c r="GH23" i="1"/>
  <c r="EL24" i="1"/>
  <c r="EK24" i="1"/>
  <c r="I91" i="11" s="1"/>
  <c r="L15" i="6"/>
  <c r="EL26" i="1"/>
  <c r="EK26" i="1"/>
  <c r="K91" i="11" s="1"/>
  <c r="EL28" i="1"/>
  <c r="EK28" i="1"/>
  <c r="O91" i="11" s="1"/>
  <c r="EL30" i="1"/>
  <c r="EK30" i="1"/>
  <c r="Q91" i="11" s="1"/>
  <c r="GG10" i="1"/>
  <c r="GH12" i="1"/>
  <c r="GI12" i="1" s="1"/>
  <c r="GH16" i="1"/>
  <c r="GI16" i="1" s="1"/>
  <c r="J64" i="11"/>
  <c r="EL32" i="1"/>
  <c r="EK32" i="1"/>
  <c r="S91" i="11" s="1"/>
  <c r="GJ10" i="1"/>
  <c r="GH13" i="1"/>
  <c r="GH20" i="1"/>
  <c r="DP24" i="1"/>
  <c r="J65" i="11"/>
  <c r="EL25" i="1"/>
  <c r="EK25" i="1"/>
  <c r="J91" i="11" s="1"/>
  <c r="EL27" i="1"/>
  <c r="EK27" i="1"/>
  <c r="L91" i="11" s="1"/>
  <c r="EL29" i="1"/>
  <c r="EK29" i="1"/>
  <c r="P91" i="11" s="1"/>
  <c r="EL33" i="1"/>
  <c r="EK33" i="1"/>
  <c r="T91" i="11" s="1"/>
  <c r="EK34" i="1"/>
  <c r="U91" i="11" s="1"/>
  <c r="EL34" i="1"/>
  <c r="GH15" i="1"/>
  <c r="GI15" i="1" s="1"/>
  <c r="T15" i="6"/>
  <c r="EL31" i="1"/>
  <c r="EK31" i="1"/>
  <c r="R91" i="11" s="1"/>
  <c r="EK35" i="1"/>
  <c r="V91" i="11" s="1"/>
  <c r="EL35" i="1"/>
  <c r="GH33" i="1"/>
  <c r="W64" i="11"/>
  <c r="AG27" i="7"/>
  <c r="EL37" i="1"/>
  <c r="EK37" i="1"/>
  <c r="X91" i="11" s="1"/>
  <c r="GG38" i="1"/>
  <c r="AG31" i="7"/>
  <c r="EL41" i="1"/>
  <c r="EK41" i="1"/>
  <c r="AD91" i="11" s="1"/>
  <c r="GG42" i="1"/>
  <c r="W65" i="11"/>
  <c r="GG37" i="1"/>
  <c r="EL40" i="1"/>
  <c r="EK40" i="1"/>
  <c r="AC91" i="11" s="1"/>
  <c r="GG41" i="1"/>
  <c r="EK45" i="1"/>
  <c r="AH91" i="11" s="1"/>
  <c r="EL45" i="1"/>
  <c r="GH24" i="1"/>
  <c r="GH26" i="1"/>
  <c r="GH27" i="1"/>
  <c r="GH28" i="1"/>
  <c r="GH29" i="1"/>
  <c r="L20" i="6"/>
  <c r="T20" i="6"/>
  <c r="R64" i="11"/>
  <c r="T26" i="6"/>
  <c r="AG26" i="7"/>
  <c r="EL36" i="1"/>
  <c r="EK36" i="1"/>
  <c r="W91" i="11" s="1"/>
  <c r="AG29" i="7"/>
  <c r="EL39" i="1"/>
  <c r="EK39" i="1"/>
  <c r="AB91" i="11" s="1"/>
  <c r="GG40" i="1"/>
  <c r="GH32" i="1"/>
  <c r="GH34" i="1"/>
  <c r="L26" i="6"/>
  <c r="GG36" i="1"/>
  <c r="AG28" i="7"/>
  <c r="EL38" i="1"/>
  <c r="EK38" i="1"/>
  <c r="AA91" i="11" s="1"/>
  <c r="GG39" i="1"/>
  <c r="AG32" i="7"/>
  <c r="EL42" i="1"/>
  <c r="EK42" i="1"/>
  <c r="AE91" i="11" s="1"/>
  <c r="EL43" i="1"/>
  <c r="EK43" i="1"/>
  <c r="AF91" i="11" s="1"/>
  <c r="EL44" i="1"/>
  <c r="EK44" i="1"/>
  <c r="AG91" i="11" s="1"/>
  <c r="GH35" i="1"/>
  <c r="GH36" i="1"/>
  <c r="GI36" i="1" s="1"/>
  <c r="GH37" i="1"/>
  <c r="GI37" i="1" s="1"/>
  <c r="GH38" i="1"/>
  <c r="GI38" i="1" s="1"/>
  <c r="GH39" i="1"/>
  <c r="GI39" i="1" s="1"/>
  <c r="GH40" i="1"/>
  <c r="GI40" i="1" s="1"/>
  <c r="GH41" i="1"/>
  <c r="GI41" i="1" s="1"/>
  <c r="GH42" i="1"/>
  <c r="GI42" i="1" s="1"/>
  <c r="GH44" i="1"/>
  <c r="GG47" i="1"/>
  <c r="EE47" i="1"/>
  <c r="AJ82" i="11" s="1"/>
  <c r="L46" i="6"/>
  <c r="EK48" i="1"/>
  <c r="AM91" i="11" s="1"/>
  <c r="EL48" i="1"/>
  <c r="EL50" i="1"/>
  <c r="EK50" i="1"/>
  <c r="AO91" i="11" s="1"/>
  <c r="GH43" i="1"/>
  <c r="EL47" i="1"/>
  <c r="EK47" i="1"/>
  <c r="AJ91" i="11" s="1"/>
  <c r="EL49" i="1"/>
  <c r="EK49" i="1"/>
  <c r="AN91" i="11" s="1"/>
  <c r="GH45" i="1"/>
  <c r="EL46" i="1"/>
  <c r="EK46" i="1"/>
  <c r="AI91" i="11" s="1"/>
  <c r="AG46" i="7"/>
  <c r="EL51" i="1"/>
  <c r="EK51" i="1"/>
  <c r="AP91" i="11" s="1"/>
  <c r="GH47" i="1"/>
  <c r="GI47" i="1" s="1"/>
  <c r="GH51" i="1"/>
  <c r="EL54" i="1"/>
  <c r="EK54" i="1"/>
  <c r="AS91" i="11" s="1"/>
  <c r="EL56" i="1"/>
  <c r="EK56" i="1"/>
  <c r="AU91" i="11" s="1"/>
  <c r="EL57" i="1"/>
  <c r="EK57" i="1"/>
  <c r="AV91" i="11" s="1"/>
  <c r="GH50" i="1"/>
  <c r="EL52" i="1"/>
  <c r="EK52" i="1"/>
  <c r="AQ91" i="11" s="1"/>
  <c r="EL53" i="1"/>
  <c r="EK53" i="1"/>
  <c r="AR91" i="11" s="1"/>
  <c r="AG53" i="7"/>
  <c r="EE54" i="1"/>
  <c r="AS82" i="11" s="1"/>
  <c r="GH49" i="1"/>
  <c r="L49" i="6"/>
  <c r="L51" i="6"/>
  <c r="EK55" i="1"/>
  <c r="AT91" i="11" s="1"/>
  <c r="EL55" i="1"/>
  <c r="GH48" i="1"/>
  <c r="L52" i="6"/>
  <c r="GG54" i="1"/>
  <c r="GH54" i="1"/>
  <c r="GI54" i="1" s="1"/>
  <c r="L54" i="6"/>
  <c r="EK58" i="1"/>
  <c r="AY91" i="11" s="1"/>
  <c r="EL58" i="1"/>
  <c r="EL61" i="1"/>
  <c r="EK61" i="1"/>
  <c r="BB91" i="11" s="1"/>
  <c r="GH53" i="1"/>
  <c r="AG60" i="7"/>
  <c r="EE61" i="1"/>
  <c r="BB82" i="11" s="1"/>
  <c r="GH52" i="1"/>
  <c r="GH56" i="1"/>
  <c r="L56" i="6"/>
  <c r="EL60" i="1"/>
  <c r="EK60" i="1"/>
  <c r="BA91" i="11" s="1"/>
  <c r="EK62" i="1"/>
  <c r="BC91" i="11" s="1"/>
  <c r="EL62" i="1"/>
  <c r="GH55" i="1"/>
  <c r="EL59" i="1"/>
  <c r="EK59" i="1"/>
  <c r="AZ91" i="11" s="1"/>
  <c r="GH57" i="1"/>
  <c r="L57" i="6"/>
  <c r="GH61" i="1"/>
  <c r="GI61" i="1" s="1"/>
  <c r="L62" i="6"/>
  <c r="GH60" i="1"/>
  <c r="EL63" i="1"/>
  <c r="EK63" i="1"/>
  <c r="BD91" i="11" s="1"/>
  <c r="GG61" i="1"/>
  <c r="GG69" i="1"/>
  <c r="GH63" i="1"/>
  <c r="GH67" i="1"/>
  <c r="GH68" i="1"/>
  <c r="GH66" i="1"/>
  <c r="GH69" i="1"/>
  <c r="GI69" i="1" s="1"/>
  <c r="GH70" i="1"/>
  <c r="GI70" i="1" s="1"/>
  <c r="GH74" i="1"/>
  <c r="GH73" i="1"/>
  <c r="GH72" i="1"/>
  <c r="GG75" i="1"/>
  <c r="GH71" i="1"/>
  <c r="GH75" i="1"/>
  <c r="GI75" i="1" s="1"/>
  <c r="AV66" i="3" l="1"/>
  <c r="BD65" i="11"/>
  <c r="AV65" i="3"/>
  <c r="BD64" i="11"/>
  <c r="AQ65" i="3"/>
  <c r="AY64" i="11"/>
  <c r="AO66" i="3"/>
  <c r="AU65" i="11"/>
  <c r="AJ66" i="3"/>
  <c r="AP65" i="11"/>
  <c r="AW65" i="3"/>
  <c r="BE64" i="11"/>
  <c r="AY65" i="3"/>
  <c r="BG64" i="11"/>
  <c r="AR65" i="3"/>
  <c r="AZ64" i="11"/>
  <c r="AG66" i="3"/>
  <c r="AM65" i="11"/>
  <c r="AM66" i="3"/>
  <c r="AS65" i="11"/>
  <c r="AP66" i="3"/>
  <c r="AV65" i="11"/>
  <c r="AD65" i="3"/>
  <c r="AH64" i="11"/>
  <c r="AM65" i="3"/>
  <c r="AS64" i="11"/>
  <c r="AU65" i="3"/>
  <c r="BC64" i="11"/>
  <c r="AP65" i="3"/>
  <c r="AV64" i="11"/>
  <c r="AS66" i="3"/>
  <c r="BA65" i="11"/>
  <c r="AE65" i="3"/>
  <c r="AI64" i="11"/>
  <c r="AB65" i="3"/>
  <c r="AF64" i="11"/>
  <c r="AW66" i="3"/>
  <c r="BE65" i="11"/>
  <c r="AT65" i="3"/>
  <c r="BB64" i="11"/>
  <c r="AE66" i="3"/>
  <c r="AI65" i="11"/>
  <c r="AJ65" i="3"/>
  <c r="AP64" i="11"/>
  <c r="AY66" i="3"/>
  <c r="BG65" i="11"/>
  <c r="AX66" i="3"/>
  <c r="BF65" i="11"/>
  <c r="AK65" i="3"/>
  <c r="AQ64" i="11"/>
  <c r="AK66" i="3"/>
  <c r="AQ65" i="11"/>
  <c r="AZ66" i="3"/>
  <c r="BH65" i="11"/>
  <c r="AR66" i="3"/>
  <c r="AZ65" i="11"/>
  <c r="AT66" i="3"/>
  <c r="BB65" i="11"/>
  <c r="AO65" i="3"/>
  <c r="AU64" i="11"/>
  <c r="AH66" i="3"/>
  <c r="AN65" i="11"/>
  <c r="AN66" i="3"/>
  <c r="AT65" i="11"/>
  <c r="AH65" i="3"/>
  <c r="AN64" i="11"/>
  <c r="AI66" i="3"/>
  <c r="AO65" i="11"/>
  <c r="AF66" i="3"/>
  <c r="AJ65" i="11"/>
  <c r="AF65" i="3"/>
  <c r="AJ64" i="11"/>
  <c r="AZ65" i="3"/>
  <c r="BH64" i="11"/>
  <c r="AS65" i="3"/>
  <c r="BA64" i="11"/>
  <c r="AN65" i="3"/>
  <c r="AT64" i="11"/>
  <c r="AC65" i="3"/>
  <c r="AG64" i="11"/>
  <c r="AG65" i="3"/>
  <c r="AM64" i="11"/>
  <c r="AD66" i="3"/>
  <c r="AH65" i="11"/>
  <c r="AC66" i="3"/>
  <c r="AG65" i="11"/>
  <c r="AB66" i="3"/>
  <c r="AF65" i="11"/>
  <c r="AI65" i="3"/>
  <c r="AO64" i="11"/>
  <c r="AX65" i="3"/>
  <c r="BF64" i="11"/>
  <c r="AQ66" i="3"/>
  <c r="AY65" i="11"/>
  <c r="AU66" i="3"/>
  <c r="BC65" i="11"/>
  <c r="AL66" i="3"/>
  <c r="AR65" i="11"/>
  <c r="AL65" i="3"/>
  <c r="AR64" i="11"/>
  <c r="AS7" i="3"/>
  <c r="BA7" i="11"/>
  <c r="AN7" i="3"/>
  <c r="AT7" i="11"/>
  <c r="AH61" i="3"/>
  <c r="AN60" i="11"/>
  <c r="AG7" i="3"/>
  <c r="AM7" i="11"/>
  <c r="AC61" i="3"/>
  <c r="AG60" i="11"/>
  <c r="X63" i="3"/>
  <c r="AB62" i="11"/>
  <c r="AO7" i="3"/>
  <c r="AU7" i="11"/>
  <c r="V7" i="3"/>
  <c r="X7" i="11"/>
  <c r="AE7" i="3"/>
  <c r="AI7" i="11"/>
  <c r="AA8" i="3"/>
  <c r="AE8" i="11"/>
  <c r="W8" i="3"/>
  <c r="AA8" i="11"/>
  <c r="U8" i="3"/>
  <c r="W8" i="11"/>
  <c r="AV61" i="3"/>
  <c r="BD60" i="11"/>
  <c r="AQ61" i="3"/>
  <c r="AY60" i="11"/>
  <c r="AR61" i="3"/>
  <c r="AZ60" i="11"/>
  <c r="AS61" i="3"/>
  <c r="BA60" i="11"/>
  <c r="AL7" i="3"/>
  <c r="AR7" i="11"/>
  <c r="AP61" i="3"/>
  <c r="AV60" i="11"/>
  <c r="AM62" i="3"/>
  <c r="AS61" i="11"/>
  <c r="AI7" i="3"/>
  <c r="AO7" i="11"/>
  <c r="AF7" i="3"/>
  <c r="AJ7" i="11"/>
  <c r="AK7" i="3"/>
  <c r="AQ7" i="11"/>
  <c r="AF62" i="3"/>
  <c r="AJ61" i="11"/>
  <c r="AB61" i="3"/>
  <c r="AF60" i="11"/>
  <c r="X59" i="3"/>
  <c r="AB58" i="11"/>
  <c r="AF63" i="3"/>
  <c r="AJ62" i="11"/>
  <c r="AB7" i="3"/>
  <c r="AF7" i="11"/>
  <c r="Z7" i="3"/>
  <c r="AD7" i="11"/>
  <c r="X7" i="3"/>
  <c r="AB7" i="11"/>
  <c r="U62" i="3"/>
  <c r="W61" i="11"/>
  <c r="Y63" i="3"/>
  <c r="AC62" i="11"/>
  <c r="S61" i="3"/>
  <c r="U60" i="11"/>
  <c r="O7" i="3"/>
  <c r="Q7" i="11"/>
  <c r="M7" i="3"/>
  <c r="O7" i="11"/>
  <c r="K7" i="3"/>
  <c r="K7" i="11"/>
  <c r="T61" i="3"/>
  <c r="V60" i="11"/>
  <c r="W63" i="3"/>
  <c r="AA62" i="11"/>
  <c r="P61" i="3"/>
  <c r="R60" i="11"/>
  <c r="L61" i="3"/>
  <c r="L60" i="11"/>
  <c r="I61" i="3"/>
  <c r="I60" i="11"/>
  <c r="AQ7" i="3"/>
  <c r="AY7" i="11"/>
  <c r="AX7" i="3"/>
  <c r="BF7" i="11"/>
  <c r="R7" i="3"/>
  <c r="T7" i="11"/>
  <c r="T7" i="3"/>
  <c r="V7" i="11"/>
  <c r="P7" i="3"/>
  <c r="R7" i="11"/>
  <c r="G7" i="3"/>
  <c r="G7" i="11"/>
  <c r="AN61" i="3"/>
  <c r="AT60" i="11"/>
  <c r="U59" i="3"/>
  <c r="W58" i="11"/>
  <c r="Z62" i="3"/>
  <c r="AD61" i="11"/>
  <c r="V62" i="3"/>
  <c r="X61" i="11"/>
  <c r="U63" i="3"/>
  <c r="W62" i="11"/>
  <c r="M61" i="3"/>
  <c r="O60" i="11"/>
  <c r="AY7" i="3"/>
  <c r="BG7" i="11"/>
  <c r="AK61" i="3"/>
  <c r="AQ60" i="11"/>
  <c r="AM8" i="3"/>
  <c r="AS8" i="11"/>
  <c r="AT63" i="3"/>
  <c r="BB62" i="11"/>
  <c r="AO61" i="3"/>
  <c r="AU60" i="11"/>
  <c r="AM63" i="3"/>
  <c r="AS62" i="11"/>
  <c r="AF59" i="3"/>
  <c r="AJ58" i="11"/>
  <c r="AD61" i="3"/>
  <c r="AH60" i="11"/>
  <c r="AA59" i="3"/>
  <c r="AE58" i="11"/>
  <c r="W59" i="3"/>
  <c r="AA58" i="11"/>
  <c r="AE61" i="3"/>
  <c r="AI60" i="11"/>
  <c r="AD7" i="3"/>
  <c r="AH7" i="11"/>
  <c r="AA62" i="3"/>
  <c r="AE61" i="11"/>
  <c r="Y62" i="3"/>
  <c r="AC61" i="11"/>
  <c r="W62" i="3"/>
  <c r="AA61" i="11"/>
  <c r="U7" i="3"/>
  <c r="W7" i="11"/>
  <c r="J7" i="3"/>
  <c r="J7" i="11"/>
  <c r="R61" i="3"/>
  <c r="T60" i="11"/>
  <c r="S7" i="3"/>
  <c r="U7" i="11"/>
  <c r="O61" i="3"/>
  <c r="Q60" i="11"/>
  <c r="K61" i="3"/>
  <c r="K60" i="11"/>
  <c r="Q7" i="3"/>
  <c r="S7" i="11"/>
  <c r="H7" i="3"/>
  <c r="H7" i="11"/>
  <c r="AP7" i="3"/>
  <c r="AV7" i="11"/>
  <c r="AJ7" i="3"/>
  <c r="AP7" i="11"/>
  <c r="AZ7" i="3"/>
  <c r="BH7" i="11"/>
  <c r="AH7" i="3"/>
  <c r="AN7" i="11"/>
  <c r="AT8" i="3"/>
  <c r="BB8" i="11"/>
  <c r="AF8" i="3"/>
  <c r="AJ8" i="11"/>
  <c r="Z8" i="3"/>
  <c r="AD8" i="11"/>
  <c r="X8" i="3"/>
  <c r="AB8" i="11"/>
  <c r="V8" i="3"/>
  <c r="X8" i="11"/>
  <c r="AW7" i="3"/>
  <c r="BE7" i="11"/>
  <c r="AT62" i="3"/>
  <c r="BB61" i="11"/>
  <c r="AM59" i="3"/>
  <c r="AS58" i="11"/>
  <c r="Y59" i="3"/>
  <c r="AC58" i="11"/>
  <c r="X62" i="3"/>
  <c r="AB61" i="11"/>
  <c r="AA63" i="3"/>
  <c r="AE62" i="11"/>
  <c r="Q61" i="3"/>
  <c r="S60" i="11"/>
  <c r="D7" i="3"/>
  <c r="D7" i="11"/>
  <c r="F7" i="3"/>
  <c r="F7" i="11"/>
  <c r="Y8" i="3"/>
  <c r="AC8" i="11"/>
  <c r="AW61" i="3"/>
  <c r="BE60" i="11"/>
  <c r="AT59" i="3"/>
  <c r="BB58" i="11"/>
  <c r="AU61" i="3"/>
  <c r="BC60" i="11"/>
  <c r="AT7" i="3"/>
  <c r="BB7" i="11"/>
  <c r="AU7" i="3"/>
  <c r="BC7" i="11"/>
  <c r="AM7" i="3"/>
  <c r="AS7" i="11"/>
  <c r="AG61" i="3"/>
  <c r="AM60" i="11"/>
  <c r="AI61" i="3"/>
  <c r="AO60" i="11"/>
  <c r="AC7" i="3"/>
  <c r="AG7" i="11"/>
  <c r="Z59" i="3"/>
  <c r="AD58" i="11"/>
  <c r="V59" i="3"/>
  <c r="X58" i="11"/>
  <c r="AA7" i="3"/>
  <c r="AE7" i="11"/>
  <c r="Y7" i="3"/>
  <c r="AC7" i="11"/>
  <c r="W7" i="3"/>
  <c r="AA7" i="11"/>
  <c r="N7" i="3"/>
  <c r="P7" i="11"/>
  <c r="L7" i="3"/>
  <c r="L7" i="11"/>
  <c r="Z63" i="3"/>
  <c r="AD62" i="11"/>
  <c r="V63" i="3"/>
  <c r="X62" i="11"/>
  <c r="N61" i="3"/>
  <c r="P60" i="11"/>
  <c r="J61" i="3"/>
  <c r="J60" i="11"/>
  <c r="E7" i="3"/>
  <c r="E7" i="11"/>
  <c r="AL61" i="3"/>
  <c r="AR60" i="11"/>
  <c r="C7" i="3"/>
  <c r="C7" i="11"/>
  <c r="I7" i="3"/>
  <c r="I7" i="11"/>
  <c r="AJ61" i="3"/>
  <c r="AP60" i="11"/>
  <c r="AR92" i="3"/>
  <c r="E58" i="9"/>
  <c r="AN92" i="3"/>
  <c r="E54" i="9"/>
  <c r="L92" i="3"/>
  <c r="E17" i="9"/>
  <c r="M92" i="3"/>
  <c r="E18" i="9"/>
  <c r="E92" i="3"/>
  <c r="E10" i="9"/>
  <c r="AT92" i="3"/>
  <c r="E60" i="9"/>
  <c r="AH92" i="3"/>
  <c r="E48" i="9"/>
  <c r="W92" i="3"/>
  <c r="E28" i="9"/>
  <c r="U92" i="3"/>
  <c r="E26" i="9"/>
  <c r="AD92" i="3"/>
  <c r="E44" i="9"/>
  <c r="Z92" i="3"/>
  <c r="E31" i="9"/>
  <c r="T92" i="3"/>
  <c r="E25" i="9"/>
  <c r="I92" i="3"/>
  <c r="E14" i="9"/>
  <c r="D92" i="3"/>
  <c r="E9" i="9"/>
  <c r="F92" i="3"/>
  <c r="E11" i="9"/>
  <c r="AK92" i="3"/>
  <c r="E51" i="9"/>
  <c r="AO92" i="3"/>
  <c r="E55" i="9"/>
  <c r="AC92" i="3"/>
  <c r="E43" i="9"/>
  <c r="R92" i="3"/>
  <c r="E23" i="9"/>
  <c r="AP92" i="3"/>
  <c r="E56" i="9"/>
  <c r="AJ92" i="3"/>
  <c r="E50" i="9"/>
  <c r="AG92" i="3"/>
  <c r="E47" i="9"/>
  <c r="AB92" i="3"/>
  <c r="E42" i="9"/>
  <c r="E33" i="9"/>
  <c r="X92" i="3"/>
  <c r="E29" i="9"/>
  <c r="V92" i="3"/>
  <c r="E27" i="9"/>
  <c r="P92" i="3"/>
  <c r="E21" i="9"/>
  <c r="N92" i="3"/>
  <c r="E19" i="9"/>
  <c r="J92" i="3"/>
  <c r="E15" i="9"/>
  <c r="O92" i="3"/>
  <c r="E20" i="9"/>
  <c r="K92" i="3"/>
  <c r="E16" i="9"/>
  <c r="AV92" i="3"/>
  <c r="E62" i="9"/>
  <c r="AQ92" i="3"/>
  <c r="E57" i="9"/>
  <c r="AA92" i="3"/>
  <c r="E32" i="9"/>
  <c r="Y92" i="3"/>
  <c r="E30" i="9"/>
  <c r="AU92" i="3"/>
  <c r="E61" i="9"/>
  <c r="AL92" i="3"/>
  <c r="E52" i="9"/>
  <c r="AM92" i="3"/>
  <c r="E53" i="9"/>
  <c r="AE92" i="3"/>
  <c r="E45" i="9"/>
  <c r="AS92" i="3"/>
  <c r="E59" i="9"/>
  <c r="AF92" i="3"/>
  <c r="E46" i="9"/>
  <c r="AI92" i="3"/>
  <c r="E49" i="9"/>
  <c r="S92" i="3"/>
  <c r="E24" i="9"/>
  <c r="Q92" i="3"/>
  <c r="E22" i="9"/>
  <c r="G92" i="3"/>
  <c r="E12" i="9"/>
  <c r="H92" i="3"/>
  <c r="E13" i="9"/>
  <c r="C92" i="3"/>
  <c r="E8" i="9"/>
  <c r="AF83" i="3"/>
  <c r="X11" i="8"/>
  <c r="AM83" i="3"/>
  <c r="X18" i="8"/>
  <c r="X25" i="8"/>
  <c r="AT83" i="3"/>
  <c r="U83" i="3"/>
  <c r="U26" i="8"/>
  <c r="AC26" i="7"/>
  <c r="U66" i="3"/>
  <c r="AC15" i="7"/>
  <c r="J66" i="3"/>
  <c r="AB32" i="7"/>
  <c r="AA65" i="3"/>
  <c r="AB28" i="7"/>
  <c r="W65" i="3"/>
  <c r="AC23" i="7"/>
  <c r="R66" i="3"/>
  <c r="AC19" i="7"/>
  <c r="N66" i="3"/>
  <c r="AB23" i="7"/>
  <c r="R65" i="3"/>
  <c r="AC25" i="7"/>
  <c r="T66" i="3"/>
  <c r="AC30" i="7"/>
  <c r="Y66" i="3"/>
  <c r="AB16" i="7"/>
  <c r="K65" i="3"/>
  <c r="AC22" i="7"/>
  <c r="Q66" i="3"/>
  <c r="AB26" i="7"/>
  <c r="U65" i="3"/>
  <c r="AB15" i="7"/>
  <c r="J65" i="3"/>
  <c r="AB31" i="7"/>
  <c r="Z65" i="3"/>
  <c r="AB27" i="7"/>
  <c r="V65" i="3"/>
  <c r="AB18" i="7"/>
  <c r="M65" i="3"/>
  <c r="AC21" i="7"/>
  <c r="P66" i="3"/>
  <c r="AC29" i="7"/>
  <c r="X66" i="3"/>
  <c r="AC24" i="7"/>
  <c r="S66" i="3"/>
  <c r="AB17" i="7"/>
  <c r="L65" i="3"/>
  <c r="AB21" i="7"/>
  <c r="P65" i="3"/>
  <c r="AB30" i="7"/>
  <c r="Y65" i="3"/>
  <c r="AB25" i="7"/>
  <c r="T65" i="3"/>
  <c r="AC20" i="7"/>
  <c r="O66" i="3"/>
  <c r="AC16" i="7"/>
  <c r="K66" i="3"/>
  <c r="AC32" i="7"/>
  <c r="AA66" i="3"/>
  <c r="AC28" i="7"/>
  <c r="W66" i="3"/>
  <c r="AC18" i="7"/>
  <c r="M66" i="3"/>
  <c r="AC27" i="7"/>
  <c r="V66" i="3"/>
  <c r="AC17" i="7"/>
  <c r="L66" i="3"/>
  <c r="AB29" i="7"/>
  <c r="X65" i="3"/>
  <c r="AB24" i="7"/>
  <c r="S65" i="3"/>
  <c r="AB19" i="7"/>
  <c r="N65" i="3"/>
  <c r="AB22" i="7"/>
  <c r="Q65" i="3"/>
  <c r="AC31" i="7"/>
  <c r="Z66" i="3"/>
  <c r="AB20" i="7"/>
  <c r="O65" i="3"/>
  <c r="AA26" i="7"/>
  <c r="U60" i="3"/>
  <c r="AA30" i="7"/>
  <c r="Y60" i="3"/>
  <c r="AA31" i="7"/>
  <c r="Z60" i="3"/>
  <c r="AA32" i="7"/>
  <c r="AA60" i="3"/>
  <c r="AA28" i="7"/>
  <c r="W60" i="3"/>
  <c r="AT60" i="3"/>
  <c r="AF60" i="3"/>
  <c r="AA29" i="7"/>
  <c r="X60" i="3"/>
  <c r="AM60" i="3"/>
  <c r="AA27" i="7"/>
  <c r="V60" i="3"/>
  <c r="V9" i="6"/>
  <c r="D16" i="3"/>
  <c r="BN47" i="1"/>
  <c r="AG11" i="5" s="1"/>
  <c r="AF46" i="7"/>
  <c r="BE38" i="1"/>
  <c r="BF38" i="1" s="1"/>
  <c r="AF28" i="7"/>
  <c r="AA63" i="7"/>
  <c r="T63" i="6"/>
  <c r="AA47" i="7"/>
  <c r="T47" i="6"/>
  <c r="AA58" i="7"/>
  <c r="T58" i="6"/>
  <c r="T33" i="6"/>
  <c r="T42" i="6"/>
  <c r="AA65" i="7"/>
  <c r="T65" i="6"/>
  <c r="BN61" i="1"/>
  <c r="BO61" i="1" s="1"/>
  <c r="AF60" i="7"/>
  <c r="AA49" i="7"/>
  <c r="T49" i="6"/>
  <c r="BE41" i="1"/>
  <c r="BF41" i="1" s="1"/>
  <c r="AF31" i="7"/>
  <c r="BE37" i="1"/>
  <c r="BF37" i="1" s="1"/>
  <c r="AF27" i="7"/>
  <c r="AA64" i="7"/>
  <c r="T64" i="6"/>
  <c r="AA61" i="7"/>
  <c r="T61" i="6"/>
  <c r="AA50" i="7"/>
  <c r="T50" i="6"/>
  <c r="AA44" i="7"/>
  <c r="T44" i="6"/>
  <c r="AB42" i="7"/>
  <c r="AB33" i="7"/>
  <c r="L42" i="6"/>
  <c r="L33" i="6"/>
  <c r="BN54" i="1"/>
  <c r="BO54" i="1" s="1"/>
  <c r="AF53" i="7"/>
  <c r="BE40" i="1"/>
  <c r="AF30" i="7"/>
  <c r="BE36" i="1"/>
  <c r="BF36" i="1" s="1"/>
  <c r="AF26" i="7"/>
  <c r="AA55" i="7"/>
  <c r="T55" i="6"/>
  <c r="AA51" i="7"/>
  <c r="T51" i="6"/>
  <c r="BE42" i="1"/>
  <c r="BF42" i="1" s="1"/>
  <c r="AF32" i="7"/>
  <c r="AA60" i="7"/>
  <c r="T60" i="6"/>
  <c r="AA66" i="7"/>
  <c r="T66" i="6"/>
  <c r="AA52" i="7"/>
  <c r="T52" i="6"/>
  <c r="AA43" i="7"/>
  <c r="T43" i="6"/>
  <c r="AA62" i="7"/>
  <c r="T62" i="6"/>
  <c r="AA56" i="7"/>
  <c r="T56" i="6"/>
  <c r="AA57" i="7"/>
  <c r="T57" i="6"/>
  <c r="AA46" i="7"/>
  <c r="T46" i="6"/>
  <c r="BE39" i="1"/>
  <c r="BF39" i="1" s="1"/>
  <c r="AF29" i="7"/>
  <c r="AA59" i="7"/>
  <c r="T59" i="6"/>
  <c r="AA48" i="7"/>
  <c r="T48" i="6"/>
  <c r="AA53" i="7"/>
  <c r="T53" i="6"/>
  <c r="AC33" i="7"/>
  <c r="AC42" i="7"/>
  <c r="AA45" i="7"/>
  <c r="T45" i="6"/>
  <c r="AA54" i="7"/>
  <c r="T54" i="6"/>
  <c r="N47" i="5"/>
  <c r="M14" i="5"/>
  <c r="N50" i="5"/>
  <c r="M59" i="5"/>
  <c r="N54" i="5"/>
  <c r="M54" i="5"/>
  <c r="N48" i="5"/>
  <c r="M47" i="5"/>
  <c r="N43" i="5"/>
  <c r="O30" i="5"/>
  <c r="O28" i="5"/>
  <c r="M9" i="5"/>
  <c r="M65" i="5"/>
  <c r="M55" i="5"/>
  <c r="M11" i="5"/>
  <c r="M27" i="5"/>
  <c r="N51" i="5"/>
  <c r="M45" i="5"/>
  <c r="L53" i="5"/>
  <c r="L32" i="5"/>
  <c r="L30" i="5"/>
  <c r="L28" i="5"/>
  <c r="L26" i="5"/>
  <c r="M60" i="5"/>
  <c r="M53" i="5"/>
  <c r="M43" i="5"/>
  <c r="M30" i="5"/>
  <c r="O29" i="5"/>
  <c r="M19" i="5"/>
  <c r="O32" i="5"/>
  <c r="N15" i="5"/>
  <c r="N62" i="5"/>
  <c r="N57" i="5"/>
  <c r="N58" i="5"/>
  <c r="N59" i="5"/>
  <c r="M52" i="5"/>
  <c r="N56" i="5"/>
  <c r="M49" i="5"/>
  <c r="M46" i="5"/>
  <c r="M51" i="5"/>
  <c r="M31" i="5"/>
  <c r="M29" i="5"/>
  <c r="N24" i="5"/>
  <c r="M20" i="5"/>
  <c r="M18" i="5"/>
  <c r="M16" i="5"/>
  <c r="N25" i="5"/>
  <c r="N8" i="5"/>
  <c r="M57" i="5"/>
  <c r="M64" i="5"/>
  <c r="M23" i="5"/>
  <c r="M25" i="5"/>
  <c r="M21" i="5"/>
  <c r="M12" i="5"/>
  <c r="M61" i="5"/>
  <c r="N49" i="5"/>
  <c r="M32" i="5"/>
  <c r="M28" i="5"/>
  <c r="M17" i="5"/>
  <c r="M10" i="5"/>
  <c r="M8" i="5"/>
  <c r="M63" i="5"/>
  <c r="N65" i="5"/>
  <c r="N55" i="5"/>
  <c r="N44" i="5"/>
  <c r="N45" i="5"/>
  <c r="M44" i="5"/>
  <c r="M26" i="5"/>
  <c r="M15" i="5"/>
  <c r="O31" i="5"/>
  <c r="O27" i="5"/>
  <c r="N23" i="5"/>
  <c r="M24" i="5"/>
  <c r="N12" i="5"/>
  <c r="N11" i="5"/>
  <c r="M22" i="5"/>
  <c r="M13" i="5"/>
  <c r="M56" i="5"/>
  <c r="M50" i="5"/>
  <c r="M66" i="5"/>
  <c r="M48" i="5"/>
  <c r="L60" i="5"/>
  <c r="L46" i="5"/>
  <c r="L31" i="5"/>
  <c r="L29" i="5"/>
  <c r="L27" i="5"/>
  <c r="EE67" i="1"/>
  <c r="BH82" i="11" s="1"/>
  <c r="N66" i="5"/>
  <c r="EE29" i="1"/>
  <c r="P82" i="11" s="1"/>
  <c r="N19" i="5"/>
  <c r="BE59" i="11"/>
  <c r="N63" i="5"/>
  <c r="BF59" i="11"/>
  <c r="N64" i="5"/>
  <c r="EE32" i="1"/>
  <c r="S82" i="11" s="1"/>
  <c r="N22" i="5"/>
  <c r="EE28" i="1"/>
  <c r="O82" i="11" s="1"/>
  <c r="N18" i="5"/>
  <c r="AR59" i="11"/>
  <c r="N52" i="5"/>
  <c r="EE20" i="1"/>
  <c r="E82" i="11" s="1"/>
  <c r="N10" i="5"/>
  <c r="BC59" i="11"/>
  <c r="N61" i="5"/>
  <c r="AF59" i="11"/>
  <c r="N42" i="5"/>
  <c r="N33" i="5"/>
  <c r="EE31" i="1"/>
  <c r="R82" i="11" s="1"/>
  <c r="N21" i="5"/>
  <c r="EE27" i="1"/>
  <c r="L82" i="11" s="1"/>
  <c r="N17" i="5"/>
  <c r="EE24" i="1"/>
  <c r="I82" i="11" s="1"/>
  <c r="N14" i="5"/>
  <c r="EE23" i="1"/>
  <c r="H82" i="11" s="1"/>
  <c r="N13" i="5"/>
  <c r="EE19" i="1"/>
  <c r="D82" i="11" s="1"/>
  <c r="N9" i="5"/>
  <c r="M42" i="5"/>
  <c r="M33" i="5"/>
  <c r="EE30" i="1"/>
  <c r="Q82" i="11" s="1"/>
  <c r="N20" i="5"/>
  <c r="EE26" i="1"/>
  <c r="K82" i="11" s="1"/>
  <c r="N16" i="5"/>
  <c r="BE61" i="1"/>
  <c r="BF61" i="1" s="1"/>
  <c r="BE47" i="1"/>
  <c r="BF47" i="1" s="1"/>
  <c r="BE54" i="1"/>
  <c r="BF54" i="1" s="1"/>
  <c r="EE18" i="1"/>
  <c r="C82" i="11" s="1"/>
  <c r="EE21" i="1"/>
  <c r="F82" i="11" s="1"/>
  <c r="J59" i="11"/>
  <c r="EE25" i="1"/>
  <c r="J82" i="11" s="1"/>
  <c r="EE22" i="1"/>
  <c r="G82" i="11" s="1"/>
  <c r="AH65" i="7"/>
  <c r="BG59" i="11"/>
  <c r="AH66" i="7"/>
  <c r="BH59" i="11"/>
  <c r="AH58" i="7"/>
  <c r="AZ59" i="11"/>
  <c r="AH55" i="7"/>
  <c r="AU59" i="11"/>
  <c r="AH45" i="7"/>
  <c r="AI59" i="11"/>
  <c r="AH43" i="7"/>
  <c r="AG59" i="11"/>
  <c r="AH22" i="7"/>
  <c r="S59" i="11"/>
  <c r="AH18" i="7"/>
  <c r="O59" i="11"/>
  <c r="AH50" i="7"/>
  <c r="AP59" i="11"/>
  <c r="AH62" i="7"/>
  <c r="BD59" i="11"/>
  <c r="AH57" i="7"/>
  <c r="AY59" i="11"/>
  <c r="AH56" i="7"/>
  <c r="AV59" i="11"/>
  <c r="AH48" i="7"/>
  <c r="AN59" i="11"/>
  <c r="AH24" i="7"/>
  <c r="U59" i="11"/>
  <c r="AH19" i="7"/>
  <c r="P59" i="11"/>
  <c r="AH59" i="7"/>
  <c r="BA59" i="11"/>
  <c r="AH54" i="7"/>
  <c r="AT59" i="11"/>
  <c r="AH47" i="7"/>
  <c r="AM59" i="11"/>
  <c r="AH20" i="7"/>
  <c r="Q59" i="11"/>
  <c r="AH16" i="7"/>
  <c r="K59" i="11"/>
  <c r="AH51" i="7"/>
  <c r="AQ59" i="11"/>
  <c r="AH49" i="7"/>
  <c r="AO59" i="11"/>
  <c r="AH44" i="7"/>
  <c r="AH59" i="11"/>
  <c r="AH25" i="7"/>
  <c r="V59" i="11"/>
  <c r="AH23" i="7"/>
  <c r="T59" i="11"/>
  <c r="AH21" i="7"/>
  <c r="R59" i="11"/>
  <c r="AH17" i="7"/>
  <c r="L59" i="11"/>
  <c r="AH14" i="7"/>
  <c r="AH52" i="7"/>
  <c r="AH63" i="7"/>
  <c r="AH64" i="7"/>
  <c r="AH61" i="7"/>
  <c r="AH15" i="7"/>
  <c r="GI43" i="1"/>
  <c r="GK69" i="1"/>
  <c r="AG66" i="7"/>
  <c r="EE58" i="1"/>
  <c r="AY82" i="11" s="1"/>
  <c r="DO24" i="1"/>
  <c r="AG62" i="7"/>
  <c r="EE44" i="1"/>
  <c r="AG82" i="11" s="1"/>
  <c r="EE52" i="1"/>
  <c r="AQ82" i="11" s="1"/>
  <c r="GG13" i="1"/>
  <c r="GK36" i="1"/>
  <c r="GK28" i="1"/>
  <c r="GK70" i="1"/>
  <c r="GK42" i="1"/>
  <c r="GK18" i="1"/>
  <c r="GG53" i="1"/>
  <c r="GK48" i="1"/>
  <c r="GK25" i="1"/>
  <c r="GK65" i="1"/>
  <c r="GI51" i="1"/>
  <c r="GI64" i="1"/>
  <c r="GK21" i="1"/>
  <c r="GK66" i="1"/>
  <c r="GK51" i="1"/>
  <c r="GK50" i="1"/>
  <c r="EE51" i="1"/>
  <c r="AP82" i="11" s="1"/>
  <c r="GK13" i="1"/>
  <c r="GK41" i="1"/>
  <c r="GK43" i="1"/>
  <c r="GG72" i="1"/>
  <c r="GI68" i="1"/>
  <c r="GG68" i="1"/>
  <c r="GG20" i="1"/>
  <c r="GK23" i="1"/>
  <c r="GI20" i="1"/>
  <c r="GK74" i="1"/>
  <c r="GG51" i="1"/>
  <c r="GK24" i="1"/>
  <c r="GK14" i="1"/>
  <c r="GI27" i="1"/>
  <c r="GI24" i="1"/>
  <c r="GG24" i="1"/>
  <c r="GI71" i="1"/>
  <c r="GG71" i="1"/>
  <c r="GG52" i="1"/>
  <c r="GI73" i="1"/>
  <c r="GI52" i="1"/>
  <c r="GG73" i="1"/>
  <c r="GG19" i="1"/>
  <c r="GK17" i="1"/>
  <c r="GK40" i="1"/>
  <c r="GI65" i="1"/>
  <c r="GK53" i="1"/>
  <c r="GK35" i="1"/>
  <c r="GI25" i="1"/>
  <c r="GK63" i="1"/>
  <c r="GK54" i="1"/>
  <c r="GK39" i="1"/>
  <c r="GG57" i="1"/>
  <c r="GI53" i="1"/>
  <c r="GI35" i="1"/>
  <c r="GI32" i="1"/>
  <c r="AS7" i="1"/>
  <c r="AU7" i="1"/>
  <c r="AG50" i="7"/>
  <c r="GK33" i="1"/>
  <c r="GG63" i="1"/>
  <c r="GK60" i="1"/>
  <c r="GK45" i="1"/>
  <c r="GK38" i="1"/>
  <c r="GI72" i="1"/>
  <c r="GI74" i="1"/>
  <c r="GK61" i="1"/>
  <c r="GK47" i="1"/>
  <c r="GI66" i="1"/>
  <c r="GI56" i="1"/>
  <c r="GK31" i="1"/>
  <c r="GK72" i="1"/>
  <c r="GI50" i="1"/>
  <c r="GG32" i="1"/>
  <c r="GI28" i="1"/>
  <c r="GG29" i="1"/>
  <c r="GG28" i="1"/>
  <c r="GK57" i="1"/>
  <c r="GG35" i="1"/>
  <c r="GI29" i="1"/>
  <c r="GK11" i="1"/>
  <c r="GI57" i="1"/>
  <c r="GK30" i="1"/>
  <c r="GK26" i="1"/>
  <c r="AG65" i="7"/>
  <c r="GG58" i="1"/>
  <c r="GI46" i="1"/>
  <c r="GK68" i="1"/>
  <c r="AG52" i="7"/>
  <c r="GI63" i="1"/>
  <c r="GG49" i="1"/>
  <c r="GG30" i="1"/>
  <c r="GK19" i="1"/>
  <c r="GI19" i="1"/>
  <c r="GK75" i="1"/>
  <c r="EE66" i="1"/>
  <c r="BG82" i="11" s="1"/>
  <c r="EE64" i="1"/>
  <c r="BE82" i="11" s="1"/>
  <c r="GI60" i="1"/>
  <c r="GK46" i="1"/>
  <c r="GG27" i="1"/>
  <c r="GI13" i="1"/>
  <c r="EE53" i="1"/>
  <c r="AR82" i="11" s="1"/>
  <c r="EE65" i="1"/>
  <c r="BF82" i="11" s="1"/>
  <c r="GG74" i="1"/>
  <c r="GG59" i="1"/>
  <c r="GI49" i="1"/>
  <c r="AG51" i="7"/>
  <c r="GG34" i="1"/>
  <c r="GI26" i="1"/>
  <c r="GK32" i="1"/>
  <c r="GG26" i="1"/>
  <c r="GI31" i="1"/>
  <c r="GI21" i="1"/>
  <c r="GK67" i="1"/>
  <c r="AG59" i="7"/>
  <c r="GK56" i="1"/>
  <c r="EE50" i="1"/>
  <c r="AO82" i="11" s="1"/>
  <c r="GG50" i="1"/>
  <c r="AG48" i="7"/>
  <c r="GG43" i="1"/>
  <c r="AG47" i="7"/>
  <c r="GG46" i="1"/>
  <c r="GI44" i="1"/>
  <c r="GK37" i="1"/>
  <c r="GK27" i="1"/>
  <c r="AG24" i="7"/>
  <c r="AG17" i="7"/>
  <c r="GI30" i="1"/>
  <c r="GG21" i="1"/>
  <c r="GK20" i="1"/>
  <c r="GG18" i="1"/>
  <c r="DI24" i="1"/>
  <c r="AG14" i="7" s="1"/>
  <c r="GG62" i="1"/>
  <c r="GK71" i="1"/>
  <c r="GI67" i="1"/>
  <c r="GK73" i="1"/>
  <c r="AG64" i="7"/>
  <c r="GK59" i="1"/>
  <c r="EE62" i="1"/>
  <c r="BC82" i="11" s="1"/>
  <c r="GI62" i="1"/>
  <c r="GI55" i="1"/>
  <c r="GK55" i="1"/>
  <c r="GK52" i="1"/>
  <c r="GI48" i="1"/>
  <c r="EE56" i="1"/>
  <c r="AU82" i="11" s="1"/>
  <c r="GK49" i="1"/>
  <c r="GI45" i="1"/>
  <c r="GI34" i="1"/>
  <c r="EE43" i="1"/>
  <c r="AF82" i="11" s="1"/>
  <c r="AG22" i="7"/>
  <c r="AG21" i="7"/>
  <c r="GK29" i="1"/>
  <c r="AG20" i="7"/>
  <c r="GI23" i="1"/>
  <c r="GI18" i="1"/>
  <c r="GK22" i="1"/>
  <c r="GG65" i="1"/>
  <c r="AG63" i="7"/>
  <c r="AG61" i="7"/>
  <c r="GK62" i="1"/>
  <c r="GG55" i="1"/>
  <c r="EE55" i="1"/>
  <c r="AT82" i="11" s="1"/>
  <c r="AG57" i="7"/>
  <c r="GI58" i="1"/>
  <c r="EE59" i="1"/>
  <c r="AZ82" i="11" s="1"/>
  <c r="GI59" i="1"/>
  <c r="EE57" i="1"/>
  <c r="AV82" i="11" s="1"/>
  <c r="AG56" i="7"/>
  <c r="AG54" i="7"/>
  <c r="AG55" i="7"/>
  <c r="GG45" i="1"/>
  <c r="AG49" i="7"/>
  <c r="GG44" i="1"/>
  <c r="EE45" i="1"/>
  <c r="AH82" i="11" s="1"/>
  <c r="GK44" i="1"/>
  <c r="GK34" i="1"/>
  <c r="EE46" i="1"/>
  <c r="AI82" i="11" s="1"/>
  <c r="AG23" i="7"/>
  <c r="AG19" i="7"/>
  <c r="AG15" i="7"/>
  <c r="AG25" i="7"/>
  <c r="GG22" i="1"/>
  <c r="GI22" i="1"/>
  <c r="GK12" i="1"/>
  <c r="GG66" i="1"/>
  <c r="GG64" i="1"/>
  <c r="GK64" i="1"/>
  <c r="GG67" i="1"/>
  <c r="EE63" i="1"/>
  <c r="BD82" i="11" s="1"/>
  <c r="GK58" i="1"/>
  <c r="EE60" i="1"/>
  <c r="BA82" i="11" s="1"/>
  <c r="GG60" i="1"/>
  <c r="AG58" i="7"/>
  <c r="GG48" i="1"/>
  <c r="GG56" i="1"/>
  <c r="EE49" i="1"/>
  <c r="AN82" i="11" s="1"/>
  <c r="EE48" i="1"/>
  <c r="AM82" i="11" s="1"/>
  <c r="AG44" i="7"/>
  <c r="AG43" i="7"/>
  <c r="AG45" i="7"/>
  <c r="GI33" i="1"/>
  <c r="GG25" i="1"/>
  <c r="GG33" i="1"/>
  <c r="GG31" i="1"/>
  <c r="AG18" i="7"/>
  <c r="AG16" i="7"/>
  <c r="GK15" i="1"/>
  <c r="GG23" i="1"/>
  <c r="GK16" i="1"/>
  <c r="AC24" i="11" l="1"/>
  <c r="BF40" i="1"/>
  <c r="Y25" i="3" s="1"/>
  <c r="J59" i="3"/>
  <c r="J58" i="11"/>
  <c r="AD62" i="3"/>
  <c r="AH61" i="11"/>
  <c r="AU62" i="3"/>
  <c r="BC61" i="11"/>
  <c r="AI63" i="3"/>
  <c r="AO62" i="11"/>
  <c r="AK59" i="3"/>
  <c r="AQ58" i="11"/>
  <c r="AH63" i="3"/>
  <c r="AN62" i="11"/>
  <c r="T63" i="3"/>
  <c r="V62" i="11"/>
  <c r="AK63" i="3"/>
  <c r="AQ62" i="11"/>
  <c r="E62" i="3"/>
  <c r="E61" i="11"/>
  <c r="Q8" i="3"/>
  <c r="S8" i="11"/>
  <c r="M59" i="3"/>
  <c r="O58" i="11"/>
  <c r="I8" i="3"/>
  <c r="I8" i="11"/>
  <c r="AQ8" i="3"/>
  <c r="AY8" i="11"/>
  <c r="AB62" i="3"/>
  <c r="AF61" i="11"/>
  <c r="AB8" i="3"/>
  <c r="AF8" i="11"/>
  <c r="P63" i="3"/>
  <c r="R62" i="11"/>
  <c r="AO63" i="3"/>
  <c r="AU62" i="11"/>
  <c r="AS63" i="3"/>
  <c r="BA62" i="11"/>
  <c r="G62" i="3"/>
  <c r="G61" i="11"/>
  <c r="AR62" i="3"/>
  <c r="AZ61" i="11"/>
  <c r="AX63" i="3"/>
  <c r="BF62" i="11"/>
  <c r="C62" i="3"/>
  <c r="C61" i="11"/>
  <c r="AZ62" i="3"/>
  <c r="BH61" i="11"/>
  <c r="O62" i="3"/>
  <c r="Q61" i="11"/>
  <c r="AC62" i="3"/>
  <c r="AG61" i="11"/>
  <c r="AB63" i="3"/>
  <c r="AF62" i="11"/>
  <c r="AP59" i="3"/>
  <c r="AV58" i="11"/>
  <c r="AS59" i="3"/>
  <c r="BA58" i="11"/>
  <c r="D62" i="3"/>
  <c r="D61" i="11"/>
  <c r="AQ59" i="3"/>
  <c r="AY58" i="11"/>
  <c r="AY59" i="3"/>
  <c r="BG58" i="11"/>
  <c r="Q63" i="3"/>
  <c r="S62" i="11"/>
  <c r="AL62" i="3"/>
  <c r="AR61" i="11"/>
  <c r="AX62" i="3"/>
  <c r="BF61" i="11"/>
  <c r="AK62" i="3"/>
  <c r="AQ61" i="11"/>
  <c r="I63" i="3"/>
  <c r="I62" i="11"/>
  <c r="AJ63" i="3"/>
  <c r="AP62" i="11"/>
  <c r="AW62" i="3"/>
  <c r="BE61" i="11"/>
  <c r="O8" i="3"/>
  <c r="Q8" i="11"/>
  <c r="Q59" i="3"/>
  <c r="S58" i="11"/>
  <c r="AN8" i="3"/>
  <c r="AT8" i="11"/>
  <c r="L8" i="3"/>
  <c r="L8" i="11"/>
  <c r="AC8" i="3"/>
  <c r="AG8" i="11"/>
  <c r="T8" i="3"/>
  <c r="V8" i="11"/>
  <c r="I59" i="3"/>
  <c r="I58" i="11"/>
  <c r="AD8" i="3"/>
  <c r="AH8" i="11"/>
  <c r="AP8" i="3"/>
  <c r="AV8" i="11"/>
  <c r="AT24" i="3"/>
  <c r="BB24" i="11"/>
  <c r="T32" i="5"/>
  <c r="AE24" i="11"/>
  <c r="S27" i="5"/>
  <c r="X24" i="11"/>
  <c r="J63" i="3"/>
  <c r="J62" i="11"/>
  <c r="AW63" i="3"/>
  <c r="BE62" i="11"/>
  <c r="AG62" i="3"/>
  <c r="AM61" i="11"/>
  <c r="AZ59" i="3"/>
  <c r="BH58" i="11"/>
  <c r="K59" i="3"/>
  <c r="K58" i="11"/>
  <c r="AC59" i="3"/>
  <c r="AG58" i="11"/>
  <c r="K63" i="3"/>
  <c r="K62" i="11"/>
  <c r="L63" i="3"/>
  <c r="L62" i="11"/>
  <c r="M62" i="3"/>
  <c r="O61" i="11"/>
  <c r="AS8" i="3"/>
  <c r="BA8" i="11"/>
  <c r="AH59" i="3"/>
  <c r="AN58" i="11"/>
  <c r="AY8" i="3"/>
  <c r="BG8" i="11"/>
  <c r="AW8" i="3"/>
  <c r="BE8" i="11"/>
  <c r="G8" i="3"/>
  <c r="G8" i="11"/>
  <c r="R62" i="3"/>
  <c r="T61" i="11"/>
  <c r="AG63" i="3"/>
  <c r="AM62" i="11"/>
  <c r="AY63" i="3"/>
  <c r="BG62" i="11"/>
  <c r="G63" i="3"/>
  <c r="G62" i="11"/>
  <c r="AN63" i="3"/>
  <c r="AT62" i="11"/>
  <c r="H62" i="3"/>
  <c r="H61" i="11"/>
  <c r="S59" i="3"/>
  <c r="U58" i="11"/>
  <c r="F62" i="3"/>
  <c r="F61" i="11"/>
  <c r="K62" i="3"/>
  <c r="K61" i="11"/>
  <c r="AH62" i="3"/>
  <c r="AN61" i="11"/>
  <c r="AR63" i="3"/>
  <c r="AZ62" i="11"/>
  <c r="AS62" i="3"/>
  <c r="BA61" i="11"/>
  <c r="AV59" i="3"/>
  <c r="BD58" i="11"/>
  <c r="AQ63" i="3"/>
  <c r="AY62" i="11"/>
  <c r="AE59" i="3"/>
  <c r="AI58" i="11"/>
  <c r="M63" i="3"/>
  <c r="O62" i="11"/>
  <c r="AI59" i="3"/>
  <c r="AO58" i="11"/>
  <c r="AO62" i="3"/>
  <c r="AU61" i="11"/>
  <c r="AV63" i="3"/>
  <c r="BD62" i="11"/>
  <c r="AP63" i="3"/>
  <c r="AV62" i="11"/>
  <c r="J62" i="3"/>
  <c r="J61" i="11"/>
  <c r="I62" i="3"/>
  <c r="I61" i="11"/>
  <c r="AJ59" i="3"/>
  <c r="AP58" i="11"/>
  <c r="E63" i="3"/>
  <c r="E62" i="11"/>
  <c r="AJ62" i="3"/>
  <c r="AP61" i="11"/>
  <c r="AJ8" i="3"/>
  <c r="AP8" i="11"/>
  <c r="H8" i="3"/>
  <c r="H8" i="11"/>
  <c r="P8" i="3"/>
  <c r="R8" i="11"/>
  <c r="AE8" i="3"/>
  <c r="AI8" i="11"/>
  <c r="AN59" i="3"/>
  <c r="AT58" i="11"/>
  <c r="AR8" i="3"/>
  <c r="AZ8" i="11"/>
  <c r="D8" i="3"/>
  <c r="D8" i="11"/>
  <c r="L59" i="3"/>
  <c r="L58" i="11"/>
  <c r="T59" i="3"/>
  <c r="V58" i="11"/>
  <c r="R8" i="3"/>
  <c r="T8" i="11"/>
  <c r="AD59" i="3"/>
  <c r="AH58" i="11"/>
  <c r="AO8" i="3"/>
  <c r="AU8" i="11"/>
  <c r="AZ8" i="3"/>
  <c r="BH8" i="11"/>
  <c r="E8" i="3"/>
  <c r="E8" i="11"/>
  <c r="J8" i="3"/>
  <c r="J8" i="11"/>
  <c r="AX8" i="3"/>
  <c r="BF8" i="11"/>
  <c r="AL8" i="3"/>
  <c r="AR8" i="11"/>
  <c r="F8" i="3"/>
  <c r="F8" i="11"/>
  <c r="H63" i="3"/>
  <c r="H62" i="11"/>
  <c r="AB59" i="3"/>
  <c r="AF58" i="11"/>
  <c r="AU59" i="3"/>
  <c r="BC58" i="11"/>
  <c r="AR59" i="3"/>
  <c r="AZ58" i="11"/>
  <c r="AW59" i="3"/>
  <c r="BE58" i="11"/>
  <c r="T62" i="3"/>
  <c r="V61" i="11"/>
  <c r="AL63" i="3"/>
  <c r="AR62" i="11"/>
  <c r="N59" i="3"/>
  <c r="P58" i="11"/>
  <c r="AI8" i="3"/>
  <c r="AO8" i="11"/>
  <c r="K8" i="3"/>
  <c r="K8" i="11"/>
  <c r="S8" i="3"/>
  <c r="U8" i="11"/>
  <c r="AU8" i="3"/>
  <c r="BC8" i="11"/>
  <c r="C8" i="3"/>
  <c r="C8" i="11"/>
  <c r="AF24" i="3"/>
  <c r="AJ24" i="11"/>
  <c r="R63" i="3"/>
  <c r="T62" i="11"/>
  <c r="AD63" i="3"/>
  <c r="AH62" i="11"/>
  <c r="AZ63" i="3"/>
  <c r="BH62" i="11"/>
  <c r="AC63" i="3"/>
  <c r="AG62" i="11"/>
  <c r="AQ62" i="3"/>
  <c r="AY61" i="11"/>
  <c r="O59" i="3"/>
  <c r="Q58" i="11"/>
  <c r="S62" i="3"/>
  <c r="U61" i="11"/>
  <c r="AG59" i="3"/>
  <c r="AM58" i="11"/>
  <c r="AN62" i="3"/>
  <c r="AT61" i="11"/>
  <c r="AX59" i="3"/>
  <c r="BF58" i="11"/>
  <c r="AU63" i="3"/>
  <c r="BC62" i="11"/>
  <c r="C63" i="3"/>
  <c r="C62" i="11"/>
  <c r="F63" i="3"/>
  <c r="F62" i="11"/>
  <c r="AE63" i="3"/>
  <c r="AI62" i="11"/>
  <c r="P62" i="3"/>
  <c r="R61" i="11"/>
  <c r="S63" i="3"/>
  <c r="U62" i="11"/>
  <c r="O63" i="3"/>
  <c r="Q62" i="11"/>
  <c r="AV62" i="3"/>
  <c r="BD61" i="11"/>
  <c r="AE62" i="3"/>
  <c r="AI61" i="11"/>
  <c r="AP62" i="3"/>
  <c r="AV61" i="11"/>
  <c r="N62" i="3"/>
  <c r="P61" i="11"/>
  <c r="N63" i="3"/>
  <c r="P62" i="11"/>
  <c r="AI62" i="3"/>
  <c r="AO61" i="11"/>
  <c r="AY62" i="3"/>
  <c r="BG61" i="11"/>
  <c r="Q62" i="3"/>
  <c r="S61" i="11"/>
  <c r="D63" i="3"/>
  <c r="D62" i="11"/>
  <c r="L62" i="3"/>
  <c r="L61" i="11"/>
  <c r="AL59" i="3"/>
  <c r="AR58" i="11"/>
  <c r="N8" i="3"/>
  <c r="P8" i="11"/>
  <c r="P59" i="3"/>
  <c r="R58" i="11"/>
  <c r="AG8" i="3"/>
  <c r="AM8" i="11"/>
  <c r="AK8" i="3"/>
  <c r="AQ8" i="11"/>
  <c r="M8" i="3"/>
  <c r="O8" i="11"/>
  <c r="AV8" i="3"/>
  <c r="BD8" i="11"/>
  <c r="R59" i="3"/>
  <c r="T58" i="11"/>
  <c r="AH8" i="3"/>
  <c r="AN8" i="11"/>
  <c r="AO59" i="3"/>
  <c r="AU58" i="11"/>
  <c r="I60" i="3"/>
  <c r="I59" i="11"/>
  <c r="AM24" i="3"/>
  <c r="AS24" i="11"/>
  <c r="S29" i="5"/>
  <c r="AB24" i="11"/>
  <c r="S26" i="5"/>
  <c r="W24" i="11"/>
  <c r="S31" i="5"/>
  <c r="AD24" i="11"/>
  <c r="AA25" i="11"/>
  <c r="AA24" i="11"/>
  <c r="AH83" i="3"/>
  <c r="X13" i="8"/>
  <c r="AV83" i="3"/>
  <c r="X27" i="8"/>
  <c r="AR83" i="3"/>
  <c r="X23" i="8"/>
  <c r="AO83" i="3"/>
  <c r="X20" i="8"/>
  <c r="AI83" i="3"/>
  <c r="X14" i="8"/>
  <c r="AC83" i="3"/>
  <c r="X8" i="8"/>
  <c r="Q83" i="3"/>
  <c r="U22" i="8"/>
  <c r="AZ83" i="3"/>
  <c r="X31" i="8"/>
  <c r="AS83" i="3"/>
  <c r="X24" i="8"/>
  <c r="AE83" i="3"/>
  <c r="X10" i="8"/>
  <c r="AW83" i="3"/>
  <c r="X28" i="8"/>
  <c r="AJ83" i="3"/>
  <c r="X15" i="8"/>
  <c r="G83" i="3"/>
  <c r="U12" i="8"/>
  <c r="U11" i="8"/>
  <c r="F83" i="3"/>
  <c r="K83" i="3"/>
  <c r="U16" i="8"/>
  <c r="H83" i="3"/>
  <c r="U13" i="8"/>
  <c r="L83" i="3"/>
  <c r="U17" i="8"/>
  <c r="AP83" i="3"/>
  <c r="X21" i="8"/>
  <c r="AX83" i="3"/>
  <c r="X29" i="8"/>
  <c r="AY83" i="3"/>
  <c r="X30" i="8"/>
  <c r="AK83" i="3"/>
  <c r="X16" i="8"/>
  <c r="E83" i="3"/>
  <c r="U10" i="8"/>
  <c r="M83" i="3"/>
  <c r="U18" i="8"/>
  <c r="N83" i="3"/>
  <c r="U19" i="8"/>
  <c r="AG83" i="3"/>
  <c r="X12" i="8"/>
  <c r="X9" i="8"/>
  <c r="AD83" i="3"/>
  <c r="X19" i="8"/>
  <c r="AB83" i="3"/>
  <c r="U33" i="8"/>
  <c r="AU83" i="3"/>
  <c r="X26" i="8"/>
  <c r="AL83" i="3"/>
  <c r="X17" i="8"/>
  <c r="AQ83" i="3"/>
  <c r="X22" i="8"/>
  <c r="J83" i="3"/>
  <c r="U15" i="8"/>
  <c r="C83" i="3"/>
  <c r="U8" i="8"/>
  <c r="O83" i="3"/>
  <c r="U20" i="8"/>
  <c r="D83" i="3"/>
  <c r="U9" i="8"/>
  <c r="I83" i="3"/>
  <c r="U14" i="8"/>
  <c r="P83" i="3"/>
  <c r="U21" i="8"/>
  <c r="AB60" i="3"/>
  <c r="AA23" i="7"/>
  <c r="R60" i="3"/>
  <c r="AG60" i="3"/>
  <c r="AP60" i="3"/>
  <c r="AE60" i="3"/>
  <c r="AY60" i="3"/>
  <c r="AA15" i="7"/>
  <c r="J60" i="3"/>
  <c r="AU60" i="3"/>
  <c r="AL60" i="3"/>
  <c r="AW60" i="3"/>
  <c r="AX60" i="3"/>
  <c r="AA17" i="7"/>
  <c r="L60" i="3"/>
  <c r="AD60" i="3"/>
  <c r="AA16" i="7"/>
  <c r="K60" i="3"/>
  <c r="AS60" i="3"/>
  <c r="AA24" i="7"/>
  <c r="S60" i="3"/>
  <c r="AV60" i="3"/>
  <c r="AA22" i="7"/>
  <c r="Q60" i="3"/>
  <c r="AR60" i="3"/>
  <c r="AA14" i="7"/>
  <c r="AA21" i="7"/>
  <c r="P60" i="3"/>
  <c r="AA25" i="7"/>
  <c r="T60" i="3"/>
  <c r="AI60" i="3"/>
  <c r="AK60" i="3"/>
  <c r="AA20" i="7"/>
  <c r="O60" i="3"/>
  <c r="AN60" i="3"/>
  <c r="AA19" i="7"/>
  <c r="N60" i="3"/>
  <c r="AH60" i="3"/>
  <c r="AQ60" i="3"/>
  <c r="AJ60" i="3"/>
  <c r="AA18" i="7"/>
  <c r="M60" i="3"/>
  <c r="AC60" i="3"/>
  <c r="AO60" i="3"/>
  <c r="AZ60" i="3"/>
  <c r="S32" i="5"/>
  <c r="AA24" i="3"/>
  <c r="S30" i="5"/>
  <c r="Y24" i="3"/>
  <c r="V24" i="3"/>
  <c r="X24" i="3"/>
  <c r="U24" i="3"/>
  <c r="Z24" i="3"/>
  <c r="S28" i="5"/>
  <c r="W24" i="3"/>
  <c r="W25" i="3"/>
  <c r="BO47" i="1"/>
  <c r="BP47" i="1" s="1"/>
  <c r="AG18" i="5"/>
  <c r="AG25" i="5"/>
  <c r="BN62" i="1"/>
  <c r="BO62" i="1" s="1"/>
  <c r="AF61" i="7"/>
  <c r="BE25" i="1"/>
  <c r="AF15" i="7"/>
  <c r="BN48" i="1"/>
  <c r="BO48" i="1" s="1"/>
  <c r="AF47" i="7"/>
  <c r="BN65" i="1"/>
  <c r="AG29" i="5" s="1"/>
  <c r="AF64" i="7"/>
  <c r="BN44" i="1"/>
  <c r="BO44" i="1" s="1"/>
  <c r="AF43" i="7"/>
  <c r="BN52" i="1"/>
  <c r="AG16" i="5" s="1"/>
  <c r="AF51" i="7"/>
  <c r="BN59" i="1"/>
  <c r="BO59" i="1" s="1"/>
  <c r="AF58" i="7"/>
  <c r="BN64" i="1"/>
  <c r="BO64" i="1" s="1"/>
  <c r="AF63" i="7"/>
  <c r="BE29" i="1"/>
  <c r="AF19" i="7"/>
  <c r="BE28" i="1"/>
  <c r="AF18" i="7"/>
  <c r="BN49" i="1"/>
  <c r="BO49" i="1" s="1"/>
  <c r="AF48" i="7"/>
  <c r="BN67" i="1"/>
  <c r="AG31" i="5" s="1"/>
  <c r="AF66" i="7"/>
  <c r="BE26" i="1"/>
  <c r="AF16" i="7"/>
  <c r="BN57" i="1"/>
  <c r="BO57" i="1" s="1"/>
  <c r="AF56" i="7"/>
  <c r="BN60" i="1"/>
  <c r="BO60" i="1" s="1"/>
  <c r="AF59" i="7"/>
  <c r="BN58" i="1"/>
  <c r="AG22" i="5" s="1"/>
  <c r="AF57" i="7"/>
  <c r="BN66" i="1"/>
  <c r="BO66" i="1" s="1"/>
  <c r="AF65" i="7"/>
  <c r="BE32" i="1"/>
  <c r="AF22" i="7"/>
  <c r="BE24" i="1"/>
  <c r="AF14" i="7"/>
  <c r="BE43" i="1"/>
  <c r="BF43" i="1" s="1"/>
  <c r="AF42" i="7"/>
  <c r="AF33" i="7"/>
  <c r="AG33" i="7"/>
  <c r="AG42" i="7"/>
  <c r="BN63" i="1"/>
  <c r="BO63" i="1" s="1"/>
  <c r="AF62" i="7"/>
  <c r="BN46" i="1"/>
  <c r="BO46" i="1" s="1"/>
  <c r="AF45" i="7"/>
  <c r="BN50" i="1"/>
  <c r="BO50" i="1" s="1"/>
  <c r="AF49" i="7"/>
  <c r="BN51" i="1"/>
  <c r="BO51" i="1" s="1"/>
  <c r="AF50" i="7"/>
  <c r="BN55" i="1"/>
  <c r="AG19" i="5" s="1"/>
  <c r="AF54" i="7"/>
  <c r="BE27" i="1"/>
  <c r="AF17" i="7"/>
  <c r="BE35" i="1"/>
  <c r="BF35" i="1" s="1"/>
  <c r="AF25" i="7"/>
  <c r="BN45" i="1"/>
  <c r="AG9" i="5" s="1"/>
  <c r="AF44" i="7"/>
  <c r="BE30" i="1"/>
  <c r="AF20" i="7"/>
  <c r="BE34" i="1"/>
  <c r="BF34" i="1" s="1"/>
  <c r="AF24" i="7"/>
  <c r="BN53" i="1"/>
  <c r="AG17" i="5" s="1"/>
  <c r="AF52" i="7"/>
  <c r="BE31" i="1"/>
  <c r="AF21" i="7"/>
  <c r="BE33" i="1"/>
  <c r="BF33" i="1" s="1"/>
  <c r="AF23" i="7"/>
  <c r="BN56" i="1"/>
  <c r="AG20" i="5" s="1"/>
  <c r="AF55" i="7"/>
  <c r="AH33" i="7"/>
  <c r="AH42" i="7"/>
  <c r="AA33" i="7"/>
  <c r="AA42" i="7"/>
  <c r="O13" i="5"/>
  <c r="O15" i="5"/>
  <c r="O66" i="5"/>
  <c r="O24" i="5"/>
  <c r="O26" i="5"/>
  <c r="L59" i="5"/>
  <c r="L65" i="5"/>
  <c r="L61" i="5"/>
  <c r="L63" i="5"/>
  <c r="S60" i="5"/>
  <c r="O14" i="5"/>
  <c r="O59" i="5"/>
  <c r="O50" i="5"/>
  <c r="O19" i="5"/>
  <c r="O61" i="5"/>
  <c r="O8" i="5"/>
  <c r="O25" i="5"/>
  <c r="O49" i="5"/>
  <c r="O52" i="5"/>
  <c r="L20" i="5"/>
  <c r="L54" i="5"/>
  <c r="O60" i="5"/>
  <c r="L17" i="5"/>
  <c r="L43" i="5"/>
  <c r="L25" i="5"/>
  <c r="L44" i="5"/>
  <c r="L56" i="5"/>
  <c r="BP54" i="1"/>
  <c r="AH18" i="5"/>
  <c r="O65" i="5"/>
  <c r="O18" i="5"/>
  <c r="O58" i="5"/>
  <c r="L22" i="5"/>
  <c r="L16" i="5"/>
  <c r="L24" i="5"/>
  <c r="L57" i="5"/>
  <c r="L42" i="5"/>
  <c r="L33" i="5"/>
  <c r="L12" i="5"/>
  <c r="S53" i="5"/>
  <c r="O20" i="5"/>
  <c r="O47" i="5"/>
  <c r="O63" i="5"/>
  <c r="O12" i="5"/>
  <c r="O43" i="5"/>
  <c r="O56" i="5"/>
  <c r="O64" i="5"/>
  <c r="O22" i="5"/>
  <c r="O17" i="5"/>
  <c r="O45" i="5"/>
  <c r="O55" i="5"/>
  <c r="O53" i="5"/>
  <c r="L50" i="5"/>
  <c r="L13" i="5"/>
  <c r="L21" i="5"/>
  <c r="L45" i="5"/>
  <c r="L58" i="5"/>
  <c r="L9" i="5"/>
  <c r="L23" i="5"/>
  <c r="L55" i="5"/>
  <c r="L66" i="5"/>
  <c r="L10" i="5"/>
  <c r="L15" i="5"/>
  <c r="L64" i="5"/>
  <c r="L52" i="5"/>
  <c r="L11" i="5"/>
  <c r="AJ25" i="11"/>
  <c r="S46" i="5"/>
  <c r="T28" i="5"/>
  <c r="O62" i="5"/>
  <c r="O21" i="5"/>
  <c r="O23" i="5"/>
  <c r="L49" i="5"/>
  <c r="L14" i="5"/>
  <c r="L8" i="5"/>
  <c r="O9" i="5"/>
  <c r="O16" i="5"/>
  <c r="O44" i="5"/>
  <c r="O54" i="5"/>
  <c r="O57" i="5"/>
  <c r="O11" i="5"/>
  <c r="O48" i="5"/>
  <c r="O51" i="5"/>
  <c r="O10" i="5"/>
  <c r="L19" i="5"/>
  <c r="O46" i="5"/>
  <c r="L47" i="5"/>
  <c r="L51" i="5"/>
  <c r="L18" i="5"/>
  <c r="L62" i="5"/>
  <c r="L48" i="5"/>
  <c r="BP61" i="1"/>
  <c r="AH25" i="5"/>
  <c r="O42" i="5"/>
  <c r="O33" i="5"/>
  <c r="BE52" i="1"/>
  <c r="BF52" i="1" s="1"/>
  <c r="BE50" i="1"/>
  <c r="BF50" i="1" s="1"/>
  <c r="BE51" i="1"/>
  <c r="BF51" i="1" s="1"/>
  <c r="BE49" i="1"/>
  <c r="BF49" i="1" s="1"/>
  <c r="BE60" i="1"/>
  <c r="BF60" i="1" s="1"/>
  <c r="BE59" i="1"/>
  <c r="BF59" i="1" s="1"/>
  <c r="BE46" i="1"/>
  <c r="BF46" i="1" s="1"/>
  <c r="BE64" i="1"/>
  <c r="BF64" i="1" s="1"/>
  <c r="BE55" i="1"/>
  <c r="BF55" i="1" s="1"/>
  <c r="BE48" i="1"/>
  <c r="BF48" i="1" s="1"/>
  <c r="BE65" i="1"/>
  <c r="BF65" i="1" s="1"/>
  <c r="BE44" i="1"/>
  <c r="BF44" i="1" s="1"/>
  <c r="BE57" i="1"/>
  <c r="BF57" i="1" s="1"/>
  <c r="BE63" i="1"/>
  <c r="BF63" i="1" s="1"/>
  <c r="BE58" i="1"/>
  <c r="BF58" i="1" s="1"/>
  <c r="BE66" i="1"/>
  <c r="BF66" i="1" s="1"/>
  <c r="BE53" i="1"/>
  <c r="BF53" i="1" s="1"/>
  <c r="BE45" i="1"/>
  <c r="BF45" i="1" s="1"/>
  <c r="BE62" i="1"/>
  <c r="BF62" i="1" s="1"/>
  <c r="BE67" i="1"/>
  <c r="BF67" i="1" s="1"/>
  <c r="BE56" i="1"/>
  <c r="BF56" i="1" s="1"/>
  <c r="T30" i="5" l="1"/>
  <c r="BG40" i="1"/>
  <c r="AC27" i="11" s="1"/>
  <c r="AC25" i="11"/>
  <c r="BG42" i="1"/>
  <c r="BI42" i="1" s="1"/>
  <c r="Y32" i="5" s="1"/>
  <c r="BG38" i="1"/>
  <c r="W27" i="3" s="1"/>
  <c r="BO52" i="1"/>
  <c r="BP52" i="1" s="1"/>
  <c r="AU24" i="3"/>
  <c r="BC24" i="11"/>
  <c r="AX24" i="3"/>
  <c r="BF24" i="11"/>
  <c r="R24" i="3"/>
  <c r="T24" i="11"/>
  <c r="AD24" i="3"/>
  <c r="AH24" i="11"/>
  <c r="AV24" i="3"/>
  <c r="BD24" i="11"/>
  <c r="AG24" i="3"/>
  <c r="AM24" i="11"/>
  <c r="AR24" i="3"/>
  <c r="AZ24" i="11"/>
  <c r="AI24" i="3"/>
  <c r="AO24" i="11"/>
  <c r="AT25" i="3"/>
  <c r="BB25" i="11"/>
  <c r="AB24" i="3"/>
  <c r="AF24" i="11"/>
  <c r="I24" i="3"/>
  <c r="I24" i="11"/>
  <c r="K24" i="3"/>
  <c r="K24" i="11"/>
  <c r="N24" i="3"/>
  <c r="P24" i="11"/>
  <c r="BG36" i="1"/>
  <c r="W27" i="11" s="1"/>
  <c r="W25" i="11"/>
  <c r="BG37" i="1"/>
  <c r="X27" i="11" s="1"/>
  <c r="X25" i="11"/>
  <c r="AA25" i="3"/>
  <c r="AE25" i="11"/>
  <c r="AJ24" i="3"/>
  <c r="AP24" i="11"/>
  <c r="AP24" i="3"/>
  <c r="AV24" i="11"/>
  <c r="AK24" i="3"/>
  <c r="AQ24" i="11"/>
  <c r="AM25" i="3"/>
  <c r="AS25" i="11"/>
  <c r="P24" i="3"/>
  <c r="R24" i="11"/>
  <c r="S24" i="3"/>
  <c r="U24" i="11"/>
  <c r="L24" i="3"/>
  <c r="L24" i="11"/>
  <c r="AQ24" i="3"/>
  <c r="AY24" i="11"/>
  <c r="AE24" i="3"/>
  <c r="AI24" i="11"/>
  <c r="O24" i="3"/>
  <c r="Q24" i="11"/>
  <c r="T24" i="3"/>
  <c r="V24" i="11"/>
  <c r="AO24" i="3"/>
  <c r="AU24" i="11"/>
  <c r="AL24" i="3"/>
  <c r="AR24" i="11"/>
  <c r="AN24" i="3"/>
  <c r="AT24" i="11"/>
  <c r="AS24" i="3"/>
  <c r="BA24" i="11"/>
  <c r="AZ24" i="3"/>
  <c r="BH24" i="11"/>
  <c r="AY24" i="3"/>
  <c r="BG24" i="11"/>
  <c r="AC24" i="3"/>
  <c r="AG24" i="11"/>
  <c r="AW24" i="3"/>
  <c r="BE24" i="11"/>
  <c r="AH24" i="3"/>
  <c r="AN24" i="11"/>
  <c r="Q24" i="3"/>
  <c r="S24" i="11"/>
  <c r="M24" i="3"/>
  <c r="O24" i="11"/>
  <c r="J24" i="3"/>
  <c r="J24" i="11"/>
  <c r="T31" i="5"/>
  <c r="AD25" i="11"/>
  <c r="X25" i="3"/>
  <c r="AB25" i="11"/>
  <c r="BI38" i="1"/>
  <c r="Y28" i="5" s="1"/>
  <c r="BI40" i="1"/>
  <c r="Y30" i="5" s="1"/>
  <c r="AG13" i="5"/>
  <c r="AG8" i="5"/>
  <c r="S16" i="5"/>
  <c r="S23" i="5"/>
  <c r="S20" i="5"/>
  <c r="T27" i="5"/>
  <c r="AG23" i="5"/>
  <c r="BO56" i="1"/>
  <c r="AH20" i="5" s="1"/>
  <c r="BO45" i="1"/>
  <c r="AH9" i="5" s="1"/>
  <c r="AG15" i="5"/>
  <c r="S21" i="5"/>
  <c r="BF31" i="1"/>
  <c r="S17" i="5"/>
  <c r="AG10" i="5"/>
  <c r="S24" i="5"/>
  <c r="BF27" i="1"/>
  <c r="AG14" i="5"/>
  <c r="Z25" i="3"/>
  <c r="T29" i="5"/>
  <c r="BG39" i="1"/>
  <c r="BG41" i="1"/>
  <c r="BO58" i="1"/>
  <c r="BP58" i="1" s="1"/>
  <c r="BO65" i="1"/>
  <c r="AH29" i="5" s="1"/>
  <c r="AG28" i="5"/>
  <c r="S22" i="5"/>
  <c r="BO53" i="1"/>
  <c r="AH17" i="5" s="1"/>
  <c r="BO55" i="1"/>
  <c r="BP55" i="1" s="1"/>
  <c r="AG27" i="5"/>
  <c r="BF32" i="1"/>
  <c r="S25" i="11" s="1"/>
  <c r="BO67" i="1"/>
  <c r="BP67" i="1" s="1"/>
  <c r="V25" i="3"/>
  <c r="BG61" i="1"/>
  <c r="S15" i="5"/>
  <c r="BG54" i="1"/>
  <c r="BF30" i="1"/>
  <c r="AH11" i="5"/>
  <c r="S25" i="5"/>
  <c r="BF25" i="1"/>
  <c r="AG21" i="5"/>
  <c r="S18" i="5"/>
  <c r="BF28" i="1"/>
  <c r="T26" i="5"/>
  <c r="S14" i="5"/>
  <c r="AG30" i="5"/>
  <c r="BF26" i="1"/>
  <c r="S33" i="5"/>
  <c r="S19" i="5"/>
  <c r="AG12" i="5"/>
  <c r="BF24" i="1"/>
  <c r="AG24" i="5"/>
  <c r="S42" i="5"/>
  <c r="BF29" i="1"/>
  <c r="AG26" i="5"/>
  <c r="U25" i="3"/>
  <c r="BG47" i="1"/>
  <c r="AF25" i="3"/>
  <c r="BP46" i="1"/>
  <c r="AH10" i="5"/>
  <c r="BP48" i="1"/>
  <c r="AH12" i="5"/>
  <c r="BP66" i="1"/>
  <c r="AH30" i="5"/>
  <c r="BP60" i="1"/>
  <c r="AH24" i="5"/>
  <c r="T46" i="5"/>
  <c r="S55" i="5"/>
  <c r="S61" i="5"/>
  <c r="S52" i="5"/>
  <c r="S57" i="5"/>
  <c r="S56" i="5"/>
  <c r="S64" i="5"/>
  <c r="S54" i="5"/>
  <c r="S45" i="5"/>
  <c r="S59" i="5"/>
  <c r="S50" i="5"/>
  <c r="S51" i="5"/>
  <c r="BP64" i="1"/>
  <c r="AH28" i="5"/>
  <c r="BP50" i="1"/>
  <c r="AH14" i="5"/>
  <c r="T53" i="5"/>
  <c r="BQ54" i="1"/>
  <c r="AI18" i="5"/>
  <c r="BP44" i="1"/>
  <c r="AH8" i="5"/>
  <c r="BP51" i="1"/>
  <c r="AH15" i="5"/>
  <c r="T60" i="5"/>
  <c r="BP49" i="1"/>
  <c r="AH13" i="5"/>
  <c r="BG67" i="1"/>
  <c r="BH27" i="11" s="1"/>
  <c r="S66" i="5"/>
  <c r="AH25" i="11"/>
  <c r="S44" i="5"/>
  <c r="S65" i="5"/>
  <c r="BD25" i="11"/>
  <c r="S62" i="5"/>
  <c r="AG25" i="11"/>
  <c r="S43" i="5"/>
  <c r="S47" i="5"/>
  <c r="S63" i="5"/>
  <c r="S58" i="5"/>
  <c r="S48" i="5"/>
  <c r="S49" i="5"/>
  <c r="BQ61" i="1"/>
  <c r="AI25" i="5"/>
  <c r="BQ47" i="1"/>
  <c r="AI11" i="5"/>
  <c r="BP63" i="1"/>
  <c r="AH27" i="5"/>
  <c r="BP57" i="1"/>
  <c r="AH21" i="5"/>
  <c r="BP59" i="1"/>
  <c r="AH23" i="5"/>
  <c r="BP62" i="1"/>
  <c r="AH26" i="5"/>
  <c r="U30" i="5" l="1"/>
  <c r="Y27" i="3"/>
  <c r="AA27" i="3"/>
  <c r="U32" i="5"/>
  <c r="AE27" i="11"/>
  <c r="U28" i="5"/>
  <c r="AA27" i="11"/>
  <c r="AH16" i="5"/>
  <c r="BI37" i="1"/>
  <c r="Y27" i="5" s="1"/>
  <c r="V27" i="3"/>
  <c r="U27" i="5"/>
  <c r="U26" i="5"/>
  <c r="BI36" i="1"/>
  <c r="Y26" i="5" s="1"/>
  <c r="U27" i="3"/>
  <c r="AR25" i="3"/>
  <c r="AZ25" i="11"/>
  <c r="AG25" i="3"/>
  <c r="AM25" i="11"/>
  <c r="AS25" i="3"/>
  <c r="BA25" i="11"/>
  <c r="AK25" i="3"/>
  <c r="AQ25" i="11"/>
  <c r="AQ25" i="3"/>
  <c r="AY25" i="11"/>
  <c r="AU25" i="3"/>
  <c r="BC25" i="11"/>
  <c r="J25" i="3"/>
  <c r="J25" i="11"/>
  <c r="T20" i="5"/>
  <c r="Q25" i="11"/>
  <c r="S25" i="3"/>
  <c r="U25" i="11"/>
  <c r="AW25" i="3"/>
  <c r="BE25" i="11"/>
  <c r="T14" i="5"/>
  <c r="I25" i="11"/>
  <c r="T16" i="5"/>
  <c r="K25" i="11"/>
  <c r="M25" i="3"/>
  <c r="O25" i="11"/>
  <c r="L25" i="3"/>
  <c r="L25" i="11"/>
  <c r="P25" i="3"/>
  <c r="R25" i="11"/>
  <c r="AN25" i="3"/>
  <c r="AT25" i="11"/>
  <c r="T42" i="5"/>
  <c r="AF25" i="11"/>
  <c r="AX25" i="3"/>
  <c r="BF25" i="11"/>
  <c r="AY25" i="3"/>
  <c r="BG25" i="11"/>
  <c r="AZ25" i="3"/>
  <c r="BH25" i="11"/>
  <c r="AJ25" i="3"/>
  <c r="AP25" i="11"/>
  <c r="AE25" i="3"/>
  <c r="AI25" i="11"/>
  <c r="AI25" i="3"/>
  <c r="AO25" i="11"/>
  <c r="AO25" i="3"/>
  <c r="AU25" i="11"/>
  <c r="AH25" i="3"/>
  <c r="AN25" i="11"/>
  <c r="AP25" i="3"/>
  <c r="AV25" i="11"/>
  <c r="AL25" i="3"/>
  <c r="AR25" i="11"/>
  <c r="T19" i="5"/>
  <c r="P25" i="11"/>
  <c r="T25" i="3"/>
  <c r="V25" i="11"/>
  <c r="T23" i="5"/>
  <c r="T25" i="11"/>
  <c r="BI39" i="1"/>
  <c r="Y29" i="5" s="1"/>
  <c r="AB27" i="11"/>
  <c r="AM27" i="3"/>
  <c r="AS27" i="11"/>
  <c r="BI61" i="1"/>
  <c r="Y60" i="5" s="1"/>
  <c r="BB27" i="11"/>
  <c r="U31" i="5"/>
  <c r="AD27" i="11"/>
  <c r="BI47" i="1"/>
  <c r="Y46" i="5" s="1"/>
  <c r="AJ27" i="11"/>
  <c r="BG34" i="1"/>
  <c r="U24" i="5" s="1"/>
  <c r="BP56" i="1"/>
  <c r="AI20" i="5" s="1"/>
  <c r="BG31" i="1"/>
  <c r="BP45" i="1"/>
  <c r="BQ45" i="1" s="1"/>
  <c r="T21" i="5"/>
  <c r="T24" i="5"/>
  <c r="T17" i="5"/>
  <c r="BG27" i="1"/>
  <c r="X27" i="3"/>
  <c r="AH22" i="5"/>
  <c r="BP65" i="1"/>
  <c r="BQ65" i="1" s="1"/>
  <c r="U53" i="5"/>
  <c r="AH31" i="5"/>
  <c r="T18" i="5"/>
  <c r="BI54" i="1"/>
  <c r="Y53" i="5" s="1"/>
  <c r="BG28" i="1"/>
  <c r="BG48" i="1"/>
  <c r="BI41" i="1"/>
  <c r="Y31" i="5" s="1"/>
  <c r="BG58" i="1"/>
  <c r="T15" i="5"/>
  <c r="Z27" i="3"/>
  <c r="AH19" i="5"/>
  <c r="BP53" i="1"/>
  <c r="AI17" i="5" s="1"/>
  <c r="BG25" i="1"/>
  <c r="U29" i="5"/>
  <c r="BG51" i="1"/>
  <c r="BG46" i="1"/>
  <c r="BG62" i="1"/>
  <c r="R25" i="3"/>
  <c r="BG33" i="1"/>
  <c r="T27" i="11" s="1"/>
  <c r="T33" i="5"/>
  <c r="Q25" i="3"/>
  <c r="BG32" i="1"/>
  <c r="S27" i="11" s="1"/>
  <c r="BG53" i="1"/>
  <c r="T22" i="5"/>
  <c r="U60" i="5"/>
  <c r="BG35" i="1"/>
  <c r="AT27" i="3"/>
  <c r="O25" i="3"/>
  <c r="BG30" i="1"/>
  <c r="Q27" i="11" s="1"/>
  <c r="T25" i="5"/>
  <c r="BG66" i="1"/>
  <c r="BG64" i="1"/>
  <c r="BG57" i="1"/>
  <c r="AB25" i="3"/>
  <c r="BG43" i="1"/>
  <c r="AF27" i="11" s="1"/>
  <c r="N25" i="3"/>
  <c r="BG29" i="1"/>
  <c r="P27" i="11" s="1"/>
  <c r="K25" i="3"/>
  <c r="BG26" i="1"/>
  <c r="K27" i="11" s="1"/>
  <c r="U46" i="5"/>
  <c r="I25" i="3"/>
  <c r="BG24" i="1"/>
  <c r="I27" i="11" s="1"/>
  <c r="BG60" i="1"/>
  <c r="BG63" i="1"/>
  <c r="AV25" i="3"/>
  <c r="BG45" i="1"/>
  <c r="AD25" i="3"/>
  <c r="AF27" i="3"/>
  <c r="AZ27" i="3"/>
  <c r="BG55" i="1"/>
  <c r="BG49" i="1"/>
  <c r="BG44" i="1"/>
  <c r="AC25" i="3"/>
  <c r="BG65" i="1"/>
  <c r="BF27" i="11" s="1"/>
  <c r="T64" i="5"/>
  <c r="BQ62" i="1"/>
  <c r="AI26" i="5"/>
  <c r="BQ57" i="1"/>
  <c r="AI21" i="5"/>
  <c r="BI67" i="1"/>
  <c r="U66" i="5"/>
  <c r="BG50" i="1"/>
  <c r="AO27" i="11" s="1"/>
  <c r="T49" i="5"/>
  <c r="BG56" i="1"/>
  <c r="AU27" i="11" s="1"/>
  <c r="T55" i="5"/>
  <c r="AJ11" i="5"/>
  <c r="T48" i="5"/>
  <c r="T47" i="5"/>
  <c r="T44" i="5"/>
  <c r="BQ50" i="1"/>
  <c r="AI14" i="5"/>
  <c r="T54" i="5"/>
  <c r="T57" i="5"/>
  <c r="BQ60" i="1"/>
  <c r="AI24" i="5"/>
  <c r="BQ63" i="1"/>
  <c r="AI27" i="5"/>
  <c r="AJ25" i="5"/>
  <c r="T63" i="5"/>
  <c r="T65" i="5"/>
  <c r="BQ52" i="1"/>
  <c r="AI16" i="5"/>
  <c r="BQ51" i="1"/>
  <c r="AI15" i="5"/>
  <c r="BQ64" i="1"/>
  <c r="AI28" i="5"/>
  <c r="T45" i="5"/>
  <c r="T56" i="5"/>
  <c r="BQ46" i="1"/>
  <c r="AI10" i="5"/>
  <c r="BG59" i="1"/>
  <c r="AZ27" i="11" s="1"/>
  <c r="T58" i="5"/>
  <c r="BG52" i="1"/>
  <c r="AQ27" i="11" s="1"/>
  <c r="T51" i="5"/>
  <c r="BQ59" i="1"/>
  <c r="AI23" i="5"/>
  <c r="BQ58" i="1"/>
  <c r="AI22" i="5"/>
  <c r="T62" i="5"/>
  <c r="BQ49" i="1"/>
  <c r="AI13" i="5"/>
  <c r="BQ44" i="1"/>
  <c r="AI8" i="5"/>
  <c r="T59" i="5"/>
  <c r="T61" i="5"/>
  <c r="BQ55" i="1"/>
  <c r="AI19" i="5"/>
  <c r="BQ48" i="1"/>
  <c r="AI12" i="5"/>
  <c r="T43" i="5"/>
  <c r="T66" i="5"/>
  <c r="AJ18" i="5"/>
  <c r="T50" i="5"/>
  <c r="T52" i="5"/>
  <c r="BQ67" i="1"/>
  <c r="AI31" i="5"/>
  <c r="BQ66" i="1"/>
  <c r="AI30" i="5"/>
  <c r="BQ56" i="1" l="1"/>
  <c r="AJ20" i="5" s="1"/>
  <c r="U59" i="5"/>
  <c r="BA27" i="11"/>
  <c r="AP27" i="3"/>
  <c r="AV27" i="11"/>
  <c r="BI34" i="1"/>
  <c r="Y24" i="5" s="1"/>
  <c r="U27" i="11"/>
  <c r="U44" i="5"/>
  <c r="AH27" i="11"/>
  <c r="BI64" i="1"/>
  <c r="Y63" i="5" s="1"/>
  <c r="BE27" i="11"/>
  <c r="BI35" i="1"/>
  <c r="Y25" i="5" s="1"/>
  <c r="V27" i="11"/>
  <c r="AE27" i="3"/>
  <c r="AI27" i="11"/>
  <c r="BI28" i="1"/>
  <c r="Y18" i="5" s="1"/>
  <c r="O27" i="11"/>
  <c r="BI27" i="1"/>
  <c r="Y17" i="5" s="1"/>
  <c r="L27" i="11"/>
  <c r="U52" i="5"/>
  <c r="AR27" i="11"/>
  <c r="J27" i="3"/>
  <c r="J27" i="11"/>
  <c r="U43" i="5"/>
  <c r="AG27" i="11"/>
  <c r="U65" i="5"/>
  <c r="BG27" i="11"/>
  <c r="BI51" i="1"/>
  <c r="Y50" i="5" s="1"/>
  <c r="AP27" i="11"/>
  <c r="AQ27" i="3"/>
  <c r="AY27" i="11"/>
  <c r="BI31" i="1"/>
  <c r="Y21" i="5" s="1"/>
  <c r="R27" i="11"/>
  <c r="BI55" i="1"/>
  <c r="Y54" i="5" s="1"/>
  <c r="AT27" i="11"/>
  <c r="U47" i="5"/>
  <c r="AM27" i="11"/>
  <c r="BI49" i="1"/>
  <c r="Y48" i="5" s="1"/>
  <c r="AN27" i="11"/>
  <c r="U62" i="5"/>
  <c r="BD27" i="11"/>
  <c r="BI62" i="1"/>
  <c r="Y61" i="5" s="1"/>
  <c r="BC27" i="11"/>
  <c r="S27" i="3"/>
  <c r="AU27" i="3"/>
  <c r="AI9" i="5"/>
  <c r="L27" i="3"/>
  <c r="AG27" i="3"/>
  <c r="P27" i="3"/>
  <c r="U21" i="5"/>
  <c r="BI46" i="1"/>
  <c r="Y45" i="5" s="1"/>
  <c r="U17" i="5"/>
  <c r="BI53" i="1"/>
  <c r="Y52" i="5" s="1"/>
  <c r="BI57" i="1"/>
  <c r="Y56" i="5" s="1"/>
  <c r="AI29" i="5"/>
  <c r="U50" i="5"/>
  <c r="U61" i="5"/>
  <c r="BI66" i="1"/>
  <c r="Y65" i="5" s="1"/>
  <c r="BI44" i="1"/>
  <c r="Y43" i="5" s="1"/>
  <c r="BQ53" i="1"/>
  <c r="AJ17" i="5" s="1"/>
  <c r="U45" i="5"/>
  <c r="BI48" i="1"/>
  <c r="Y47" i="5" s="1"/>
  <c r="M27" i="3"/>
  <c r="BI45" i="1"/>
  <c r="Y44" i="5" s="1"/>
  <c r="U18" i="5"/>
  <c r="U57" i="5"/>
  <c r="BI58" i="1"/>
  <c r="Y57" i="5" s="1"/>
  <c r="AJ27" i="3"/>
  <c r="AL27" i="3"/>
  <c r="U56" i="5"/>
  <c r="BI25" i="1"/>
  <c r="Y15" i="5" s="1"/>
  <c r="U15" i="5"/>
  <c r="R27" i="3"/>
  <c r="BI33" i="1"/>
  <c r="Y23" i="5" s="1"/>
  <c r="U23" i="5"/>
  <c r="O27" i="3"/>
  <c r="U20" i="5"/>
  <c r="BI30" i="1"/>
  <c r="Y20" i="5" s="1"/>
  <c r="U25" i="5"/>
  <c r="U63" i="5"/>
  <c r="AY27" i="3"/>
  <c r="AW27" i="3"/>
  <c r="BI32" i="1"/>
  <c r="Y22" i="5" s="1"/>
  <c r="Q27" i="3"/>
  <c r="U22" i="5"/>
  <c r="T27" i="3"/>
  <c r="BI60" i="1"/>
  <c r="Y59" i="5" s="1"/>
  <c r="U48" i="5"/>
  <c r="U54" i="5"/>
  <c r="U19" i="5"/>
  <c r="N27" i="3"/>
  <c r="BI29" i="1"/>
  <c r="Y19" i="5" s="1"/>
  <c r="U16" i="5"/>
  <c r="K27" i="3"/>
  <c r="BI26" i="1"/>
  <c r="Y16" i="5" s="1"/>
  <c r="U42" i="5"/>
  <c r="AB27" i="3"/>
  <c r="U33" i="5"/>
  <c r="BI43" i="1"/>
  <c r="BI24" i="1"/>
  <c r="Y14" i="5" s="1"/>
  <c r="U14" i="5"/>
  <c r="I27" i="3"/>
  <c r="AR27" i="3"/>
  <c r="AV27" i="3"/>
  <c r="AO27" i="3"/>
  <c r="AX27" i="3"/>
  <c r="BI63" i="1"/>
  <c r="Y62" i="5" s="1"/>
  <c r="AH27" i="3"/>
  <c r="AS27" i="3"/>
  <c r="AK27" i="3"/>
  <c r="AC27" i="3"/>
  <c r="AN27" i="3"/>
  <c r="AD27" i="3"/>
  <c r="AI27" i="3"/>
  <c r="BI52" i="1"/>
  <c r="U51" i="5"/>
  <c r="AJ10" i="5"/>
  <c r="AJ15" i="5"/>
  <c r="AJ27" i="5"/>
  <c r="Y66" i="5"/>
  <c r="AJ26" i="5"/>
  <c r="AJ31" i="5"/>
  <c r="AJ29" i="5"/>
  <c r="AJ12" i="5"/>
  <c r="AJ8" i="5"/>
  <c r="AJ23" i="5"/>
  <c r="AJ28" i="5"/>
  <c r="AJ24" i="5"/>
  <c r="AJ9" i="5"/>
  <c r="AJ21" i="5"/>
  <c r="AJ30" i="5"/>
  <c r="AJ19" i="5"/>
  <c r="AJ22" i="5"/>
  <c r="AJ14" i="5"/>
  <c r="BI50" i="1"/>
  <c r="U49" i="5"/>
  <c r="AJ13" i="5"/>
  <c r="BI59" i="1"/>
  <c r="U58" i="5"/>
  <c r="AJ16" i="5"/>
  <c r="BI56" i="1"/>
  <c r="U55" i="5"/>
  <c r="BI65" i="1"/>
  <c r="U64" i="5"/>
  <c r="FV56" i="1"/>
  <c r="Y55" i="9" s="1"/>
  <c r="FW56" i="1"/>
  <c r="FV52" i="1"/>
  <c r="Y51" i="9" s="1"/>
  <c r="FW52" i="1"/>
  <c r="FV48" i="1"/>
  <c r="Y47" i="9" s="1"/>
  <c r="FW48" i="1"/>
  <c r="FV44" i="1"/>
  <c r="Y43" i="9" s="1"/>
  <c r="FW44" i="1"/>
  <c r="FV40" i="1"/>
  <c r="Y30" i="9" s="1"/>
  <c r="FW40" i="1"/>
  <c r="FV32" i="1"/>
  <c r="Y22" i="9" s="1"/>
  <c r="FW32" i="1"/>
  <c r="FV20" i="1"/>
  <c r="Y10" i="9" s="1"/>
  <c r="FW20" i="1"/>
  <c r="FV67" i="1"/>
  <c r="Y66" i="9" s="1"/>
  <c r="FW67" i="1"/>
  <c r="FV55" i="1"/>
  <c r="Y54" i="9" s="1"/>
  <c r="FW55" i="1"/>
  <c r="FV39" i="1"/>
  <c r="Y29" i="9" s="1"/>
  <c r="FW39" i="1"/>
  <c r="FV31" i="1"/>
  <c r="Y21" i="9" s="1"/>
  <c r="FW31" i="1"/>
  <c r="Y9" i="9"/>
  <c r="FV62" i="1"/>
  <c r="Y61" i="9" s="1"/>
  <c r="FW62" i="1"/>
  <c r="FV58" i="1"/>
  <c r="Y57" i="9" s="1"/>
  <c r="FW58" i="1"/>
  <c r="FV54" i="1"/>
  <c r="Y53" i="9" s="1"/>
  <c r="FW54" i="1"/>
  <c r="FV50" i="1"/>
  <c r="Y49" i="9" s="1"/>
  <c r="FW50" i="1"/>
  <c r="FV46" i="1"/>
  <c r="Y45" i="9" s="1"/>
  <c r="FW46" i="1"/>
  <c r="FV42" i="1"/>
  <c r="Y32" i="9" s="1"/>
  <c r="FW42" i="1"/>
  <c r="FV38" i="1"/>
  <c r="Y28" i="9" s="1"/>
  <c r="FW38" i="1"/>
  <c r="FV34" i="1"/>
  <c r="Y24" i="9" s="1"/>
  <c r="FW34" i="1"/>
  <c r="FV30" i="1"/>
  <c r="Y20" i="9" s="1"/>
  <c r="FW30" i="1"/>
  <c r="FV26" i="1"/>
  <c r="Y16" i="9" s="1"/>
  <c r="FW26" i="1"/>
  <c r="FV22" i="1"/>
  <c r="Y12" i="9" s="1"/>
  <c r="FW22" i="1"/>
  <c r="FV65" i="1"/>
  <c r="Y64" i="9" s="1"/>
  <c r="FW65" i="1"/>
  <c r="FV60" i="1"/>
  <c r="Y59" i="9" s="1"/>
  <c r="FW60" i="1"/>
  <c r="FV36" i="1"/>
  <c r="Y26" i="9" s="1"/>
  <c r="FW36" i="1"/>
  <c r="FV28" i="1"/>
  <c r="Y18" i="9" s="1"/>
  <c r="FW28" i="1"/>
  <c r="FV24" i="1"/>
  <c r="Y14" i="9" s="1"/>
  <c r="FW24" i="1"/>
  <c r="FV59" i="1"/>
  <c r="Y58" i="9" s="1"/>
  <c r="FW59" i="1"/>
  <c r="FV51" i="1"/>
  <c r="Y50" i="9" s="1"/>
  <c r="FW51" i="1"/>
  <c r="FV47" i="1"/>
  <c r="Y46" i="9" s="1"/>
  <c r="FW47" i="1"/>
  <c r="FV43" i="1"/>
  <c r="FW43" i="1"/>
  <c r="FV35" i="1"/>
  <c r="Y25" i="9" s="1"/>
  <c r="FW35" i="1"/>
  <c r="FV27" i="1"/>
  <c r="Y17" i="9" s="1"/>
  <c r="FW27" i="1"/>
  <c r="FV23" i="1"/>
  <c r="Y13" i="9" s="1"/>
  <c r="FW23" i="1"/>
  <c r="FV66" i="1"/>
  <c r="Y65" i="9" s="1"/>
  <c r="FW66" i="1"/>
  <c r="FV61" i="1"/>
  <c r="Y60" i="9" s="1"/>
  <c r="FW61" i="1"/>
  <c r="FV57" i="1"/>
  <c r="Y56" i="9" s="1"/>
  <c r="FW57" i="1"/>
  <c r="FV53" i="1"/>
  <c r="Y52" i="9" s="1"/>
  <c r="FW53" i="1"/>
  <c r="FV49" i="1"/>
  <c r="Y48" i="9" s="1"/>
  <c r="FW49" i="1"/>
  <c r="FV45" i="1"/>
  <c r="Y44" i="9" s="1"/>
  <c r="FW45" i="1"/>
  <c r="FV41" i="1"/>
  <c r="Y31" i="9" s="1"/>
  <c r="FW41" i="1"/>
  <c r="FV37" i="1"/>
  <c r="Y27" i="9" s="1"/>
  <c r="FW37" i="1"/>
  <c r="FV33" i="1"/>
  <c r="Y23" i="9" s="1"/>
  <c r="FW33" i="1"/>
  <c r="FV29" i="1"/>
  <c r="Y19" i="9" s="1"/>
  <c r="FW29" i="1"/>
  <c r="FV25" i="1"/>
  <c r="Y15" i="9" s="1"/>
  <c r="FW25" i="1"/>
  <c r="FV21" i="1"/>
  <c r="Y11" i="9" s="1"/>
  <c r="FW21" i="1"/>
  <c r="FV63" i="1"/>
  <c r="Y62" i="9" s="1"/>
  <c r="FW63" i="1"/>
  <c r="FV64" i="1"/>
  <c r="Y63" i="9" s="1"/>
  <c r="FW64" i="1"/>
  <c r="FN52" i="1"/>
  <c r="FM52" i="1"/>
  <c r="FN40" i="1"/>
  <c r="FM40" i="1"/>
  <c r="FN67" i="1"/>
  <c r="FM67" i="1"/>
  <c r="FN59" i="1"/>
  <c r="FM59" i="1"/>
  <c r="FN55" i="1"/>
  <c r="FM55" i="1"/>
  <c r="FM51" i="1"/>
  <c r="FN51" i="1"/>
  <c r="FN47" i="1"/>
  <c r="FM47" i="1"/>
  <c r="FN43" i="1"/>
  <c r="FM43" i="1"/>
  <c r="AF96" i="11" s="1"/>
  <c r="AF107" i="11" s="1"/>
  <c r="FM39" i="1"/>
  <c r="FN39" i="1"/>
  <c r="FM35" i="1"/>
  <c r="FN35" i="1"/>
  <c r="FN31" i="1"/>
  <c r="FM31" i="1"/>
  <c r="FM27" i="1"/>
  <c r="FN27" i="1"/>
  <c r="FM23" i="1"/>
  <c r="FN23" i="1"/>
  <c r="FM66" i="1"/>
  <c r="FN66" i="1"/>
  <c r="FM56" i="1"/>
  <c r="FN56" i="1"/>
  <c r="FN44" i="1"/>
  <c r="FM44" i="1"/>
  <c r="FM32" i="1"/>
  <c r="FN32" i="1"/>
  <c r="FM20" i="1"/>
  <c r="FM62" i="1"/>
  <c r="FN62" i="1"/>
  <c r="FM58" i="1"/>
  <c r="FN58" i="1"/>
  <c r="FM54" i="1"/>
  <c r="FN54" i="1"/>
  <c r="FM50" i="1"/>
  <c r="FN50" i="1"/>
  <c r="FN46" i="1"/>
  <c r="FM46" i="1"/>
  <c r="FN42" i="1"/>
  <c r="FM42" i="1"/>
  <c r="FM38" i="1"/>
  <c r="FN38" i="1"/>
  <c r="FN34" i="1"/>
  <c r="FM34" i="1"/>
  <c r="FM30" i="1"/>
  <c r="FN30" i="1"/>
  <c r="FM26" i="1"/>
  <c r="FN26" i="1"/>
  <c r="FN22" i="1"/>
  <c r="FM22" i="1"/>
  <c r="FM65" i="1"/>
  <c r="FN65" i="1"/>
  <c r="FM60" i="1"/>
  <c r="FN60" i="1"/>
  <c r="FN48" i="1"/>
  <c r="FM48" i="1"/>
  <c r="FM36" i="1"/>
  <c r="FN36" i="1"/>
  <c r="FN28" i="1"/>
  <c r="FM28" i="1"/>
  <c r="FM24" i="1"/>
  <c r="FN24" i="1"/>
  <c r="FN61" i="1"/>
  <c r="FM61" i="1"/>
  <c r="FN57" i="1"/>
  <c r="FM57" i="1"/>
  <c r="FN53" i="1"/>
  <c r="FM53" i="1"/>
  <c r="FN49" i="1"/>
  <c r="FM49" i="1"/>
  <c r="FM45" i="1"/>
  <c r="FN45" i="1"/>
  <c r="FN41" i="1"/>
  <c r="FM41" i="1"/>
  <c r="FN37" i="1"/>
  <c r="FM37" i="1"/>
  <c r="FM33" i="1"/>
  <c r="FN33" i="1"/>
  <c r="FN29" i="1"/>
  <c r="FM29" i="1"/>
  <c r="FM25" i="1"/>
  <c r="FN25" i="1"/>
  <c r="FM21" i="1"/>
  <c r="FN21" i="1"/>
  <c r="FN63" i="1"/>
  <c r="FM63" i="1"/>
  <c r="FN64" i="1"/>
  <c r="FM64" i="1"/>
  <c r="AW114" i="3" l="1"/>
  <c r="BE113" i="11"/>
  <c r="V114" i="3"/>
  <c r="X113" i="11"/>
  <c r="AT114" i="3"/>
  <c r="BB113" i="11"/>
  <c r="AA114" i="3"/>
  <c r="AE113" i="11"/>
  <c r="H114" i="3"/>
  <c r="H113" i="11"/>
  <c r="R114" i="3"/>
  <c r="T113" i="11"/>
  <c r="U114" i="3"/>
  <c r="W113" i="11"/>
  <c r="W114" i="3"/>
  <c r="AA113" i="11"/>
  <c r="AM114" i="3"/>
  <c r="AS113" i="11"/>
  <c r="AF114" i="3"/>
  <c r="AJ113" i="11"/>
  <c r="AK114" i="3"/>
  <c r="AQ113" i="11"/>
  <c r="F114" i="3"/>
  <c r="F113" i="11"/>
  <c r="AD114" i="3"/>
  <c r="AH113" i="11"/>
  <c r="AX114" i="3"/>
  <c r="BF113" i="11"/>
  <c r="K114" i="3"/>
  <c r="K113" i="11"/>
  <c r="AI114" i="3"/>
  <c r="AO113" i="11"/>
  <c r="AQ114" i="3"/>
  <c r="AY113" i="11"/>
  <c r="AC114" i="3"/>
  <c r="AG113" i="11"/>
  <c r="AB114" i="3"/>
  <c r="AF113" i="11"/>
  <c r="AR114" i="3"/>
  <c r="AZ113" i="11"/>
  <c r="Y114" i="3"/>
  <c r="AC113" i="11"/>
  <c r="N114" i="3"/>
  <c r="P113" i="11"/>
  <c r="AL114" i="3"/>
  <c r="AR113" i="11"/>
  <c r="AG114" i="3"/>
  <c r="AM113" i="11"/>
  <c r="S114" i="3"/>
  <c r="U113" i="11"/>
  <c r="Q114" i="3"/>
  <c r="S113" i="11"/>
  <c r="X114" i="3"/>
  <c r="AB113" i="11"/>
  <c r="O114" i="3"/>
  <c r="Q113" i="11"/>
  <c r="P114" i="3"/>
  <c r="R113" i="11"/>
  <c r="AZ114" i="3"/>
  <c r="BH113" i="11"/>
  <c r="E113" i="11"/>
  <c r="M114" i="3"/>
  <c r="O113" i="11"/>
  <c r="AO114" i="3"/>
  <c r="AU113" i="11"/>
  <c r="J114" i="3"/>
  <c r="J113" i="11"/>
  <c r="I114" i="3"/>
  <c r="I113" i="11"/>
  <c r="AS114" i="3"/>
  <c r="BA113" i="11"/>
  <c r="AU114" i="3"/>
  <c r="BC113" i="11"/>
  <c r="AN114" i="3"/>
  <c r="AT113" i="11"/>
  <c r="AV114" i="3"/>
  <c r="BD113" i="11"/>
  <c r="Z114" i="3"/>
  <c r="AD113" i="11"/>
  <c r="AH114" i="3"/>
  <c r="AN113" i="11"/>
  <c r="AP114" i="3"/>
  <c r="AV113" i="11"/>
  <c r="G114" i="3"/>
  <c r="G113" i="11"/>
  <c r="AE114" i="3"/>
  <c r="AI113" i="11"/>
  <c r="AY114" i="3"/>
  <c r="BG113" i="11"/>
  <c r="L114" i="3"/>
  <c r="L113" i="11"/>
  <c r="T114" i="3"/>
  <c r="V113" i="11"/>
  <c r="AJ114" i="3"/>
  <c r="AP113" i="11"/>
  <c r="T52" i="9"/>
  <c r="AR96" i="11"/>
  <c r="AR107" i="11" s="1"/>
  <c r="T18" i="9"/>
  <c r="O96" i="11"/>
  <c r="T24" i="9"/>
  <c r="U96" i="11"/>
  <c r="U107" i="11" s="1"/>
  <c r="T10" i="9"/>
  <c r="E96" i="11"/>
  <c r="T17" i="9"/>
  <c r="L96" i="11"/>
  <c r="T50" i="9"/>
  <c r="AP96" i="11"/>
  <c r="AP107" i="11" s="1"/>
  <c r="T11" i="9"/>
  <c r="F96" i="11"/>
  <c r="T44" i="9"/>
  <c r="AH96" i="11"/>
  <c r="AH107" i="11" s="1"/>
  <c r="T64" i="9"/>
  <c r="BF96" i="11"/>
  <c r="BF107" i="11" s="1"/>
  <c r="T16" i="9"/>
  <c r="K96" i="11"/>
  <c r="T49" i="9"/>
  <c r="AO96" i="11"/>
  <c r="AO107" i="11" s="1"/>
  <c r="T57" i="9"/>
  <c r="AY96" i="11"/>
  <c r="AY107" i="11" s="1"/>
  <c r="T21" i="9"/>
  <c r="R96" i="11"/>
  <c r="T46" i="9"/>
  <c r="AJ96" i="11"/>
  <c r="AJ107" i="11" s="1"/>
  <c r="T54" i="9"/>
  <c r="AT96" i="11"/>
  <c r="AT107" i="11" s="1"/>
  <c r="T66" i="9"/>
  <c r="BH96" i="11"/>
  <c r="BH107" i="11" s="1"/>
  <c r="T51" i="9"/>
  <c r="AQ96" i="11"/>
  <c r="AQ107" i="11" s="1"/>
  <c r="T19" i="9"/>
  <c r="P96" i="11"/>
  <c r="T60" i="9"/>
  <c r="BB96" i="11"/>
  <c r="BB107" i="11" s="1"/>
  <c r="T32" i="9"/>
  <c r="AE96" i="11"/>
  <c r="AE107" i="11" s="1"/>
  <c r="T25" i="9"/>
  <c r="V96" i="11"/>
  <c r="V107" i="11" s="1"/>
  <c r="T48" i="9"/>
  <c r="AN96" i="11"/>
  <c r="AN107" i="11" s="1"/>
  <c r="T22" i="9"/>
  <c r="S96" i="11"/>
  <c r="T13" i="9"/>
  <c r="H96" i="11"/>
  <c r="T29" i="9"/>
  <c r="AB96" i="11"/>
  <c r="AB107" i="11" s="1"/>
  <c r="T63" i="9"/>
  <c r="BE96" i="11"/>
  <c r="BE107" i="11" s="1"/>
  <c r="T27" i="9"/>
  <c r="X96" i="11"/>
  <c r="X107" i="11" s="1"/>
  <c r="T47" i="9"/>
  <c r="AM96" i="11"/>
  <c r="AM107" i="11" s="1"/>
  <c r="T65" i="9"/>
  <c r="BG96" i="11"/>
  <c r="BG107" i="11" s="1"/>
  <c r="T62" i="9"/>
  <c r="BD96" i="11"/>
  <c r="BD107" i="11" s="1"/>
  <c r="T31" i="9"/>
  <c r="AD96" i="11"/>
  <c r="AD107" i="11" s="1"/>
  <c r="T56" i="9"/>
  <c r="AV96" i="11"/>
  <c r="AV107" i="11" s="1"/>
  <c r="T12" i="9"/>
  <c r="G96" i="11"/>
  <c r="T45" i="9"/>
  <c r="AI96" i="11"/>
  <c r="AI107" i="11" s="1"/>
  <c r="T55" i="9"/>
  <c r="AU96" i="11"/>
  <c r="AU107" i="11" s="1"/>
  <c r="T15" i="9"/>
  <c r="J96" i="11"/>
  <c r="T23" i="9"/>
  <c r="T96" i="11"/>
  <c r="T107" i="11" s="1"/>
  <c r="T14" i="9"/>
  <c r="I96" i="11"/>
  <c r="T26" i="9"/>
  <c r="W96" i="11"/>
  <c r="W107" i="11" s="1"/>
  <c r="T59" i="9"/>
  <c r="BA96" i="11"/>
  <c r="BA107" i="11" s="1"/>
  <c r="T20" i="9"/>
  <c r="Q96" i="11"/>
  <c r="T28" i="9"/>
  <c r="AA96" i="11"/>
  <c r="AA107" i="11" s="1"/>
  <c r="T53" i="9"/>
  <c r="AS96" i="11"/>
  <c r="AS107" i="11" s="1"/>
  <c r="T61" i="9"/>
  <c r="BC96" i="11"/>
  <c r="BC107" i="11" s="1"/>
  <c r="T43" i="9"/>
  <c r="AG96" i="11"/>
  <c r="AG107" i="11" s="1"/>
  <c r="T58" i="9"/>
  <c r="AZ96" i="11"/>
  <c r="AZ107" i="11" s="1"/>
  <c r="T30" i="9"/>
  <c r="AC96" i="11"/>
  <c r="AC107" i="11" s="1"/>
  <c r="T9" i="9"/>
  <c r="D96" i="11"/>
  <c r="T33" i="9"/>
  <c r="T42" i="9"/>
  <c r="Y33" i="9"/>
  <c r="Y42" i="9"/>
  <c r="N97" i="3"/>
  <c r="M97" i="3"/>
  <c r="AJ97" i="3"/>
  <c r="AJ108" i="3" s="1"/>
  <c r="AD97" i="3"/>
  <c r="AD108" i="3" s="1"/>
  <c r="P97" i="3"/>
  <c r="AK97" i="3"/>
  <c r="AK108" i="3" s="1"/>
  <c r="AW97" i="3"/>
  <c r="AW108" i="3" s="1"/>
  <c r="V97" i="3"/>
  <c r="V108" i="3" s="1"/>
  <c r="AT97" i="3"/>
  <c r="AT108" i="3" s="1"/>
  <c r="AA97" i="3"/>
  <c r="AA108" i="3" s="1"/>
  <c r="AY97" i="3"/>
  <c r="AY108" i="3" s="1"/>
  <c r="AX97" i="3"/>
  <c r="AX108" i="3" s="1"/>
  <c r="AQ97" i="3"/>
  <c r="AQ108" i="3" s="1"/>
  <c r="AF97" i="3"/>
  <c r="AF108" i="3" s="1"/>
  <c r="AZ97" i="3"/>
  <c r="AZ108" i="3" s="1"/>
  <c r="AV97" i="3"/>
  <c r="AV108" i="3" s="1"/>
  <c r="Z97" i="3"/>
  <c r="Z108" i="3" s="1"/>
  <c r="AH97" i="3"/>
  <c r="AH108" i="3" s="1"/>
  <c r="AP97" i="3"/>
  <c r="AP108" i="3" s="1"/>
  <c r="G97" i="3"/>
  <c r="AE97" i="3"/>
  <c r="AE108" i="3" s="1"/>
  <c r="Q97" i="3"/>
  <c r="AO97" i="3"/>
  <c r="AO108" i="3" s="1"/>
  <c r="H97" i="3"/>
  <c r="X97" i="3"/>
  <c r="X108" i="3" s="1"/>
  <c r="AL97" i="3"/>
  <c r="AL108" i="3" s="1"/>
  <c r="AG97" i="3"/>
  <c r="AG108" i="3" s="1"/>
  <c r="S97" i="3"/>
  <c r="S108" i="3" s="1"/>
  <c r="E97" i="3"/>
  <c r="L97" i="3"/>
  <c r="T97" i="3"/>
  <c r="T108" i="3" s="1"/>
  <c r="F97" i="3"/>
  <c r="K97" i="3"/>
  <c r="AI97" i="3"/>
  <c r="AI108" i="3" s="1"/>
  <c r="AN97" i="3"/>
  <c r="AN108" i="3" s="1"/>
  <c r="J97" i="3"/>
  <c r="R97" i="3"/>
  <c r="R108" i="3" s="1"/>
  <c r="I97" i="3"/>
  <c r="U97" i="3"/>
  <c r="U108" i="3" s="1"/>
  <c r="AS97" i="3"/>
  <c r="AS108" i="3" s="1"/>
  <c r="O97" i="3"/>
  <c r="W97" i="3"/>
  <c r="W108" i="3" s="1"/>
  <c r="AM97" i="3"/>
  <c r="AM108" i="3" s="1"/>
  <c r="AU97" i="3"/>
  <c r="AU108" i="3" s="1"/>
  <c r="AC97" i="3"/>
  <c r="AC108" i="3" s="1"/>
  <c r="AB97" i="3"/>
  <c r="AB108" i="3" s="1"/>
  <c r="AR97" i="3"/>
  <c r="AR108" i="3" s="1"/>
  <c r="Y97" i="3"/>
  <c r="Y108" i="3" s="1"/>
  <c r="D97" i="3"/>
  <c r="Y42" i="5"/>
  <c r="Y33" i="5"/>
  <c r="Y64" i="5"/>
  <c r="Y58" i="5"/>
  <c r="Y55" i="5"/>
  <c r="Y49" i="5"/>
  <c r="Y51" i="5"/>
  <c r="EK65" i="1" l="1"/>
  <c r="BF91" i="11" s="1"/>
  <c r="AX92" i="3" l="1"/>
  <c r="E64" i="9"/>
  <c r="EK67" i="1"/>
  <c r="BH91" i="11" s="1"/>
  <c r="EL67" i="1"/>
  <c r="EL66" i="1"/>
  <c r="EK66" i="1"/>
  <c r="BG91" i="11" s="1"/>
  <c r="AZ92" i="3" l="1"/>
  <c r="E66" i="9"/>
  <c r="AY92" i="3"/>
  <c r="E65" i="9"/>
  <c r="FI62" i="1"/>
  <c r="P61" i="9" s="1"/>
  <c r="FE62" i="1"/>
  <c r="BC100" i="11" s="1"/>
  <c r="FI58" i="1"/>
  <c r="P57" i="9" s="1"/>
  <c r="FE58" i="1"/>
  <c r="AY100" i="11" s="1"/>
  <c r="FI54" i="1"/>
  <c r="P53" i="9" s="1"/>
  <c r="FE54" i="1"/>
  <c r="AS100" i="11" s="1"/>
  <c r="FI50" i="1"/>
  <c r="P49" i="9" s="1"/>
  <c r="FE50" i="1"/>
  <c r="AO100" i="11" s="1"/>
  <c r="FI46" i="1"/>
  <c r="P45" i="9" s="1"/>
  <c r="FE46" i="1"/>
  <c r="AI100" i="11" s="1"/>
  <c r="FI42" i="1"/>
  <c r="P32" i="9" s="1"/>
  <c r="FE42" i="1"/>
  <c r="AE100" i="11" s="1"/>
  <c r="FI38" i="1"/>
  <c r="P28" i="9" s="1"/>
  <c r="FE38" i="1"/>
  <c r="AA100" i="11" s="1"/>
  <c r="FI34" i="1"/>
  <c r="P24" i="9" s="1"/>
  <c r="FE34" i="1"/>
  <c r="U100" i="11" s="1"/>
  <c r="FI30" i="1"/>
  <c r="P20" i="9" s="1"/>
  <c r="FE30" i="1"/>
  <c r="Q100" i="11" s="1"/>
  <c r="FI26" i="1"/>
  <c r="P16" i="9" s="1"/>
  <c r="FE26" i="1"/>
  <c r="K100" i="11" s="1"/>
  <c r="FI22" i="1"/>
  <c r="P12" i="9" s="1"/>
  <c r="FE22" i="1"/>
  <c r="G100" i="11" s="1"/>
  <c r="Q8" i="9"/>
  <c r="FG18" i="1"/>
  <c r="C101" i="11" s="1"/>
  <c r="FK60" i="1"/>
  <c r="Q59" i="9" s="1"/>
  <c r="FG60" i="1"/>
  <c r="BA101" i="11" s="1"/>
  <c r="FK56" i="1"/>
  <c r="Q55" i="9" s="1"/>
  <c r="FG56" i="1"/>
  <c r="AU101" i="11" s="1"/>
  <c r="FK52" i="1"/>
  <c r="Q51" i="9" s="1"/>
  <c r="FG52" i="1"/>
  <c r="AQ101" i="11" s="1"/>
  <c r="FK48" i="1"/>
  <c r="Q47" i="9" s="1"/>
  <c r="FG48" i="1"/>
  <c r="AM101" i="11" s="1"/>
  <c r="FK44" i="1"/>
  <c r="Q43" i="9" s="1"/>
  <c r="FG44" i="1"/>
  <c r="AG101" i="11" s="1"/>
  <c r="FK40" i="1"/>
  <c r="Q30" i="9" s="1"/>
  <c r="FG40" i="1"/>
  <c r="AC101" i="11" s="1"/>
  <c r="FK36" i="1"/>
  <c r="Q26" i="9" s="1"/>
  <c r="FG36" i="1"/>
  <c r="W101" i="11" s="1"/>
  <c r="FK32" i="1"/>
  <c r="Q22" i="9" s="1"/>
  <c r="FG32" i="1"/>
  <c r="S101" i="11" s="1"/>
  <c r="FK28" i="1"/>
  <c r="Q18" i="9" s="1"/>
  <c r="FG28" i="1"/>
  <c r="O101" i="11" s="1"/>
  <c r="FK24" i="1"/>
  <c r="Q14" i="9" s="1"/>
  <c r="FG24" i="1"/>
  <c r="I101" i="11" s="1"/>
  <c r="FK20" i="1"/>
  <c r="Q10" i="9" s="1"/>
  <c r="FG20" i="1"/>
  <c r="E101" i="11" s="1"/>
  <c r="FI61" i="1"/>
  <c r="P60" i="9" s="1"/>
  <c r="FE61" i="1"/>
  <c r="BB100" i="11" s="1"/>
  <c r="FI57" i="1"/>
  <c r="P56" i="9" s="1"/>
  <c r="FE57" i="1"/>
  <c r="AV100" i="11" s="1"/>
  <c r="FI53" i="1"/>
  <c r="P52" i="9" s="1"/>
  <c r="FE53" i="1"/>
  <c r="AR100" i="11" s="1"/>
  <c r="FI49" i="1"/>
  <c r="P48" i="9" s="1"/>
  <c r="FE49" i="1"/>
  <c r="AN100" i="11" s="1"/>
  <c r="FI45" i="1"/>
  <c r="P44" i="9" s="1"/>
  <c r="FE45" i="1"/>
  <c r="AH100" i="11" s="1"/>
  <c r="FI41" i="1"/>
  <c r="P31" i="9" s="1"/>
  <c r="FE41" i="1"/>
  <c r="AD100" i="11" s="1"/>
  <c r="FI37" i="1"/>
  <c r="P27" i="9" s="1"/>
  <c r="FE37" i="1"/>
  <c r="X100" i="11" s="1"/>
  <c r="FI33" i="1"/>
  <c r="P23" i="9" s="1"/>
  <c r="FE33" i="1"/>
  <c r="T100" i="11" s="1"/>
  <c r="FI29" i="1"/>
  <c r="P19" i="9" s="1"/>
  <c r="FE29" i="1"/>
  <c r="P100" i="11" s="1"/>
  <c r="FI25" i="1"/>
  <c r="P15" i="9" s="1"/>
  <c r="FE25" i="1"/>
  <c r="J100" i="11" s="1"/>
  <c r="FI21" i="1"/>
  <c r="P11" i="9" s="1"/>
  <c r="FE21" i="1"/>
  <c r="F100" i="11" s="1"/>
  <c r="FK63" i="1"/>
  <c r="Q62" i="9" s="1"/>
  <c r="FG63" i="1"/>
  <c r="BD101" i="11" s="1"/>
  <c r="FK59" i="1"/>
  <c r="Q58" i="9" s="1"/>
  <c r="FG59" i="1"/>
  <c r="AZ101" i="11" s="1"/>
  <c r="FK55" i="1"/>
  <c r="Q54" i="9" s="1"/>
  <c r="FG55" i="1"/>
  <c r="AT101" i="11" s="1"/>
  <c r="FK51" i="1"/>
  <c r="Q50" i="9" s="1"/>
  <c r="FG51" i="1"/>
  <c r="AP101" i="11" s="1"/>
  <c r="FK47" i="1"/>
  <c r="Q46" i="9" s="1"/>
  <c r="FG47" i="1"/>
  <c r="AJ101" i="11" s="1"/>
  <c r="FK43" i="1"/>
  <c r="FG43" i="1"/>
  <c r="AF101" i="11" s="1"/>
  <c r="FK39" i="1"/>
  <c r="Q29" i="9" s="1"/>
  <c r="FG39" i="1"/>
  <c r="AB101" i="11" s="1"/>
  <c r="FK35" i="1"/>
  <c r="Q25" i="9" s="1"/>
  <c r="FG35" i="1"/>
  <c r="V101" i="11" s="1"/>
  <c r="FK31" i="1"/>
  <c r="Q21" i="9" s="1"/>
  <c r="FG31" i="1"/>
  <c r="R101" i="11" s="1"/>
  <c r="FK27" i="1"/>
  <c r="Q17" i="9" s="1"/>
  <c r="FG27" i="1"/>
  <c r="L101" i="11" s="1"/>
  <c r="FK23" i="1"/>
  <c r="Q13" i="9" s="1"/>
  <c r="FG23" i="1"/>
  <c r="H101" i="11" s="1"/>
  <c r="Q9" i="9"/>
  <c r="FG19" i="1"/>
  <c r="D101" i="11" s="1"/>
  <c r="P8" i="9"/>
  <c r="FE18" i="1"/>
  <c r="C100" i="11" s="1"/>
  <c r="FI60" i="1"/>
  <c r="P59" i="9" s="1"/>
  <c r="FE60" i="1"/>
  <c r="BA100" i="11" s="1"/>
  <c r="FI56" i="1"/>
  <c r="P55" i="9" s="1"/>
  <c r="FE56" i="1"/>
  <c r="AU100" i="11" s="1"/>
  <c r="FI52" i="1"/>
  <c r="P51" i="9" s="1"/>
  <c r="FE52" i="1"/>
  <c r="AQ100" i="11" s="1"/>
  <c r="FI48" i="1"/>
  <c r="P47" i="9" s="1"/>
  <c r="FE48" i="1"/>
  <c r="AM100" i="11" s="1"/>
  <c r="FI44" i="1"/>
  <c r="P43" i="9" s="1"/>
  <c r="FE44" i="1"/>
  <c r="AG100" i="11" s="1"/>
  <c r="FI40" i="1"/>
  <c r="P30" i="9" s="1"/>
  <c r="FE40" i="1"/>
  <c r="AC100" i="11" s="1"/>
  <c r="FI36" i="1"/>
  <c r="P26" i="9" s="1"/>
  <c r="FE36" i="1"/>
  <c r="W100" i="11" s="1"/>
  <c r="FI32" i="1"/>
  <c r="P22" i="9" s="1"/>
  <c r="FE32" i="1"/>
  <c r="S100" i="11" s="1"/>
  <c r="FI28" i="1"/>
  <c r="P18" i="9" s="1"/>
  <c r="FE28" i="1"/>
  <c r="O100" i="11" s="1"/>
  <c r="FI24" i="1"/>
  <c r="P14" i="9" s="1"/>
  <c r="FE24" i="1"/>
  <c r="I100" i="11" s="1"/>
  <c r="FI20" i="1"/>
  <c r="P10" i="9" s="1"/>
  <c r="FE20" i="1"/>
  <c r="E100" i="11" s="1"/>
  <c r="FK62" i="1"/>
  <c r="Q61" i="9" s="1"/>
  <c r="FG62" i="1"/>
  <c r="BC101" i="11" s="1"/>
  <c r="FK58" i="1"/>
  <c r="Q57" i="9" s="1"/>
  <c r="FG58" i="1"/>
  <c r="AY101" i="11" s="1"/>
  <c r="FK54" i="1"/>
  <c r="Q53" i="9" s="1"/>
  <c r="FG54" i="1"/>
  <c r="AS101" i="11" s="1"/>
  <c r="FK50" i="1"/>
  <c r="Q49" i="9" s="1"/>
  <c r="FG50" i="1"/>
  <c r="AO101" i="11" s="1"/>
  <c r="FK46" i="1"/>
  <c r="Q45" i="9" s="1"/>
  <c r="FG46" i="1"/>
  <c r="AI101" i="11" s="1"/>
  <c r="FK42" i="1"/>
  <c r="Q32" i="9" s="1"/>
  <c r="FG42" i="1"/>
  <c r="AE101" i="11" s="1"/>
  <c r="FK38" i="1"/>
  <c r="Q28" i="9" s="1"/>
  <c r="FG38" i="1"/>
  <c r="AA101" i="11" s="1"/>
  <c r="FK34" i="1"/>
  <c r="Q24" i="9" s="1"/>
  <c r="FG34" i="1"/>
  <c r="U101" i="11" s="1"/>
  <c r="FK30" i="1"/>
  <c r="Q20" i="9" s="1"/>
  <c r="FG30" i="1"/>
  <c r="Q101" i="11" s="1"/>
  <c r="FK26" i="1"/>
  <c r="Q16" i="9" s="1"/>
  <c r="FG26" i="1"/>
  <c r="K101" i="11" s="1"/>
  <c r="FK22" i="1"/>
  <c r="Q12" i="9" s="1"/>
  <c r="FG22" i="1"/>
  <c r="G101" i="11" s="1"/>
  <c r="FI63" i="1"/>
  <c r="P62" i="9" s="1"/>
  <c r="FE63" i="1"/>
  <c r="BD100" i="11" s="1"/>
  <c r="FI59" i="1"/>
  <c r="P58" i="9" s="1"/>
  <c r="FE59" i="1"/>
  <c r="AZ100" i="11" s="1"/>
  <c r="FI55" i="1"/>
  <c r="P54" i="9" s="1"/>
  <c r="FE55" i="1"/>
  <c r="AT100" i="11" s="1"/>
  <c r="FI51" i="1"/>
  <c r="P50" i="9" s="1"/>
  <c r="FE51" i="1"/>
  <c r="AP100" i="11" s="1"/>
  <c r="FI47" i="1"/>
  <c r="P46" i="9" s="1"/>
  <c r="FE47" i="1"/>
  <c r="AJ100" i="11" s="1"/>
  <c r="FI43" i="1"/>
  <c r="FE43" i="1"/>
  <c r="AF100" i="11" s="1"/>
  <c r="FI39" i="1"/>
  <c r="P29" i="9" s="1"/>
  <c r="FE39" i="1"/>
  <c r="AB100" i="11" s="1"/>
  <c r="FI35" i="1"/>
  <c r="P25" i="9" s="1"/>
  <c r="FE35" i="1"/>
  <c r="V100" i="11" s="1"/>
  <c r="FI31" i="1"/>
  <c r="P21" i="9" s="1"/>
  <c r="FE31" i="1"/>
  <c r="R100" i="11" s="1"/>
  <c r="FI27" i="1"/>
  <c r="P17" i="9" s="1"/>
  <c r="FE27" i="1"/>
  <c r="L100" i="11" s="1"/>
  <c r="FI23" i="1"/>
  <c r="P13" i="9" s="1"/>
  <c r="FE23" i="1"/>
  <c r="H100" i="11" s="1"/>
  <c r="P9" i="9"/>
  <c r="FE19" i="1"/>
  <c r="D100" i="11" s="1"/>
  <c r="FK61" i="1"/>
  <c r="Q60" i="9" s="1"/>
  <c r="FG61" i="1"/>
  <c r="BB101" i="11" s="1"/>
  <c r="FK57" i="1"/>
  <c r="Q56" i="9" s="1"/>
  <c r="FG57" i="1"/>
  <c r="AV101" i="11" s="1"/>
  <c r="FK53" i="1"/>
  <c r="Q52" i="9" s="1"/>
  <c r="FG53" i="1"/>
  <c r="AR101" i="11" s="1"/>
  <c r="FK49" i="1"/>
  <c r="Q48" i="9" s="1"/>
  <c r="FG49" i="1"/>
  <c r="AN101" i="11" s="1"/>
  <c r="FK45" i="1"/>
  <c r="Q44" i="9" s="1"/>
  <c r="FG45" i="1"/>
  <c r="AH101" i="11" s="1"/>
  <c r="FK41" i="1"/>
  <c r="Q31" i="9" s="1"/>
  <c r="FG41" i="1"/>
  <c r="AD101" i="11" s="1"/>
  <c r="FK37" i="1"/>
  <c r="Q27" i="9" s="1"/>
  <c r="FG37" i="1"/>
  <c r="X101" i="11" s="1"/>
  <c r="FK33" i="1"/>
  <c r="Q23" i="9" s="1"/>
  <c r="FG33" i="1"/>
  <c r="T101" i="11" s="1"/>
  <c r="FK29" i="1"/>
  <c r="Q19" i="9" s="1"/>
  <c r="FG29" i="1"/>
  <c r="P101" i="11" s="1"/>
  <c r="FK25" i="1"/>
  <c r="Q15" i="9" s="1"/>
  <c r="FG25" i="1"/>
  <c r="J101" i="11" s="1"/>
  <c r="FK21" i="1"/>
  <c r="Q11" i="9" s="1"/>
  <c r="FG21" i="1"/>
  <c r="F101" i="11" s="1"/>
  <c r="EK64" i="1"/>
  <c r="BE91" i="11" s="1"/>
  <c r="EL64" i="1"/>
  <c r="EL65" i="1"/>
  <c r="N102" i="3" l="1"/>
  <c r="O19" i="9"/>
  <c r="AD102" i="3"/>
  <c r="O44" i="9"/>
  <c r="AT102" i="3"/>
  <c r="O60" i="9"/>
  <c r="P101" i="3"/>
  <c r="N21" i="9"/>
  <c r="AN101" i="3"/>
  <c r="N54" i="9"/>
  <c r="K102" i="3"/>
  <c r="O16" i="9"/>
  <c r="AA102" i="3"/>
  <c r="O32" i="9"/>
  <c r="E101" i="3"/>
  <c r="N10" i="9"/>
  <c r="U101" i="3"/>
  <c r="N26" i="9"/>
  <c r="AK101" i="3"/>
  <c r="N51" i="9"/>
  <c r="D102" i="3"/>
  <c r="O9" i="9"/>
  <c r="AB102" i="3"/>
  <c r="O42" i="9"/>
  <c r="O33" i="9"/>
  <c r="AJ102" i="3"/>
  <c r="O50" i="9"/>
  <c r="F101" i="3"/>
  <c r="N11" i="9"/>
  <c r="V101" i="3"/>
  <c r="N27" i="9"/>
  <c r="AT101" i="3"/>
  <c r="N60" i="9"/>
  <c r="I102" i="3"/>
  <c r="O14" i="9"/>
  <c r="AG102" i="3"/>
  <c r="O47" i="9"/>
  <c r="K101" i="3"/>
  <c r="N16" i="9"/>
  <c r="AA101" i="3"/>
  <c r="N32" i="9"/>
  <c r="Q42" i="9"/>
  <c r="Q33" i="9"/>
  <c r="F102" i="3"/>
  <c r="O11" i="9"/>
  <c r="V102" i="3"/>
  <c r="O27" i="9"/>
  <c r="H101" i="3"/>
  <c r="N13" i="9"/>
  <c r="X101" i="3"/>
  <c r="N29" i="9"/>
  <c r="AV101" i="3"/>
  <c r="N62" i="9"/>
  <c r="S102" i="3"/>
  <c r="O24" i="9"/>
  <c r="AQ102" i="3"/>
  <c r="O57" i="9"/>
  <c r="M101" i="3"/>
  <c r="N18" i="9"/>
  <c r="AC101" i="3"/>
  <c r="N43" i="9"/>
  <c r="AS101" i="3"/>
  <c r="N59" i="9"/>
  <c r="T102" i="3"/>
  <c r="O25" i="9"/>
  <c r="AR102" i="3"/>
  <c r="O58" i="9"/>
  <c r="N101" i="3"/>
  <c r="N19" i="9"/>
  <c r="AD101" i="3"/>
  <c r="N44" i="9"/>
  <c r="AL101" i="3"/>
  <c r="N52" i="9"/>
  <c r="Q102" i="3"/>
  <c r="O22" i="9"/>
  <c r="Y102" i="3"/>
  <c r="O30" i="9"/>
  <c r="AO102" i="3"/>
  <c r="O55" i="9"/>
  <c r="C102" i="3"/>
  <c r="O8" i="9"/>
  <c r="S101" i="3"/>
  <c r="N24" i="9"/>
  <c r="AI101" i="3"/>
  <c r="N49" i="9"/>
  <c r="AQ101" i="3"/>
  <c r="N57" i="9"/>
  <c r="J102" i="3"/>
  <c r="O15" i="9"/>
  <c r="R102" i="3"/>
  <c r="O23" i="9"/>
  <c r="Z102" i="3"/>
  <c r="O31" i="9"/>
  <c r="AH102" i="3"/>
  <c r="O48" i="9"/>
  <c r="AP102" i="3"/>
  <c r="O56" i="9"/>
  <c r="D101" i="3"/>
  <c r="N9" i="9"/>
  <c r="L101" i="3"/>
  <c r="N17" i="9"/>
  <c r="T101" i="3"/>
  <c r="N25" i="9"/>
  <c r="AB101" i="3"/>
  <c r="N42" i="9"/>
  <c r="N33" i="9"/>
  <c r="AJ101" i="3"/>
  <c r="N50" i="9"/>
  <c r="AR101" i="3"/>
  <c r="N58" i="9"/>
  <c r="G102" i="3"/>
  <c r="O12" i="9"/>
  <c r="O102" i="3"/>
  <c r="O20" i="9"/>
  <c r="W102" i="3"/>
  <c r="O28" i="9"/>
  <c r="AE102" i="3"/>
  <c r="O45" i="9"/>
  <c r="AM102" i="3"/>
  <c r="O53" i="9"/>
  <c r="AU102" i="3"/>
  <c r="O61" i="9"/>
  <c r="I101" i="3"/>
  <c r="N14" i="9"/>
  <c r="Q101" i="3"/>
  <c r="N22" i="9"/>
  <c r="Y101" i="3"/>
  <c r="N30" i="9"/>
  <c r="AG101" i="3"/>
  <c r="N47" i="9"/>
  <c r="AO101" i="3"/>
  <c r="N55" i="9"/>
  <c r="C101" i="3"/>
  <c r="N8" i="9"/>
  <c r="H102" i="3"/>
  <c r="O13" i="9"/>
  <c r="P102" i="3"/>
  <c r="O21" i="9"/>
  <c r="X102" i="3"/>
  <c r="O29" i="9"/>
  <c r="AF102" i="3"/>
  <c r="O46" i="9"/>
  <c r="AN102" i="3"/>
  <c r="O54" i="9"/>
  <c r="AV102" i="3"/>
  <c r="O62" i="9"/>
  <c r="J101" i="3"/>
  <c r="N15" i="9"/>
  <c r="R101" i="3"/>
  <c r="N23" i="9"/>
  <c r="Z101" i="3"/>
  <c r="N31" i="9"/>
  <c r="AH101" i="3"/>
  <c r="N48" i="9"/>
  <c r="AP101" i="3"/>
  <c r="N56" i="9"/>
  <c r="E102" i="3"/>
  <c r="O10" i="9"/>
  <c r="M102" i="3"/>
  <c r="O18" i="9"/>
  <c r="U102" i="3"/>
  <c r="O26" i="9"/>
  <c r="AC102" i="3"/>
  <c r="O43" i="9"/>
  <c r="AK102" i="3"/>
  <c r="O51" i="9"/>
  <c r="AS102" i="3"/>
  <c r="O59" i="9"/>
  <c r="G101" i="3"/>
  <c r="N12" i="9"/>
  <c r="O101" i="3"/>
  <c r="N20" i="9"/>
  <c r="W101" i="3"/>
  <c r="N28" i="9"/>
  <c r="AE101" i="3"/>
  <c r="N45" i="9"/>
  <c r="AM101" i="3"/>
  <c r="N53" i="9"/>
  <c r="AU101" i="3"/>
  <c r="N61" i="9"/>
  <c r="AL102" i="3"/>
  <c r="O52" i="9"/>
  <c r="AF101" i="3"/>
  <c r="N46" i="9"/>
  <c r="AI102" i="3"/>
  <c r="O49" i="9"/>
  <c r="L102" i="3"/>
  <c r="O17" i="9"/>
  <c r="AW92" i="3"/>
  <c r="E63" i="9"/>
  <c r="P42" i="9"/>
  <c r="P33" i="9"/>
  <c r="FG66" i="1"/>
  <c r="BG101" i="11" s="1"/>
  <c r="FK66" i="1"/>
  <c r="Q65" i="9" s="1"/>
  <c r="FG64" i="1"/>
  <c r="BE101" i="11" s="1"/>
  <c r="FK64" i="1"/>
  <c r="Q63" i="9" s="1"/>
  <c r="FG65" i="1"/>
  <c r="BF101" i="11" s="1"/>
  <c r="FK65" i="1"/>
  <c r="Q64" i="9" s="1"/>
  <c r="FG67" i="1"/>
  <c r="BH101" i="11" s="1"/>
  <c r="FK67" i="1"/>
  <c r="Q66" i="9" s="1"/>
  <c r="AW102" i="3" l="1"/>
  <c r="O63" i="9"/>
  <c r="AZ102" i="3"/>
  <c r="O66" i="9"/>
  <c r="AX102" i="3"/>
  <c r="O64" i="9"/>
  <c r="AY102" i="3"/>
  <c r="O65" i="9"/>
  <c r="ET64" i="1"/>
  <c r="BE94" i="11" s="1"/>
  <c r="ET67" i="1"/>
  <c r="BH94" i="11" s="1"/>
  <c r="EW65" i="1"/>
  <c r="BF95" i="11" s="1"/>
  <c r="AX96" i="3" l="1"/>
  <c r="I64" i="9"/>
  <c r="AZ95" i="3"/>
  <c r="H66" i="9"/>
  <c r="AW95" i="3"/>
  <c r="H63" i="9"/>
  <c r="EX66" i="1"/>
  <c r="ET65" i="1"/>
  <c r="BF94" i="11" s="1"/>
  <c r="EW66" i="1"/>
  <c r="BG95" i="11" s="1"/>
  <c r="FI65" i="1"/>
  <c r="P64" i="9" s="1"/>
  <c r="EX67" i="1"/>
  <c r="FI64" i="1"/>
  <c r="P63" i="9" s="1"/>
  <c r="EX65" i="1"/>
  <c r="EW67" i="1"/>
  <c r="BH95" i="11" s="1"/>
  <c r="FI66" i="1"/>
  <c r="P65" i="9" s="1"/>
  <c r="ET66" i="1"/>
  <c r="BG94" i="11" s="1"/>
  <c r="FI67" i="1"/>
  <c r="P66" i="9" s="1"/>
  <c r="EW64" i="1"/>
  <c r="BE95" i="11" s="1"/>
  <c r="FC67" i="1"/>
  <c r="BH99" i="11" s="1"/>
  <c r="FC65" i="1"/>
  <c r="BF99" i="11" s="1"/>
  <c r="FC66" i="1"/>
  <c r="BG99" i="11" s="1"/>
  <c r="FC64" i="1"/>
  <c r="BE99" i="11" s="1"/>
  <c r="FE65" i="1"/>
  <c r="BF100" i="11" s="1"/>
  <c r="FE66" i="1"/>
  <c r="BG100" i="11" s="1"/>
  <c r="AY101" i="3" l="1"/>
  <c r="N65" i="9"/>
  <c r="AX101" i="3"/>
  <c r="N64" i="9"/>
  <c r="AX100" i="3"/>
  <c r="M64" i="9"/>
  <c r="AY95" i="3"/>
  <c r="H65" i="9"/>
  <c r="AX95" i="3"/>
  <c r="H64" i="9"/>
  <c r="AW100" i="3"/>
  <c r="M63" i="9"/>
  <c r="AW96" i="3"/>
  <c r="I63" i="9"/>
  <c r="AZ96" i="3"/>
  <c r="I66" i="9"/>
  <c r="AZ100" i="3"/>
  <c r="M66" i="9"/>
  <c r="AY100" i="3"/>
  <c r="M65" i="9"/>
  <c r="AY96" i="3"/>
  <c r="I65" i="9"/>
  <c r="FU67" i="1"/>
  <c r="EN67" i="1"/>
  <c r="BH92" i="11" s="1"/>
  <c r="FE67" i="1"/>
  <c r="BH100" i="11" s="1"/>
  <c r="EO67" i="1"/>
  <c r="FE64" i="1"/>
  <c r="BE100" i="11" s="1"/>
  <c r="EQ64" i="1"/>
  <c r="BE93" i="11" s="1"/>
  <c r="ER66" i="1"/>
  <c r="EQ66" i="1"/>
  <c r="BG93" i="11" s="1"/>
  <c r="ER67" i="1"/>
  <c r="EQ67" i="1"/>
  <c r="BH93" i="11" s="1"/>
  <c r="EQ65" i="1"/>
  <c r="BF93" i="11" s="1"/>
  <c r="ER65" i="1"/>
  <c r="FA64" i="1"/>
  <c r="BE98" i="11" s="1"/>
  <c r="FA67" i="1"/>
  <c r="BH98" i="11" s="1"/>
  <c r="FA65" i="1"/>
  <c r="BF98" i="11" s="1"/>
  <c r="FA66" i="1"/>
  <c r="BG98" i="11" s="1"/>
  <c r="X66" i="9" l="1"/>
  <c r="BH102" i="11"/>
  <c r="AZ111" i="3"/>
  <c r="BH110" i="11"/>
  <c r="AW94" i="3"/>
  <c r="G63" i="9"/>
  <c r="AW99" i="3"/>
  <c r="L63" i="9"/>
  <c r="AY99" i="3"/>
  <c r="L65" i="9"/>
  <c r="AY94" i="3"/>
  <c r="G65" i="9"/>
  <c r="AZ99" i="3"/>
  <c r="L66" i="9"/>
  <c r="AZ94" i="3"/>
  <c r="G66" i="9"/>
  <c r="AZ93" i="3"/>
  <c r="F66" i="9"/>
  <c r="AW101" i="3"/>
  <c r="N63" i="9"/>
  <c r="AX99" i="3"/>
  <c r="L64" i="9"/>
  <c r="AX94" i="3"/>
  <c r="G64" i="9"/>
  <c r="AZ101" i="3"/>
  <c r="N66" i="9"/>
  <c r="AZ103" i="3"/>
  <c r="FU66" i="1"/>
  <c r="EN66" i="1"/>
  <c r="BG92" i="11" s="1"/>
  <c r="EO66" i="1"/>
  <c r="FU65" i="1"/>
  <c r="EO65" i="1"/>
  <c r="EN65" i="1"/>
  <c r="BF92" i="11" s="1"/>
  <c r="FU64" i="1"/>
  <c r="EN64" i="1"/>
  <c r="BE92" i="11" s="1"/>
  <c r="EI67" i="1"/>
  <c r="AZ110" i="3" l="1"/>
  <c r="BH109" i="11"/>
  <c r="X65" i="9"/>
  <c r="BG102" i="11"/>
  <c r="X64" i="9"/>
  <c r="BF102" i="11"/>
  <c r="AX111" i="3"/>
  <c r="BF110" i="11"/>
  <c r="X63" i="9"/>
  <c r="BE102" i="11"/>
  <c r="AY111" i="3"/>
  <c r="BG110" i="11"/>
  <c r="AW93" i="3"/>
  <c r="F63" i="9"/>
  <c r="AX93" i="3"/>
  <c r="F64" i="9"/>
  <c r="AY93" i="3"/>
  <c r="F65" i="9"/>
  <c r="AX103" i="3"/>
  <c r="AW103" i="3"/>
  <c r="AY103" i="3"/>
  <c r="EI65" i="1"/>
  <c r="EI66" i="1"/>
  <c r="ET61" i="1"/>
  <c r="BB94" i="11" s="1"/>
  <c r="ET59" i="1"/>
  <c r="AZ94" i="11" s="1"/>
  <c r="ET57" i="1"/>
  <c r="AV94" i="11" s="1"/>
  <c r="ET49" i="1"/>
  <c r="AN94" i="11" s="1"/>
  <c r="ET43" i="1"/>
  <c r="AF94" i="11" s="1"/>
  <c r="ET42" i="1"/>
  <c r="AE94" i="11" s="1"/>
  <c r="ET41" i="1"/>
  <c r="AD94" i="11" s="1"/>
  <c r="ET33" i="1"/>
  <c r="T94" i="11" s="1"/>
  <c r="ET31" i="1"/>
  <c r="R94" i="11" s="1"/>
  <c r="ET29" i="1"/>
  <c r="P94" i="11" s="1"/>
  <c r="ET25" i="1"/>
  <c r="J94" i="11" s="1"/>
  <c r="ET18" i="1"/>
  <c r="C94" i="11" s="1"/>
  <c r="ET32" i="1"/>
  <c r="S94" i="11" s="1"/>
  <c r="AY110" i="3" l="1"/>
  <c r="BG109" i="11"/>
  <c r="AX110" i="3"/>
  <c r="BF109" i="11"/>
  <c r="Q95" i="3"/>
  <c r="H22" i="9"/>
  <c r="AB95" i="3"/>
  <c r="H42" i="9"/>
  <c r="H33" i="9"/>
  <c r="C95" i="3"/>
  <c r="H8" i="9"/>
  <c r="AH95" i="3"/>
  <c r="H48" i="9"/>
  <c r="J95" i="3"/>
  <c r="H15" i="9"/>
  <c r="Z95" i="3"/>
  <c r="H31" i="9"/>
  <c r="AP95" i="3"/>
  <c r="H56" i="9"/>
  <c r="P95" i="3"/>
  <c r="H21" i="9"/>
  <c r="AT95" i="3"/>
  <c r="H60" i="9"/>
  <c r="R95" i="3"/>
  <c r="H23" i="9"/>
  <c r="N95" i="3"/>
  <c r="H19" i="9"/>
  <c r="AA95" i="3"/>
  <c r="H32" i="9"/>
  <c r="AR95" i="3"/>
  <c r="H58" i="9"/>
  <c r="FC19" i="1"/>
  <c r="D99" i="11" s="1"/>
  <c r="ET19" i="1"/>
  <c r="D94" i="11" s="1"/>
  <c r="FC63" i="1"/>
  <c r="BD99" i="11" s="1"/>
  <c r="FC38" i="1"/>
  <c r="AA99" i="11" s="1"/>
  <c r="FC42" i="1"/>
  <c r="AE99" i="11" s="1"/>
  <c r="FC46" i="1"/>
  <c r="AI99" i="11" s="1"/>
  <c r="FC50" i="1"/>
  <c r="AO99" i="11" s="1"/>
  <c r="FC54" i="1"/>
  <c r="AS99" i="11" s="1"/>
  <c r="FC58" i="1"/>
  <c r="AY99" i="11" s="1"/>
  <c r="ET23" i="1"/>
  <c r="H94" i="11" s="1"/>
  <c r="ET35" i="1"/>
  <c r="V94" i="11" s="1"/>
  <c r="ET51" i="1"/>
  <c r="AP94" i="11" s="1"/>
  <c r="ET26" i="1"/>
  <c r="K94" i="11" s="1"/>
  <c r="ET34" i="1"/>
  <c r="U94" i="11" s="1"/>
  <c r="ET38" i="1"/>
  <c r="AA94" i="11" s="1"/>
  <c r="ET46" i="1"/>
  <c r="AI94" i="11" s="1"/>
  <c r="ET54" i="1"/>
  <c r="AS94" i="11" s="1"/>
  <c r="ET62" i="1"/>
  <c r="BC94" i="11" s="1"/>
  <c r="FC22" i="1"/>
  <c r="G99" i="11" s="1"/>
  <c r="FC26" i="1"/>
  <c r="K99" i="11" s="1"/>
  <c r="FC30" i="1"/>
  <c r="Q99" i="11" s="1"/>
  <c r="FC34" i="1"/>
  <c r="U99" i="11" s="1"/>
  <c r="FC18" i="1"/>
  <c r="C99" i="11" s="1"/>
  <c r="EQ18" i="1"/>
  <c r="C93" i="11" s="1"/>
  <c r="FC23" i="1"/>
  <c r="H99" i="11" s="1"/>
  <c r="FC27" i="1"/>
  <c r="L99" i="11" s="1"/>
  <c r="FC31" i="1"/>
  <c r="R99" i="11" s="1"/>
  <c r="FC35" i="1"/>
  <c r="V99" i="11" s="1"/>
  <c r="FC39" i="1"/>
  <c r="AB99" i="11" s="1"/>
  <c r="FC43" i="1"/>
  <c r="AF99" i="11" s="1"/>
  <c r="FC47" i="1"/>
  <c r="AJ99" i="11" s="1"/>
  <c r="FC51" i="1"/>
  <c r="AP99" i="11" s="1"/>
  <c r="FC55" i="1"/>
  <c r="AT99" i="11" s="1"/>
  <c r="FC59" i="1"/>
  <c r="AZ99" i="11" s="1"/>
  <c r="ET20" i="1"/>
  <c r="E94" i="11" s="1"/>
  <c r="ET28" i="1"/>
  <c r="O94" i="11" s="1"/>
  <c r="ET36" i="1"/>
  <c r="W94" i="11" s="1"/>
  <c r="ET44" i="1"/>
  <c r="AG94" i="11" s="1"/>
  <c r="ET52" i="1"/>
  <c r="AQ94" i="11" s="1"/>
  <c r="ET60" i="1"/>
  <c r="BA94" i="11" s="1"/>
  <c r="FC36" i="1"/>
  <c r="W99" i="11" s="1"/>
  <c r="FC40" i="1"/>
  <c r="AC99" i="11" s="1"/>
  <c r="FC44" i="1"/>
  <c r="AG99" i="11" s="1"/>
  <c r="FC48" i="1"/>
  <c r="AM99" i="11" s="1"/>
  <c r="FC52" i="1"/>
  <c r="AQ99" i="11" s="1"/>
  <c r="FC56" i="1"/>
  <c r="AU99" i="11" s="1"/>
  <c r="FC60" i="1"/>
  <c r="BA99" i="11" s="1"/>
  <c r="ET27" i="1"/>
  <c r="L94" i="11" s="1"/>
  <c r="ET39" i="1"/>
  <c r="AB94" i="11" s="1"/>
  <c r="ET47" i="1"/>
  <c r="AJ94" i="11" s="1"/>
  <c r="ET55" i="1"/>
  <c r="AT94" i="11" s="1"/>
  <c r="ET63" i="1"/>
  <c r="BD94" i="11" s="1"/>
  <c r="ET22" i="1"/>
  <c r="G94" i="11" s="1"/>
  <c r="ET30" i="1"/>
  <c r="Q94" i="11" s="1"/>
  <c r="ET50" i="1"/>
  <c r="AO94" i="11" s="1"/>
  <c r="ET58" i="1"/>
  <c r="AY94" i="11" s="1"/>
  <c r="EW18" i="1"/>
  <c r="C95" i="11" s="1"/>
  <c r="FC20" i="1"/>
  <c r="E99" i="11" s="1"/>
  <c r="FC24" i="1"/>
  <c r="I99" i="11" s="1"/>
  <c r="FC28" i="1"/>
  <c r="O99" i="11" s="1"/>
  <c r="FC32" i="1"/>
  <c r="S99" i="11" s="1"/>
  <c r="FC62" i="1"/>
  <c r="BC99" i="11" s="1"/>
  <c r="FC21" i="1"/>
  <c r="F99" i="11" s="1"/>
  <c r="FC25" i="1"/>
  <c r="J99" i="11" s="1"/>
  <c r="FC29" i="1"/>
  <c r="P99" i="11" s="1"/>
  <c r="FC33" i="1"/>
  <c r="T99" i="11" s="1"/>
  <c r="FC37" i="1"/>
  <c r="X99" i="11" s="1"/>
  <c r="FC41" i="1"/>
  <c r="AD99" i="11" s="1"/>
  <c r="FC45" i="1"/>
  <c r="AH99" i="11" s="1"/>
  <c r="FC49" i="1"/>
  <c r="AN99" i="11" s="1"/>
  <c r="FC53" i="1"/>
  <c r="AR99" i="11" s="1"/>
  <c r="FC57" i="1"/>
  <c r="AV99" i="11" s="1"/>
  <c r="FC61" i="1"/>
  <c r="BB99" i="11" s="1"/>
  <c r="ET21" i="1"/>
  <c r="F94" i="11" s="1"/>
  <c r="ET37" i="1"/>
  <c r="X94" i="11" s="1"/>
  <c r="ET45" i="1"/>
  <c r="AH94" i="11" s="1"/>
  <c r="ET53" i="1"/>
  <c r="AR94" i="11" s="1"/>
  <c r="ET24" i="1"/>
  <c r="I94" i="11" s="1"/>
  <c r="ET40" i="1"/>
  <c r="AC94" i="11" s="1"/>
  <c r="ET48" i="1"/>
  <c r="AM94" i="11" s="1"/>
  <c r="ET56" i="1"/>
  <c r="AU94" i="11" s="1"/>
  <c r="FA19" i="1"/>
  <c r="D98" i="11" s="1"/>
  <c r="FA36" i="1"/>
  <c r="W98" i="11" s="1"/>
  <c r="FA40" i="1"/>
  <c r="AC98" i="11" s="1"/>
  <c r="FA44" i="1"/>
  <c r="AG98" i="11" s="1"/>
  <c r="FA46" i="1"/>
  <c r="AI98" i="11" s="1"/>
  <c r="FA48" i="1"/>
  <c r="AM98" i="11" s="1"/>
  <c r="FA52" i="1"/>
  <c r="AQ98" i="11" s="1"/>
  <c r="FA54" i="1"/>
  <c r="AS98" i="11" s="1"/>
  <c r="FA56" i="1"/>
  <c r="AU98" i="11" s="1"/>
  <c r="FA60" i="1"/>
  <c r="BA98" i="11" s="1"/>
  <c r="FA38" i="1"/>
  <c r="AA98" i="11" s="1"/>
  <c r="FA42" i="1"/>
  <c r="AE98" i="11" s="1"/>
  <c r="FA50" i="1"/>
  <c r="AO98" i="11" s="1"/>
  <c r="FA58" i="1"/>
  <c r="AY98" i="11" s="1"/>
  <c r="FA28" i="1"/>
  <c r="O98" i="11" s="1"/>
  <c r="FA30" i="1"/>
  <c r="Q98" i="11" s="1"/>
  <c r="FA34" i="1"/>
  <c r="U98" i="11" s="1"/>
  <c r="FA20" i="1"/>
  <c r="E98" i="11" s="1"/>
  <c r="FA22" i="1"/>
  <c r="G98" i="11" s="1"/>
  <c r="FA24" i="1"/>
  <c r="I98" i="11" s="1"/>
  <c r="FA26" i="1"/>
  <c r="K98" i="11" s="1"/>
  <c r="FA32" i="1"/>
  <c r="S98" i="11" s="1"/>
  <c r="FA62" i="1"/>
  <c r="BC98" i="11" s="1"/>
  <c r="FA18" i="1"/>
  <c r="C98" i="11" s="1"/>
  <c r="FA21" i="1"/>
  <c r="F98" i="11" s="1"/>
  <c r="FA23" i="1"/>
  <c r="H98" i="11" s="1"/>
  <c r="FA25" i="1"/>
  <c r="J98" i="11" s="1"/>
  <c r="FA27" i="1"/>
  <c r="L98" i="11" s="1"/>
  <c r="FA29" i="1"/>
  <c r="P98" i="11" s="1"/>
  <c r="FA31" i="1"/>
  <c r="R98" i="11" s="1"/>
  <c r="FA33" i="1"/>
  <c r="T98" i="11" s="1"/>
  <c r="FA35" i="1"/>
  <c r="V98" i="11" s="1"/>
  <c r="FA37" i="1"/>
  <c r="X98" i="11" s="1"/>
  <c r="FA39" i="1"/>
  <c r="AB98" i="11" s="1"/>
  <c r="FA41" i="1"/>
  <c r="AD98" i="11" s="1"/>
  <c r="FA43" i="1"/>
  <c r="AF98" i="11" s="1"/>
  <c r="FA45" i="1"/>
  <c r="AH98" i="11" s="1"/>
  <c r="FA47" i="1"/>
  <c r="AJ98" i="11" s="1"/>
  <c r="FA49" i="1"/>
  <c r="AN98" i="11" s="1"/>
  <c r="FA51" i="1"/>
  <c r="AP98" i="11" s="1"/>
  <c r="FA53" i="1"/>
  <c r="AR98" i="11" s="1"/>
  <c r="FA55" i="1"/>
  <c r="AT98" i="11" s="1"/>
  <c r="FA57" i="1"/>
  <c r="AV98" i="11" s="1"/>
  <c r="FA59" i="1"/>
  <c r="AZ98" i="11" s="1"/>
  <c r="FA61" i="1"/>
  <c r="BB98" i="11" s="1"/>
  <c r="FA63" i="1"/>
  <c r="BD98" i="11" s="1"/>
  <c r="AR99" i="3" l="1"/>
  <c r="L58" i="9"/>
  <c r="AB99" i="3"/>
  <c r="L42" i="9"/>
  <c r="L33" i="9"/>
  <c r="L99" i="3"/>
  <c r="L17" i="9"/>
  <c r="I99" i="3"/>
  <c r="L14" i="9"/>
  <c r="AA99" i="3"/>
  <c r="L32" i="9"/>
  <c r="AC99" i="3"/>
  <c r="L43" i="9"/>
  <c r="AL95" i="3"/>
  <c r="H52" i="9"/>
  <c r="AD100" i="3"/>
  <c r="M44" i="9"/>
  <c r="Q100" i="3"/>
  <c r="M22" i="9"/>
  <c r="C96" i="3"/>
  <c r="I8" i="9"/>
  <c r="X95" i="3"/>
  <c r="H29" i="9"/>
  <c r="AK100" i="3"/>
  <c r="M51" i="9"/>
  <c r="U100" i="3"/>
  <c r="M26" i="9"/>
  <c r="AN100" i="3"/>
  <c r="M54" i="9"/>
  <c r="H100" i="3"/>
  <c r="M13" i="9"/>
  <c r="O100" i="3"/>
  <c r="M20" i="9"/>
  <c r="K95" i="3"/>
  <c r="H16" i="9"/>
  <c r="D100" i="3"/>
  <c r="M9" i="9"/>
  <c r="AP99" i="3"/>
  <c r="L56" i="9"/>
  <c r="J99" i="3"/>
  <c r="L15" i="9"/>
  <c r="AU99" i="3"/>
  <c r="L61" i="9"/>
  <c r="M99" i="3"/>
  <c r="L18" i="9"/>
  <c r="AK99" i="3"/>
  <c r="L51" i="9"/>
  <c r="AG95" i="3"/>
  <c r="H47" i="9"/>
  <c r="AP100" i="3"/>
  <c r="M56" i="9"/>
  <c r="J100" i="3"/>
  <c r="M15" i="9"/>
  <c r="M100" i="3"/>
  <c r="M18" i="9"/>
  <c r="AV95" i="3"/>
  <c r="H62" i="9"/>
  <c r="AG100" i="3"/>
  <c r="M47" i="9"/>
  <c r="M95" i="3"/>
  <c r="H18" i="9"/>
  <c r="T100" i="3"/>
  <c r="M25" i="9"/>
  <c r="AE95" i="3"/>
  <c r="H45" i="9"/>
  <c r="AM100" i="3"/>
  <c r="M53" i="9"/>
  <c r="AV99" i="3"/>
  <c r="L62" i="9"/>
  <c r="AN99" i="3"/>
  <c r="L54" i="9"/>
  <c r="AF99" i="3"/>
  <c r="L46" i="9"/>
  <c r="X99" i="3"/>
  <c r="L29" i="9"/>
  <c r="P99" i="3"/>
  <c r="L21" i="9"/>
  <c r="H99" i="3"/>
  <c r="L13" i="9"/>
  <c r="Q99" i="3"/>
  <c r="L22" i="9"/>
  <c r="E99" i="3"/>
  <c r="L10" i="9"/>
  <c r="AQ99" i="3"/>
  <c r="L57" i="9"/>
  <c r="AS99" i="3"/>
  <c r="L59" i="9"/>
  <c r="AG99" i="3"/>
  <c r="L47" i="9"/>
  <c r="U99" i="3"/>
  <c r="L26" i="9"/>
  <c r="Y95" i="3"/>
  <c r="H30" i="9"/>
  <c r="V95" i="3"/>
  <c r="H27" i="9"/>
  <c r="AL100" i="3"/>
  <c r="M52" i="9"/>
  <c r="V100" i="3"/>
  <c r="M27" i="9"/>
  <c r="F100" i="3"/>
  <c r="M11" i="9"/>
  <c r="I100" i="3"/>
  <c r="M14" i="9"/>
  <c r="AI95" i="3"/>
  <c r="H49" i="9"/>
  <c r="AN95" i="3"/>
  <c r="H54" i="9"/>
  <c r="AS100" i="3"/>
  <c r="M59" i="9"/>
  <c r="AC100" i="3"/>
  <c r="M43" i="9"/>
  <c r="AK95" i="3"/>
  <c r="H51" i="9"/>
  <c r="E95" i="3"/>
  <c r="H10" i="9"/>
  <c r="AF100" i="3"/>
  <c r="M46" i="9"/>
  <c r="P100" i="3"/>
  <c r="M21" i="9"/>
  <c r="C100" i="3"/>
  <c r="M8" i="9"/>
  <c r="G100" i="3"/>
  <c r="M12" i="9"/>
  <c r="W95" i="3"/>
  <c r="H28" i="9"/>
  <c r="T95" i="3"/>
  <c r="H25" i="9"/>
  <c r="AI100" i="3"/>
  <c r="M49" i="9"/>
  <c r="AV100" i="3"/>
  <c r="M62" i="9"/>
  <c r="AJ99" i="3"/>
  <c r="L50" i="9"/>
  <c r="T99" i="3"/>
  <c r="L25" i="9"/>
  <c r="C99" i="3"/>
  <c r="L8" i="9"/>
  <c r="O99" i="3"/>
  <c r="L20" i="9"/>
  <c r="AM99" i="3"/>
  <c r="L53" i="9"/>
  <c r="AO95" i="3"/>
  <c r="H55" i="9"/>
  <c r="AT100" i="3"/>
  <c r="M60" i="9"/>
  <c r="N100" i="3"/>
  <c r="M19" i="9"/>
  <c r="G95" i="3"/>
  <c r="H12" i="9"/>
  <c r="U95" i="3"/>
  <c r="H26" i="9"/>
  <c r="X100" i="3"/>
  <c r="M29" i="9"/>
  <c r="AM95" i="3"/>
  <c r="H53" i="9"/>
  <c r="AQ100" i="3"/>
  <c r="M57" i="9"/>
  <c r="AA100" i="3"/>
  <c r="M32" i="9"/>
  <c r="AH99" i="3"/>
  <c r="L48" i="9"/>
  <c r="Z99" i="3"/>
  <c r="L31" i="9"/>
  <c r="R99" i="3"/>
  <c r="L23" i="9"/>
  <c r="G99" i="3"/>
  <c r="L12" i="9"/>
  <c r="W99" i="3"/>
  <c r="L28" i="9"/>
  <c r="Y99" i="3"/>
  <c r="L30" i="9"/>
  <c r="AD95" i="3"/>
  <c r="H44" i="9"/>
  <c r="Z100" i="3"/>
  <c r="M31" i="9"/>
  <c r="AQ95" i="3"/>
  <c r="H57" i="9"/>
  <c r="L95" i="3"/>
  <c r="H17" i="9"/>
  <c r="AS95" i="3"/>
  <c r="H59" i="9"/>
  <c r="AJ100" i="3"/>
  <c r="M50" i="9"/>
  <c r="C94" i="3"/>
  <c r="G8" i="9"/>
  <c r="K100" i="3"/>
  <c r="M16" i="9"/>
  <c r="AJ95" i="3"/>
  <c r="H50" i="9"/>
  <c r="W100" i="3"/>
  <c r="M28" i="9"/>
  <c r="AT99" i="3"/>
  <c r="L60" i="9"/>
  <c r="AL99" i="3"/>
  <c r="L52" i="9"/>
  <c r="AD99" i="3"/>
  <c r="L44" i="9"/>
  <c r="V99" i="3"/>
  <c r="L27" i="9"/>
  <c r="N99" i="3"/>
  <c r="L19" i="9"/>
  <c r="F99" i="3"/>
  <c r="L11" i="9"/>
  <c r="K99" i="3"/>
  <c r="L16" i="9"/>
  <c r="S99" i="3"/>
  <c r="L24" i="9"/>
  <c r="AI99" i="3"/>
  <c r="L49" i="9"/>
  <c r="AO99" i="3"/>
  <c r="L55" i="9"/>
  <c r="AE99" i="3"/>
  <c r="L45" i="9"/>
  <c r="D99" i="3"/>
  <c r="L9" i="9"/>
  <c r="I95" i="3"/>
  <c r="H14" i="9"/>
  <c r="F95" i="3"/>
  <c r="H11" i="9"/>
  <c r="AH100" i="3"/>
  <c r="M48" i="9"/>
  <c r="R100" i="3"/>
  <c r="M23" i="9"/>
  <c r="AU100" i="3"/>
  <c r="M61" i="9"/>
  <c r="E100" i="3"/>
  <c r="M10" i="9"/>
  <c r="O95" i="3"/>
  <c r="H20" i="9"/>
  <c r="AF95" i="3"/>
  <c r="H46" i="9"/>
  <c r="AO100" i="3"/>
  <c r="M55" i="9"/>
  <c r="Y100" i="3"/>
  <c r="M30" i="9"/>
  <c r="AC95" i="3"/>
  <c r="H43" i="9"/>
  <c r="AR100" i="3"/>
  <c r="M58" i="9"/>
  <c r="AB100" i="3"/>
  <c r="M42" i="9"/>
  <c r="M33" i="9"/>
  <c r="L100" i="3"/>
  <c r="M17" i="9"/>
  <c r="S100" i="3"/>
  <c r="M24" i="9"/>
  <c r="AU95" i="3"/>
  <c r="H61" i="9"/>
  <c r="S95" i="3"/>
  <c r="H24" i="9"/>
  <c r="H95" i="3"/>
  <c r="H13" i="9"/>
  <c r="AE100" i="3"/>
  <c r="M45" i="9"/>
  <c r="D95" i="3"/>
  <c r="H9" i="9"/>
  <c r="FU48" i="1"/>
  <c r="EO48" i="1"/>
  <c r="EN48" i="1"/>
  <c r="AM92" i="11" s="1"/>
  <c r="FU62" i="1"/>
  <c r="EN62" i="1"/>
  <c r="BC92" i="11" s="1"/>
  <c r="EO62" i="1"/>
  <c r="FU28" i="1"/>
  <c r="EO28" i="1"/>
  <c r="EN28" i="1"/>
  <c r="O92" i="11" s="1"/>
  <c r="FU20" i="1"/>
  <c r="EO20" i="1"/>
  <c r="EN20" i="1"/>
  <c r="E92" i="11" s="1"/>
  <c r="FU59" i="1"/>
  <c r="EN59" i="1"/>
  <c r="AZ92" i="11" s="1"/>
  <c r="EO59" i="1"/>
  <c r="FU51" i="1"/>
  <c r="EN51" i="1"/>
  <c r="AP92" i="11" s="1"/>
  <c r="EO51" i="1"/>
  <c r="FU43" i="1"/>
  <c r="AF102" i="11" s="1"/>
  <c r="EN43" i="1"/>
  <c r="AF92" i="11" s="1"/>
  <c r="EO43" i="1"/>
  <c r="FU35" i="1"/>
  <c r="EN35" i="1"/>
  <c r="V92" i="11" s="1"/>
  <c r="EO35" i="1"/>
  <c r="FU27" i="1"/>
  <c r="EN27" i="1"/>
  <c r="L92" i="11" s="1"/>
  <c r="EO27" i="1"/>
  <c r="FU50" i="1"/>
  <c r="EN50" i="1"/>
  <c r="AO92" i="11" s="1"/>
  <c r="EO50" i="1"/>
  <c r="FU57" i="1"/>
  <c r="EN57" i="1"/>
  <c r="AV92" i="11" s="1"/>
  <c r="EO57" i="1"/>
  <c r="FU49" i="1"/>
  <c r="EO49" i="1"/>
  <c r="EN49" i="1"/>
  <c r="AN92" i="11" s="1"/>
  <c r="FU41" i="1"/>
  <c r="EO41" i="1"/>
  <c r="EN41" i="1"/>
  <c r="AD92" i="11" s="1"/>
  <c r="FU33" i="1"/>
  <c r="EO33" i="1"/>
  <c r="EN33" i="1"/>
  <c r="T92" i="11" s="1"/>
  <c r="FU25" i="1"/>
  <c r="EO25" i="1"/>
  <c r="EN25" i="1"/>
  <c r="J92" i="11" s="1"/>
  <c r="FU63" i="1"/>
  <c r="EN63" i="1"/>
  <c r="BD92" i="11" s="1"/>
  <c r="EO63" i="1"/>
  <c r="EO64" i="1"/>
  <c r="FU60" i="1"/>
  <c r="EO60" i="1"/>
  <c r="EN60" i="1"/>
  <c r="BA92" i="11" s="1"/>
  <c r="FU44" i="1"/>
  <c r="EO44" i="1"/>
  <c r="EN44" i="1"/>
  <c r="AG92" i="11" s="1"/>
  <c r="FU46" i="1"/>
  <c r="EN46" i="1"/>
  <c r="AI92" i="11" s="1"/>
  <c r="EO46" i="1"/>
  <c r="FU30" i="1"/>
  <c r="EN30" i="1"/>
  <c r="Q92" i="11" s="1"/>
  <c r="EO30" i="1"/>
  <c r="FU22" i="1"/>
  <c r="EN22" i="1"/>
  <c r="G92" i="11" s="1"/>
  <c r="EO22" i="1"/>
  <c r="FU56" i="1"/>
  <c r="EO56" i="1"/>
  <c r="EN56" i="1"/>
  <c r="AU92" i="11" s="1"/>
  <c r="FU40" i="1"/>
  <c r="EO40" i="1"/>
  <c r="EN40" i="1"/>
  <c r="AC92" i="11" s="1"/>
  <c r="FU32" i="1"/>
  <c r="EO32" i="1"/>
  <c r="EN32" i="1"/>
  <c r="S92" i="11" s="1"/>
  <c r="FU24" i="1"/>
  <c r="EO24" i="1"/>
  <c r="EN24" i="1"/>
  <c r="I92" i="11" s="1"/>
  <c r="FU55" i="1"/>
  <c r="EN55" i="1"/>
  <c r="AT92" i="11" s="1"/>
  <c r="EO55" i="1"/>
  <c r="FU47" i="1"/>
  <c r="EN47" i="1"/>
  <c r="AJ92" i="11" s="1"/>
  <c r="EO47" i="1"/>
  <c r="FU39" i="1"/>
  <c r="EN39" i="1"/>
  <c r="AB92" i="11" s="1"/>
  <c r="EO39" i="1"/>
  <c r="FU31" i="1"/>
  <c r="EN31" i="1"/>
  <c r="R92" i="11" s="1"/>
  <c r="EO31" i="1"/>
  <c r="FU23" i="1"/>
  <c r="EN23" i="1"/>
  <c r="H92" i="11" s="1"/>
  <c r="EO23" i="1"/>
  <c r="FU58" i="1"/>
  <c r="EN58" i="1"/>
  <c r="AY92" i="11" s="1"/>
  <c r="EO58" i="1"/>
  <c r="FU42" i="1"/>
  <c r="EN42" i="1"/>
  <c r="AE92" i="11" s="1"/>
  <c r="EO42" i="1"/>
  <c r="FU61" i="1"/>
  <c r="EO61" i="1"/>
  <c r="EN61" i="1"/>
  <c r="BB92" i="11" s="1"/>
  <c r="FU53" i="1"/>
  <c r="EO53" i="1"/>
  <c r="EN53" i="1"/>
  <c r="AR92" i="11" s="1"/>
  <c r="FU45" i="1"/>
  <c r="EN45" i="1"/>
  <c r="AH92" i="11" s="1"/>
  <c r="EO45" i="1"/>
  <c r="FU37" i="1"/>
  <c r="EO37" i="1"/>
  <c r="EN37" i="1"/>
  <c r="X92" i="11" s="1"/>
  <c r="FU29" i="1"/>
  <c r="EO29" i="1"/>
  <c r="EN29" i="1"/>
  <c r="P92" i="11" s="1"/>
  <c r="FU21" i="1"/>
  <c r="EN21" i="1"/>
  <c r="F92" i="11" s="1"/>
  <c r="EO21" i="1"/>
  <c r="EO19" i="1"/>
  <c r="EN19" i="1"/>
  <c r="D92" i="11" s="1"/>
  <c r="FU52" i="1"/>
  <c r="EO52" i="1"/>
  <c r="EN52" i="1"/>
  <c r="AQ92" i="11" s="1"/>
  <c r="FU36" i="1"/>
  <c r="EO36" i="1"/>
  <c r="EN36" i="1"/>
  <c r="W92" i="11" s="1"/>
  <c r="FU54" i="1"/>
  <c r="EN54" i="1"/>
  <c r="AS92" i="11" s="1"/>
  <c r="EO54" i="1"/>
  <c r="FU38" i="1"/>
  <c r="EN38" i="1"/>
  <c r="AA92" i="11" s="1"/>
  <c r="EO38" i="1"/>
  <c r="FU34" i="1"/>
  <c r="EN34" i="1"/>
  <c r="U92" i="11" s="1"/>
  <c r="EO34" i="1"/>
  <c r="FU26" i="1"/>
  <c r="EN26" i="1"/>
  <c r="K92" i="11" s="1"/>
  <c r="EO26" i="1"/>
  <c r="EQ57" i="1"/>
  <c r="AV93" i="11" s="1"/>
  <c r="ER57" i="1"/>
  <c r="EQ49" i="1"/>
  <c r="AN93" i="11" s="1"/>
  <c r="ER49" i="1"/>
  <c r="EQ41" i="1"/>
  <c r="AD93" i="11" s="1"/>
  <c r="ER41" i="1"/>
  <c r="EQ33" i="1"/>
  <c r="T93" i="11" s="1"/>
  <c r="ER33" i="1"/>
  <c r="ER25" i="1"/>
  <c r="EQ25" i="1"/>
  <c r="J93" i="11" s="1"/>
  <c r="EQ62" i="1"/>
  <c r="BC93" i="11" s="1"/>
  <c r="ER62" i="1"/>
  <c r="EX30" i="1"/>
  <c r="EW30" i="1"/>
  <c r="Q95" i="11" s="1"/>
  <c r="EX22" i="1"/>
  <c r="EW22" i="1"/>
  <c r="G95" i="11" s="1"/>
  <c r="EH36" i="1"/>
  <c r="W90" i="11" s="1"/>
  <c r="EX63" i="1"/>
  <c r="EX64" i="1"/>
  <c r="EW63" i="1"/>
  <c r="BD95" i="11" s="1"/>
  <c r="ER55" i="1"/>
  <c r="EQ55" i="1"/>
  <c r="AT93" i="11" s="1"/>
  <c r="EQ47" i="1"/>
  <c r="AJ93" i="11" s="1"/>
  <c r="ER47" i="1"/>
  <c r="ER39" i="1"/>
  <c r="EQ39" i="1"/>
  <c r="AB93" i="11" s="1"/>
  <c r="EQ31" i="1"/>
  <c r="R93" i="11" s="1"/>
  <c r="ER31" i="1"/>
  <c r="EQ23" i="1"/>
  <c r="H93" i="11" s="1"/>
  <c r="ER23" i="1"/>
  <c r="EX32" i="1"/>
  <c r="EW32" i="1"/>
  <c r="S95" i="11" s="1"/>
  <c r="EX24" i="1"/>
  <c r="EW24" i="1"/>
  <c r="I95" i="11" s="1"/>
  <c r="EQ30" i="1"/>
  <c r="Q93" i="11" s="1"/>
  <c r="ER30" i="1"/>
  <c r="ER22" i="1"/>
  <c r="EQ22" i="1"/>
  <c r="G93" i="11" s="1"/>
  <c r="EH61" i="1"/>
  <c r="BB90" i="11" s="1"/>
  <c r="EI61" i="1"/>
  <c r="EH29" i="1"/>
  <c r="P90" i="11" s="1"/>
  <c r="EX59" i="1"/>
  <c r="EW59" i="1"/>
  <c r="AZ95" i="11" s="1"/>
  <c r="EX51" i="1"/>
  <c r="EW51" i="1"/>
  <c r="AP95" i="11" s="1"/>
  <c r="EX43" i="1"/>
  <c r="EW43" i="1"/>
  <c r="AF95" i="11" s="1"/>
  <c r="EX35" i="1"/>
  <c r="EW35" i="1"/>
  <c r="V95" i="11" s="1"/>
  <c r="EX27" i="1"/>
  <c r="EW27" i="1"/>
  <c r="L95" i="11" s="1"/>
  <c r="EQ32" i="1"/>
  <c r="S93" i="11" s="1"/>
  <c r="ER32" i="1"/>
  <c r="EQ24" i="1"/>
  <c r="I93" i="11" s="1"/>
  <c r="ER24" i="1"/>
  <c r="EX54" i="1"/>
  <c r="EW54" i="1"/>
  <c r="AS95" i="11" s="1"/>
  <c r="EX46" i="1"/>
  <c r="EW46" i="1"/>
  <c r="AI95" i="11" s="1"/>
  <c r="EX38" i="1"/>
  <c r="EW38" i="1"/>
  <c r="AA95" i="11" s="1"/>
  <c r="ER56" i="1"/>
  <c r="EQ56" i="1"/>
  <c r="AU93" i="11" s="1"/>
  <c r="EQ48" i="1"/>
  <c r="AM93" i="11" s="1"/>
  <c r="ER48" i="1"/>
  <c r="EQ40" i="1"/>
  <c r="AC93" i="11" s="1"/>
  <c r="ER40" i="1"/>
  <c r="EH24" i="1"/>
  <c r="I90" i="11" s="1"/>
  <c r="EH31" i="1"/>
  <c r="R90" i="11" s="1"/>
  <c r="EX61" i="1"/>
  <c r="EW61" i="1"/>
  <c r="BB95" i="11" s="1"/>
  <c r="EX53" i="1"/>
  <c r="EW53" i="1"/>
  <c r="AR95" i="11" s="1"/>
  <c r="EX45" i="1"/>
  <c r="EW45" i="1"/>
  <c r="AH95" i="11" s="1"/>
  <c r="EX37" i="1"/>
  <c r="EW37" i="1"/>
  <c r="X95" i="11" s="1"/>
  <c r="EX29" i="1"/>
  <c r="EW29" i="1"/>
  <c r="P95" i="11" s="1"/>
  <c r="EX21" i="1"/>
  <c r="EW21" i="1"/>
  <c r="F95" i="11" s="1"/>
  <c r="EX56" i="1"/>
  <c r="EW56" i="1"/>
  <c r="AU95" i="11" s="1"/>
  <c r="EX48" i="1"/>
  <c r="EW48" i="1"/>
  <c r="AM95" i="11" s="1"/>
  <c r="EX40" i="1"/>
  <c r="EW40" i="1"/>
  <c r="AC95" i="11" s="1"/>
  <c r="ER58" i="1"/>
  <c r="EQ58" i="1"/>
  <c r="AY93" i="11" s="1"/>
  <c r="EQ50" i="1"/>
  <c r="AO93" i="11" s="1"/>
  <c r="ER50" i="1"/>
  <c r="EQ42" i="1"/>
  <c r="AE93" i="11" s="1"/>
  <c r="ER42" i="1"/>
  <c r="EH26" i="1"/>
  <c r="K90" i="11" s="1"/>
  <c r="EQ63" i="1"/>
  <c r="BD93" i="11" s="1"/>
  <c r="ER63" i="1"/>
  <c r="ER64" i="1"/>
  <c r="EQ19" i="1"/>
  <c r="D93" i="11" s="1"/>
  <c r="ER19" i="1"/>
  <c r="EQ61" i="1"/>
  <c r="BB93" i="11" s="1"/>
  <c r="ER61" i="1"/>
  <c r="EQ53" i="1"/>
  <c r="AR93" i="11" s="1"/>
  <c r="ER53" i="1"/>
  <c r="EQ45" i="1"/>
  <c r="AH93" i="11" s="1"/>
  <c r="ER45" i="1"/>
  <c r="ER37" i="1"/>
  <c r="EQ37" i="1"/>
  <c r="X93" i="11" s="1"/>
  <c r="EQ29" i="1"/>
  <c r="P93" i="11" s="1"/>
  <c r="ER29" i="1"/>
  <c r="ER21" i="1"/>
  <c r="EQ21" i="1"/>
  <c r="F93" i="11" s="1"/>
  <c r="EX34" i="1"/>
  <c r="EW34" i="1"/>
  <c r="U95" i="11" s="1"/>
  <c r="EX26" i="1"/>
  <c r="EW26" i="1"/>
  <c r="K95" i="11" s="1"/>
  <c r="EH60" i="1"/>
  <c r="BA90" i="11" s="1"/>
  <c r="EQ59" i="1"/>
  <c r="AZ93" i="11" s="1"/>
  <c r="ER59" i="1"/>
  <c r="EQ51" i="1"/>
  <c r="AP93" i="11" s="1"/>
  <c r="ER51" i="1"/>
  <c r="ER43" i="1"/>
  <c r="EQ43" i="1"/>
  <c r="AF93" i="11" s="1"/>
  <c r="ER35" i="1"/>
  <c r="EQ35" i="1"/>
  <c r="V93" i="11" s="1"/>
  <c r="ER27" i="1"/>
  <c r="EQ27" i="1"/>
  <c r="L93" i="11" s="1"/>
  <c r="EX28" i="1"/>
  <c r="EW28" i="1"/>
  <c r="O95" i="11" s="1"/>
  <c r="EX20" i="1"/>
  <c r="EW20" i="1"/>
  <c r="E95" i="11" s="1"/>
  <c r="EQ34" i="1"/>
  <c r="U93" i="11" s="1"/>
  <c r="ER34" i="1"/>
  <c r="EQ26" i="1"/>
  <c r="K93" i="11" s="1"/>
  <c r="ER26" i="1"/>
  <c r="EN18" i="1"/>
  <c r="C92" i="11" s="1"/>
  <c r="EH49" i="1"/>
  <c r="AN90" i="11" s="1"/>
  <c r="AV91" i="3"/>
  <c r="EI64" i="1"/>
  <c r="EX55" i="1"/>
  <c r="EW55" i="1"/>
  <c r="AT95" i="11" s="1"/>
  <c r="EX47" i="1"/>
  <c r="EW47" i="1"/>
  <c r="AJ95" i="11" s="1"/>
  <c r="EX39" i="1"/>
  <c r="EW39" i="1"/>
  <c r="AB95" i="11" s="1"/>
  <c r="EX31" i="1"/>
  <c r="EW31" i="1"/>
  <c r="R95" i="11" s="1"/>
  <c r="EX23" i="1"/>
  <c r="EW23" i="1"/>
  <c r="H95" i="11" s="1"/>
  <c r="EQ28" i="1"/>
  <c r="O93" i="11" s="1"/>
  <c r="ER28" i="1"/>
  <c r="ER20" i="1"/>
  <c r="EQ20" i="1"/>
  <c r="E93" i="11" s="1"/>
  <c r="EX58" i="1"/>
  <c r="EW58" i="1"/>
  <c r="AY95" i="11" s="1"/>
  <c r="EX50" i="1"/>
  <c r="EW50" i="1"/>
  <c r="AO95" i="11" s="1"/>
  <c r="EX42" i="1"/>
  <c r="EW42" i="1"/>
  <c r="AE95" i="11" s="1"/>
  <c r="ER60" i="1"/>
  <c r="EQ60" i="1"/>
  <c r="BA93" i="11" s="1"/>
  <c r="EQ52" i="1"/>
  <c r="AQ93" i="11" s="1"/>
  <c r="ER52" i="1"/>
  <c r="ER44" i="1"/>
  <c r="EQ44" i="1"/>
  <c r="AG93" i="11" s="1"/>
  <c r="ER36" i="1"/>
  <c r="EQ36" i="1"/>
  <c r="W93" i="11" s="1"/>
  <c r="EH20" i="1"/>
  <c r="E90" i="11" s="1"/>
  <c r="EH35" i="1"/>
  <c r="V90" i="11" s="1"/>
  <c r="EX19" i="1"/>
  <c r="EW19" i="1"/>
  <c r="D95" i="11" s="1"/>
  <c r="EX57" i="1"/>
  <c r="EW57" i="1"/>
  <c r="AV95" i="11" s="1"/>
  <c r="EX49" i="1"/>
  <c r="EW49" i="1"/>
  <c r="AN95" i="11" s="1"/>
  <c r="EX41" i="1"/>
  <c r="EW41" i="1"/>
  <c r="AD95" i="11" s="1"/>
  <c r="EX33" i="1"/>
  <c r="EW33" i="1"/>
  <c r="T95" i="11" s="1"/>
  <c r="EX25" i="1"/>
  <c r="EW25" i="1"/>
  <c r="J95" i="11" s="1"/>
  <c r="EX60" i="1"/>
  <c r="EW60" i="1"/>
  <c r="BA95" i="11" s="1"/>
  <c r="EX52" i="1"/>
  <c r="EW52" i="1"/>
  <c r="AQ95" i="11" s="1"/>
  <c r="EX44" i="1"/>
  <c r="EW44" i="1"/>
  <c r="AG95" i="11" s="1"/>
  <c r="EX36" i="1"/>
  <c r="EW36" i="1"/>
  <c r="W95" i="11" s="1"/>
  <c r="EX62" i="1"/>
  <c r="EW62" i="1"/>
  <c r="BC95" i="11" s="1"/>
  <c r="ER54" i="1"/>
  <c r="EQ54" i="1"/>
  <c r="AS93" i="11" s="1"/>
  <c r="EQ46" i="1"/>
  <c r="AI93" i="11" s="1"/>
  <c r="ER46" i="1"/>
  <c r="EQ38" i="1"/>
  <c r="AA93" i="11" s="1"/>
  <c r="ER38" i="1"/>
  <c r="EH22" i="1"/>
  <c r="G90" i="11" s="1"/>
  <c r="AT110" i="3" l="1"/>
  <c r="BB109" i="11"/>
  <c r="K111" i="3"/>
  <c r="K110" i="11"/>
  <c r="X28" i="9"/>
  <c r="AA102" i="11"/>
  <c r="AK111" i="3"/>
  <c r="AQ110" i="11"/>
  <c r="X9" i="9"/>
  <c r="D102" i="11"/>
  <c r="V111" i="3"/>
  <c r="X110" i="11"/>
  <c r="X44" i="9"/>
  <c r="AH102" i="11"/>
  <c r="X57" i="9"/>
  <c r="AY102" i="11"/>
  <c r="P111" i="3"/>
  <c r="R110" i="11"/>
  <c r="X46" i="9"/>
  <c r="AJ102" i="11"/>
  <c r="Q111" i="3"/>
  <c r="S110" i="11"/>
  <c r="X30" i="9"/>
  <c r="AC102" i="11"/>
  <c r="G111" i="3"/>
  <c r="G110" i="11"/>
  <c r="X45" i="9"/>
  <c r="AI102" i="11"/>
  <c r="AV111" i="3"/>
  <c r="BD110" i="11"/>
  <c r="J111" i="3"/>
  <c r="J110" i="11"/>
  <c r="X23" i="9"/>
  <c r="T102" i="11"/>
  <c r="X49" i="9"/>
  <c r="AO102" i="11"/>
  <c r="T111" i="3"/>
  <c r="V110" i="11"/>
  <c r="X50" i="9"/>
  <c r="AP102" i="11"/>
  <c r="M111" i="3"/>
  <c r="O110" i="11"/>
  <c r="X61" i="9"/>
  <c r="BC102" i="11"/>
  <c r="X24" i="9"/>
  <c r="U102" i="11"/>
  <c r="AM111" i="3"/>
  <c r="AS110" i="11"/>
  <c r="U111" i="3"/>
  <c r="W110" i="11"/>
  <c r="X51" i="9"/>
  <c r="AQ102" i="11"/>
  <c r="F111" i="3"/>
  <c r="F110" i="11"/>
  <c r="N111" i="3"/>
  <c r="P110" i="11"/>
  <c r="X27" i="9"/>
  <c r="X102" i="11"/>
  <c r="AT111" i="3"/>
  <c r="BB110" i="11"/>
  <c r="X32" i="9"/>
  <c r="AE102" i="11"/>
  <c r="H111" i="3"/>
  <c r="H110" i="11"/>
  <c r="X29" i="9"/>
  <c r="AB102" i="11"/>
  <c r="AN111" i="3"/>
  <c r="AT110" i="11"/>
  <c r="I111" i="3"/>
  <c r="I110" i="11"/>
  <c r="X22" i="9"/>
  <c r="S102" i="11"/>
  <c r="X20" i="9"/>
  <c r="Q102" i="11"/>
  <c r="AS111" i="3"/>
  <c r="BA110" i="11"/>
  <c r="X15" i="9"/>
  <c r="J102" i="11"/>
  <c r="AH111" i="3"/>
  <c r="AN110" i="11"/>
  <c r="X56" i="9"/>
  <c r="AV102" i="11"/>
  <c r="L111" i="3"/>
  <c r="L110" i="11"/>
  <c r="AR111" i="3"/>
  <c r="AZ110" i="11"/>
  <c r="E111" i="3"/>
  <c r="E110" i="11"/>
  <c r="X18" i="9"/>
  <c r="O102" i="11"/>
  <c r="AW110" i="3"/>
  <c r="BE109" i="11"/>
  <c r="X16" i="9"/>
  <c r="K102" i="11"/>
  <c r="W111" i="3"/>
  <c r="AA110" i="11"/>
  <c r="X26" i="9"/>
  <c r="W102" i="11"/>
  <c r="X19" i="9"/>
  <c r="P102" i="11"/>
  <c r="AD111" i="3"/>
  <c r="AH110" i="11"/>
  <c r="AL111" i="3"/>
  <c r="AR110" i="11"/>
  <c r="X60" i="9"/>
  <c r="BB102" i="11"/>
  <c r="AQ111" i="3"/>
  <c r="AY110" i="11"/>
  <c r="X21" i="9"/>
  <c r="R102" i="11"/>
  <c r="AF111" i="3"/>
  <c r="AJ110" i="11"/>
  <c r="X14" i="9"/>
  <c r="I102" i="11"/>
  <c r="AO111" i="3"/>
  <c r="AU110" i="11"/>
  <c r="X12" i="9"/>
  <c r="G102" i="11"/>
  <c r="AE111" i="3"/>
  <c r="AI110" i="11"/>
  <c r="AC111" i="3"/>
  <c r="AG110" i="11"/>
  <c r="X59" i="9"/>
  <c r="BA102" i="11"/>
  <c r="X62" i="9"/>
  <c r="BD102" i="11"/>
  <c r="Z111" i="3"/>
  <c r="AD110" i="11"/>
  <c r="X48" i="9"/>
  <c r="AN102" i="11"/>
  <c r="AI111" i="3"/>
  <c r="AO110" i="11"/>
  <c r="X25" i="9"/>
  <c r="V102" i="11"/>
  <c r="AJ111" i="3"/>
  <c r="AP110" i="11"/>
  <c r="X10" i="9"/>
  <c r="E102" i="11"/>
  <c r="AU111" i="3"/>
  <c r="BC110" i="11"/>
  <c r="AG111" i="3"/>
  <c r="AM110" i="11"/>
  <c r="S111" i="3"/>
  <c r="U110" i="11"/>
  <c r="X53" i="9"/>
  <c r="AS102" i="11"/>
  <c r="D111" i="3"/>
  <c r="D110" i="11"/>
  <c r="X11" i="9"/>
  <c r="F102" i="11"/>
  <c r="X52" i="9"/>
  <c r="AR102" i="11"/>
  <c r="AA111" i="3"/>
  <c r="AE110" i="11"/>
  <c r="X13" i="9"/>
  <c r="H102" i="11"/>
  <c r="X111" i="3"/>
  <c r="AB110" i="11"/>
  <c r="X54" i="9"/>
  <c r="AT102" i="11"/>
  <c r="Y111" i="3"/>
  <c r="AC110" i="11"/>
  <c r="X55" i="9"/>
  <c r="AU102" i="11"/>
  <c r="O111" i="3"/>
  <c r="Q110" i="11"/>
  <c r="X43" i="9"/>
  <c r="AG102" i="11"/>
  <c r="AW111" i="3"/>
  <c r="BE110" i="11"/>
  <c r="R111" i="3"/>
  <c r="T110" i="11"/>
  <c r="X31" i="9"/>
  <c r="AD102" i="11"/>
  <c r="AP111" i="3"/>
  <c r="AV110" i="11"/>
  <c r="X17" i="9"/>
  <c r="L102" i="11"/>
  <c r="AB111" i="3"/>
  <c r="AF110" i="11"/>
  <c r="X58" i="9"/>
  <c r="AZ102" i="11"/>
  <c r="X47" i="9"/>
  <c r="AM102" i="11"/>
  <c r="X42" i="9"/>
  <c r="X33" i="9"/>
  <c r="AK96" i="3"/>
  <c r="I51" i="9"/>
  <c r="J96" i="3"/>
  <c r="I15" i="9"/>
  <c r="AP96" i="3"/>
  <c r="I56" i="9"/>
  <c r="AC94" i="3"/>
  <c r="G43" i="9"/>
  <c r="AI96" i="3"/>
  <c r="I49" i="9"/>
  <c r="H96" i="3"/>
  <c r="I13" i="9"/>
  <c r="AN96" i="3"/>
  <c r="I54" i="9"/>
  <c r="T94" i="3"/>
  <c r="G25" i="9"/>
  <c r="N94" i="3"/>
  <c r="G19" i="9"/>
  <c r="AT94" i="3"/>
  <c r="G60" i="9"/>
  <c r="AG94" i="3"/>
  <c r="G47" i="9"/>
  <c r="Q94" i="3"/>
  <c r="G22" i="9"/>
  <c r="AV96" i="3"/>
  <c r="I62" i="9"/>
  <c r="N93" i="3"/>
  <c r="F19" i="9"/>
  <c r="AT93" i="3"/>
  <c r="F60" i="9"/>
  <c r="I93" i="3"/>
  <c r="F14" i="9"/>
  <c r="O93" i="3"/>
  <c r="F20" i="9"/>
  <c r="AP93" i="3"/>
  <c r="F56" i="9"/>
  <c r="E93" i="3"/>
  <c r="F10" i="9"/>
  <c r="W94" i="3"/>
  <c r="G28" i="9"/>
  <c r="S94" i="3"/>
  <c r="G24" i="9"/>
  <c r="K96" i="3"/>
  <c r="I16" i="9"/>
  <c r="V94" i="3"/>
  <c r="G27" i="9"/>
  <c r="AO96" i="3"/>
  <c r="I55" i="9"/>
  <c r="AT96" i="3"/>
  <c r="I60" i="9"/>
  <c r="AE96" i="3"/>
  <c r="I45" i="9"/>
  <c r="L96" i="3"/>
  <c r="I17" i="9"/>
  <c r="AT91" i="3"/>
  <c r="D60" i="9"/>
  <c r="P94" i="3"/>
  <c r="G21" i="9"/>
  <c r="AU94" i="3"/>
  <c r="G61" i="9"/>
  <c r="AH94" i="3"/>
  <c r="G48" i="9"/>
  <c r="AL93" i="3"/>
  <c r="F52" i="9"/>
  <c r="P93" i="3"/>
  <c r="F21" i="9"/>
  <c r="G93" i="3"/>
  <c r="F12" i="9"/>
  <c r="T93" i="3"/>
  <c r="F25" i="9"/>
  <c r="AU96" i="3"/>
  <c r="I61" i="9"/>
  <c r="AC96" i="3"/>
  <c r="I43" i="9"/>
  <c r="AS96" i="3"/>
  <c r="I59" i="9"/>
  <c r="R96" i="3"/>
  <c r="I23" i="9"/>
  <c r="AH96" i="3"/>
  <c r="I48" i="9"/>
  <c r="D96" i="3"/>
  <c r="I9" i="9"/>
  <c r="U94" i="3"/>
  <c r="G26" i="9"/>
  <c r="AA96" i="3"/>
  <c r="I32" i="9"/>
  <c r="AQ96" i="3"/>
  <c r="I57" i="9"/>
  <c r="P96" i="3"/>
  <c r="I21" i="9"/>
  <c r="AF96" i="3"/>
  <c r="I46" i="9"/>
  <c r="E96" i="3"/>
  <c r="I10" i="9"/>
  <c r="L94" i="3"/>
  <c r="G17" i="9"/>
  <c r="AB94" i="3"/>
  <c r="G42" i="9"/>
  <c r="G33" i="9"/>
  <c r="AL94" i="3"/>
  <c r="G52" i="9"/>
  <c r="D94" i="3"/>
  <c r="G9" i="9"/>
  <c r="K91" i="3"/>
  <c r="D16" i="9"/>
  <c r="AI94" i="3"/>
  <c r="G49" i="9"/>
  <c r="Y94" i="3"/>
  <c r="G30" i="9"/>
  <c r="I94" i="3"/>
  <c r="G14" i="9"/>
  <c r="G94" i="3"/>
  <c r="G12" i="9"/>
  <c r="I96" i="3"/>
  <c r="I14" i="9"/>
  <c r="X94" i="3"/>
  <c r="G29" i="9"/>
  <c r="AN94" i="3"/>
  <c r="G54" i="9"/>
  <c r="O96" i="3"/>
  <c r="I20" i="9"/>
  <c r="J94" i="3"/>
  <c r="G15" i="9"/>
  <c r="AM93" i="3"/>
  <c r="F53" i="9"/>
  <c r="D93" i="3"/>
  <c r="F9" i="9"/>
  <c r="F93" i="3"/>
  <c r="F11" i="9"/>
  <c r="H93" i="3"/>
  <c r="F13" i="9"/>
  <c r="AN93" i="3"/>
  <c r="F54" i="9"/>
  <c r="Y93" i="3"/>
  <c r="F30" i="9"/>
  <c r="R93" i="3"/>
  <c r="F23" i="9"/>
  <c r="L93" i="3"/>
  <c r="F17" i="9"/>
  <c r="AR93" i="3"/>
  <c r="F58" i="9"/>
  <c r="AM94" i="3"/>
  <c r="G53" i="9"/>
  <c r="U96" i="3"/>
  <c r="I26" i="9"/>
  <c r="Z96" i="3"/>
  <c r="I31" i="9"/>
  <c r="T91" i="3"/>
  <c r="D25" i="9"/>
  <c r="AS94" i="3"/>
  <c r="G59" i="9"/>
  <c r="E94" i="3"/>
  <c r="G10" i="9"/>
  <c r="X96" i="3"/>
  <c r="I29" i="9"/>
  <c r="AH91" i="3"/>
  <c r="D48" i="9"/>
  <c r="M96" i="3"/>
  <c r="I18" i="9"/>
  <c r="AS91" i="3"/>
  <c r="D59" i="9"/>
  <c r="AD94" i="3"/>
  <c r="G44" i="9"/>
  <c r="AA94" i="3"/>
  <c r="G32" i="9"/>
  <c r="I91" i="3"/>
  <c r="D14" i="9"/>
  <c r="Q96" i="3"/>
  <c r="I22" i="9"/>
  <c r="G96" i="3"/>
  <c r="I12" i="9"/>
  <c r="S93" i="3"/>
  <c r="F24" i="9"/>
  <c r="U93" i="3"/>
  <c r="F26" i="9"/>
  <c r="AA93" i="3"/>
  <c r="F32" i="9"/>
  <c r="X93" i="3"/>
  <c r="F29" i="9"/>
  <c r="AS93" i="3"/>
  <c r="F59" i="9"/>
  <c r="AH93" i="3"/>
  <c r="F48" i="9"/>
  <c r="AB93" i="3"/>
  <c r="F42" i="9"/>
  <c r="F33" i="9"/>
  <c r="E91" i="3"/>
  <c r="D10" i="9"/>
  <c r="C93" i="3"/>
  <c r="F8" i="9"/>
  <c r="AJ94" i="3"/>
  <c r="G50" i="9"/>
  <c r="F94" i="3"/>
  <c r="G11" i="9"/>
  <c r="AV94" i="3"/>
  <c r="G62" i="9"/>
  <c r="Y96" i="3"/>
  <c r="I30" i="9"/>
  <c r="N96" i="3"/>
  <c r="I19" i="9"/>
  <c r="AD96" i="3"/>
  <c r="I44" i="9"/>
  <c r="AO94" i="3"/>
  <c r="G55" i="9"/>
  <c r="AB96" i="3"/>
  <c r="I33" i="9"/>
  <c r="I42" i="9"/>
  <c r="AR96" i="3"/>
  <c r="I58" i="9"/>
  <c r="O94" i="3"/>
  <c r="G20" i="9"/>
  <c r="AF94" i="3"/>
  <c r="G46" i="9"/>
  <c r="R94" i="3"/>
  <c r="G23" i="9"/>
  <c r="K93" i="3"/>
  <c r="F16" i="9"/>
  <c r="AO93" i="3"/>
  <c r="F55" i="9"/>
  <c r="AC93" i="3"/>
  <c r="F43" i="9"/>
  <c r="AV93" i="3"/>
  <c r="F62" i="9"/>
  <c r="Z93" i="3"/>
  <c r="F31" i="9"/>
  <c r="AG93" i="3"/>
  <c r="F47" i="9"/>
  <c r="G91" i="3"/>
  <c r="D12" i="9"/>
  <c r="AE94" i="3"/>
  <c r="G45" i="9"/>
  <c r="AK94" i="3"/>
  <c r="G51" i="9"/>
  <c r="M94" i="3"/>
  <c r="G18" i="9"/>
  <c r="K94" i="3"/>
  <c r="G16" i="9"/>
  <c r="AR94" i="3"/>
  <c r="G58" i="9"/>
  <c r="S96" i="3"/>
  <c r="I24" i="9"/>
  <c r="AQ94" i="3"/>
  <c r="G57" i="9"/>
  <c r="AG96" i="3"/>
  <c r="I47" i="9"/>
  <c r="F96" i="3"/>
  <c r="I11" i="9"/>
  <c r="V96" i="3"/>
  <c r="I27" i="9"/>
  <c r="AL96" i="3"/>
  <c r="I52" i="9"/>
  <c r="P91" i="3"/>
  <c r="D21" i="9"/>
  <c r="W96" i="3"/>
  <c r="I28" i="9"/>
  <c r="AM96" i="3"/>
  <c r="I53" i="9"/>
  <c r="T96" i="3"/>
  <c r="I25" i="9"/>
  <c r="AJ96" i="3"/>
  <c r="I50" i="9"/>
  <c r="N91" i="3"/>
  <c r="D19" i="9"/>
  <c r="H94" i="3"/>
  <c r="G13" i="9"/>
  <c r="U91" i="3"/>
  <c r="D26" i="9"/>
  <c r="Z94" i="3"/>
  <c r="G31" i="9"/>
  <c r="AP94" i="3"/>
  <c r="G56" i="9"/>
  <c r="W93" i="3"/>
  <c r="F28" i="9"/>
  <c r="AK93" i="3"/>
  <c r="F51" i="9"/>
  <c r="V93" i="3"/>
  <c r="F27" i="9"/>
  <c r="AD93" i="3"/>
  <c r="F44" i="9"/>
  <c r="AQ93" i="3"/>
  <c r="F57" i="9"/>
  <c r="AF93" i="3"/>
  <c r="F46" i="9"/>
  <c r="Q93" i="3"/>
  <c r="F22" i="9"/>
  <c r="AE93" i="3"/>
  <c r="F45" i="9"/>
  <c r="J93" i="3"/>
  <c r="F15" i="9"/>
  <c r="AI93" i="3"/>
  <c r="F49" i="9"/>
  <c r="AJ93" i="3"/>
  <c r="F50" i="9"/>
  <c r="M93" i="3"/>
  <c r="F18" i="9"/>
  <c r="AU93" i="3"/>
  <c r="F61" i="9"/>
  <c r="AM103" i="3"/>
  <c r="F103" i="3"/>
  <c r="AL103" i="3"/>
  <c r="AC103" i="3"/>
  <c r="L103" i="3"/>
  <c r="AG103" i="3"/>
  <c r="W103" i="3"/>
  <c r="D103" i="3"/>
  <c r="AD103" i="3"/>
  <c r="AQ103" i="3"/>
  <c r="AF103" i="3"/>
  <c r="Y103" i="3"/>
  <c r="AE103" i="3"/>
  <c r="R103" i="3"/>
  <c r="AI103" i="3"/>
  <c r="AJ103" i="3"/>
  <c r="AU103" i="3"/>
  <c r="H103" i="3"/>
  <c r="AN103" i="3"/>
  <c r="AO103" i="3"/>
  <c r="Z103" i="3"/>
  <c r="AR103" i="3"/>
  <c r="S103" i="3"/>
  <c r="AK103" i="3"/>
  <c r="V103" i="3"/>
  <c r="AA103" i="3"/>
  <c r="X103" i="3"/>
  <c r="Q103" i="3"/>
  <c r="O103" i="3"/>
  <c r="J103" i="3"/>
  <c r="AP103" i="3"/>
  <c r="AB103" i="3"/>
  <c r="M103" i="3"/>
  <c r="EI23" i="1"/>
  <c r="K103" i="3"/>
  <c r="U103" i="3"/>
  <c r="N103" i="3"/>
  <c r="AT103" i="3"/>
  <c r="P103" i="3"/>
  <c r="I103" i="3"/>
  <c r="G103" i="3"/>
  <c r="AS103" i="3"/>
  <c r="AV103" i="3"/>
  <c r="AH103" i="3"/>
  <c r="T103" i="3"/>
  <c r="E103" i="3"/>
  <c r="EH59" i="1"/>
  <c r="AZ90" i="11" s="1"/>
  <c r="EH56" i="1"/>
  <c r="AU90" i="11" s="1"/>
  <c r="EI21" i="1"/>
  <c r="EI26" i="1"/>
  <c r="EI32" i="1"/>
  <c r="EH41" i="1"/>
  <c r="AD90" i="11" s="1"/>
  <c r="EH27" i="1"/>
  <c r="L90" i="11" s="1"/>
  <c r="EI55" i="1"/>
  <c r="EH53" i="1"/>
  <c r="AR90" i="11" s="1"/>
  <c r="EI36" i="1"/>
  <c r="EI54" i="1"/>
  <c r="EI24" i="1"/>
  <c r="EI22" i="1"/>
  <c r="EI49" i="1"/>
  <c r="EI60" i="1"/>
  <c r="EH54" i="1"/>
  <c r="AS90" i="11" s="1"/>
  <c r="EH37" i="1"/>
  <c r="X90" i="11" s="1"/>
  <c r="EI27" i="1"/>
  <c r="EI56" i="1"/>
  <c r="EH44" i="1"/>
  <c r="AG90" i="11" s="1"/>
  <c r="EH23" i="1"/>
  <c r="H90" i="11" s="1"/>
  <c r="EH55" i="1"/>
  <c r="AT90" i="11" s="1"/>
  <c r="EH48" i="1"/>
  <c r="AM90" i="11" s="1"/>
  <c r="EH21" i="1"/>
  <c r="F90" i="11" s="1"/>
  <c r="EI30" i="1"/>
  <c r="EH39" i="1"/>
  <c r="AB90" i="11" s="1"/>
  <c r="EI29" i="1"/>
  <c r="EH34" i="1"/>
  <c r="U90" i="11" s="1"/>
  <c r="EI53" i="1"/>
  <c r="EI42" i="1"/>
  <c r="EH30" i="1"/>
  <c r="Q90" i="11" s="1"/>
  <c r="EI35" i="1"/>
  <c r="EH25" i="1"/>
  <c r="J90" i="11" s="1"/>
  <c r="EH57" i="1"/>
  <c r="AV90" i="11" s="1"/>
  <c r="EH42" i="1"/>
  <c r="AE90" i="11" s="1"/>
  <c r="EI62" i="1"/>
  <c r="EI43" i="1"/>
  <c r="EH28" i="1"/>
  <c r="O90" i="11" s="1"/>
  <c r="EH40" i="1"/>
  <c r="AC90" i="11" s="1"/>
  <c r="EI25" i="1"/>
  <c r="EI44" i="1"/>
  <c r="EI34" i="1"/>
  <c r="EH47" i="1"/>
  <c r="AJ90" i="11" s="1"/>
  <c r="EI37" i="1"/>
  <c r="EH58" i="1"/>
  <c r="AY90" i="11" s="1"/>
  <c r="EH52" i="1"/>
  <c r="AQ90" i="11" s="1"/>
  <c r="EH43" i="1"/>
  <c r="AF90" i="11" s="1"/>
  <c r="EI28" i="1"/>
  <c r="EI41" i="1"/>
  <c r="EI57" i="1"/>
  <c r="EI50" i="1"/>
  <c r="EI31" i="1"/>
  <c r="EH32" i="1"/>
  <c r="S90" i="11" s="1"/>
  <c r="EI45" i="1"/>
  <c r="EI46" i="1"/>
  <c r="EH51" i="1"/>
  <c r="AP90" i="11" s="1"/>
  <c r="EI20" i="1"/>
  <c r="EH50" i="1"/>
  <c r="AO90" i="11" s="1"/>
  <c r="EH38" i="1"/>
  <c r="AA90" i="11" s="1"/>
  <c r="EI39" i="1"/>
  <c r="EH45" i="1"/>
  <c r="AH90" i="11" s="1"/>
  <c r="EI58" i="1"/>
  <c r="EI52" i="1"/>
  <c r="EH46" i="1"/>
  <c r="AI90" i="11" s="1"/>
  <c r="EI51" i="1"/>
  <c r="EI33" i="1"/>
  <c r="EI38" i="1"/>
  <c r="EI48" i="1"/>
  <c r="EI59" i="1"/>
  <c r="EI40" i="1"/>
  <c r="EI63" i="1"/>
  <c r="EH33" i="1"/>
  <c r="T90" i="11" s="1"/>
  <c r="EI47" i="1"/>
  <c r="EH62" i="1"/>
  <c r="BC90" i="11" s="1"/>
  <c r="EH19" i="1"/>
  <c r="D90" i="11" s="1"/>
  <c r="EI19" i="1"/>
  <c r="EH18" i="1"/>
  <c r="C90" i="11" s="1"/>
  <c r="AV110" i="3" l="1"/>
  <c r="BD109" i="11"/>
  <c r="W110" i="3"/>
  <c r="AA109" i="11"/>
  <c r="AK110" i="3"/>
  <c r="AQ109" i="11"/>
  <c r="AE110" i="3"/>
  <c r="AI109" i="11"/>
  <c r="AI110" i="3"/>
  <c r="AO109" i="11"/>
  <c r="N110" i="3"/>
  <c r="P109" i="11"/>
  <c r="AO110" i="3"/>
  <c r="AU109" i="11"/>
  <c r="AS110" i="3"/>
  <c r="BA109" i="11"/>
  <c r="AM110" i="3"/>
  <c r="AS109" i="11"/>
  <c r="F110" i="3"/>
  <c r="F109" i="11"/>
  <c r="R110" i="3"/>
  <c r="T109" i="11"/>
  <c r="AQ110" i="3"/>
  <c r="AY109" i="11"/>
  <c r="AD110" i="3"/>
  <c r="AH109" i="11"/>
  <c r="AP110" i="3"/>
  <c r="AV109" i="11"/>
  <c r="S110" i="3"/>
  <c r="U109" i="11"/>
  <c r="AA110" i="3"/>
  <c r="AE109" i="11"/>
  <c r="L110" i="3"/>
  <c r="L109" i="11"/>
  <c r="AH110" i="3"/>
  <c r="AN109" i="11"/>
  <c r="U110" i="3"/>
  <c r="W109" i="11"/>
  <c r="Y110" i="3"/>
  <c r="AC109" i="11"/>
  <c r="AF110" i="3"/>
  <c r="AJ109" i="11"/>
  <c r="AR110" i="3"/>
  <c r="AZ109" i="11"/>
  <c r="AJ110" i="3"/>
  <c r="AP109" i="11"/>
  <c r="E110" i="3"/>
  <c r="E109" i="11"/>
  <c r="Z110" i="3"/>
  <c r="AD109" i="11"/>
  <c r="AC110" i="3"/>
  <c r="AG109" i="11"/>
  <c r="AB110" i="3"/>
  <c r="AF109" i="11"/>
  <c r="AL110" i="3"/>
  <c r="AR109" i="11"/>
  <c r="O110" i="3"/>
  <c r="Q109" i="11"/>
  <c r="G110" i="3"/>
  <c r="G109" i="11"/>
  <c r="Q110" i="3"/>
  <c r="S109" i="11"/>
  <c r="X8" i="9"/>
  <c r="C102" i="11"/>
  <c r="D110" i="3"/>
  <c r="D109" i="11"/>
  <c r="AG110" i="3"/>
  <c r="AM109" i="11"/>
  <c r="X110" i="3"/>
  <c r="AB109" i="11"/>
  <c r="P110" i="3"/>
  <c r="R109" i="11"/>
  <c r="M110" i="3"/>
  <c r="O109" i="11"/>
  <c r="V110" i="3"/>
  <c r="X109" i="11"/>
  <c r="J110" i="3"/>
  <c r="J109" i="11"/>
  <c r="AU110" i="3"/>
  <c r="BC109" i="11"/>
  <c r="T110" i="3"/>
  <c r="V109" i="11"/>
  <c r="I110" i="3"/>
  <c r="I109" i="11"/>
  <c r="AN110" i="3"/>
  <c r="AT109" i="11"/>
  <c r="K110" i="3"/>
  <c r="K109" i="11"/>
  <c r="H110" i="3"/>
  <c r="H109" i="11"/>
  <c r="Q91" i="3"/>
  <c r="D22" i="9"/>
  <c r="J91" i="3"/>
  <c r="D15" i="9"/>
  <c r="H91" i="3"/>
  <c r="D13" i="9"/>
  <c r="AR91" i="3"/>
  <c r="D58" i="9"/>
  <c r="AE91" i="3"/>
  <c r="D45" i="9"/>
  <c r="F91" i="3"/>
  <c r="D11" i="9"/>
  <c r="AC91" i="3"/>
  <c r="D43" i="9"/>
  <c r="D91" i="3"/>
  <c r="D9" i="9"/>
  <c r="W91" i="3"/>
  <c r="D28" i="9"/>
  <c r="AB91" i="3"/>
  <c r="D33" i="9"/>
  <c r="D42" i="9"/>
  <c r="AF91" i="3"/>
  <c r="D46" i="9"/>
  <c r="Y91" i="3"/>
  <c r="D30" i="9"/>
  <c r="AA91" i="3"/>
  <c r="D32" i="9"/>
  <c r="O91" i="3"/>
  <c r="D20" i="9"/>
  <c r="AG91" i="3"/>
  <c r="D47" i="9"/>
  <c r="L91" i="3"/>
  <c r="D17" i="9"/>
  <c r="AD91" i="3"/>
  <c r="D44" i="9"/>
  <c r="AQ91" i="3"/>
  <c r="D57" i="9"/>
  <c r="V91" i="3"/>
  <c r="D27" i="9"/>
  <c r="AL91" i="3"/>
  <c r="D52" i="9"/>
  <c r="R91" i="3"/>
  <c r="D23" i="9"/>
  <c r="AJ91" i="3"/>
  <c r="D50" i="9"/>
  <c r="S91" i="3"/>
  <c r="D24" i="9"/>
  <c r="AM91" i="3"/>
  <c r="D53" i="9"/>
  <c r="C91" i="3"/>
  <c r="D8" i="9"/>
  <c r="AU91" i="3"/>
  <c r="D61" i="9"/>
  <c r="AI91" i="3"/>
  <c r="D49" i="9"/>
  <c r="AK91" i="3"/>
  <c r="D51" i="9"/>
  <c r="M91" i="3"/>
  <c r="D18" i="9"/>
  <c r="AP91" i="3"/>
  <c r="D56" i="9"/>
  <c r="X91" i="3"/>
  <c r="D29" i="9"/>
  <c r="AN91" i="3"/>
  <c r="D54" i="9"/>
  <c r="Z91" i="3"/>
  <c r="D31" i="9"/>
  <c r="AO91" i="3"/>
  <c r="D55" i="9"/>
  <c r="C103" i="3"/>
  <c r="BF52" i="11" l="1"/>
  <c r="G64" i="7"/>
  <c r="AX52" i="3"/>
  <c r="BH51" i="11" l="1"/>
  <c r="E66" i="7"/>
  <c r="AZ51" i="3"/>
  <c r="BG51" i="11"/>
  <c r="E65" i="7"/>
  <c r="AY51" i="3"/>
  <c r="BF51" i="11"/>
  <c r="AX51" i="3"/>
  <c r="E64" i="7"/>
  <c r="BH52" i="11"/>
  <c r="AZ52" i="3"/>
  <c r="G66" i="7"/>
  <c r="BG52" i="11"/>
  <c r="AY52" i="3"/>
  <c r="G65" i="7"/>
  <c r="BH54" i="11"/>
  <c r="AZ54" i="3"/>
  <c r="I66" i="7"/>
  <c r="BH53" i="11"/>
  <c r="H66" i="7"/>
  <c r="AZ53" i="3"/>
  <c r="AY54" i="3"/>
  <c r="BG54" i="11"/>
  <c r="I65" i="7"/>
  <c r="BG53" i="11"/>
  <c r="H65" i="7"/>
  <c r="AY53" i="3"/>
  <c r="BF54" i="11"/>
  <c r="AX54" i="3"/>
  <c r="I64" i="7"/>
  <c r="BF53" i="11"/>
  <c r="AX53" i="3"/>
  <c r="H64" i="7"/>
  <c r="BE53" i="11"/>
  <c r="AW53" i="3"/>
  <c r="H63" i="7"/>
  <c r="BD53" i="11"/>
  <c r="AV53" i="3"/>
  <c r="H62" i="7"/>
  <c r="BB53" i="11"/>
  <c r="H60" i="7"/>
  <c r="AT53" i="3"/>
  <c r="BB52" i="11" l="1"/>
  <c r="G60" i="7"/>
  <c r="AT52" i="3"/>
  <c r="BH60" i="11"/>
  <c r="AZ61" i="3"/>
  <c r="BG60" i="11"/>
  <c r="AY61" i="3"/>
  <c r="BF60" i="11"/>
  <c r="AX61" i="3"/>
  <c r="DK5" i="1" l="1"/>
  <c r="BE12" i="1" l="1"/>
  <c r="BF12" i="1" s="1"/>
  <c r="BG12" i="1" s="1"/>
  <c r="BI12" i="1" s="1"/>
  <c r="BE16" i="1"/>
  <c r="BF16" i="1" s="1"/>
  <c r="BG16" i="1" s="1"/>
  <c r="BI16" i="1" s="1"/>
  <c r="E42" i="11"/>
  <c r="E42" i="3"/>
  <c r="M10" i="7"/>
  <c r="AH10" i="7"/>
  <c r="GL12" i="1"/>
  <c r="GL14" i="1"/>
  <c r="C47" i="11"/>
  <c r="GL18" i="1"/>
  <c r="T8" i="7"/>
  <c r="C47" i="3"/>
  <c r="G47" i="11"/>
  <c r="GL22" i="1"/>
  <c r="T12" i="7"/>
  <c r="G47" i="3"/>
  <c r="BE11" i="1"/>
  <c r="BF11" i="1" s="1"/>
  <c r="BG11" i="1" s="1"/>
  <c r="BI11" i="1" s="1"/>
  <c r="BE13" i="1"/>
  <c r="BF13" i="1" s="1"/>
  <c r="BG13" i="1" s="1"/>
  <c r="BI13" i="1" s="1"/>
  <c r="BE15" i="1"/>
  <c r="BF15" i="1" s="1"/>
  <c r="BG15" i="1" s="1"/>
  <c r="BI15" i="1" s="1"/>
  <c r="BE17" i="1"/>
  <c r="BF17" i="1" s="1"/>
  <c r="BG17" i="1" s="1"/>
  <c r="BI17" i="1" s="1"/>
  <c r="D42" i="11"/>
  <c r="D42" i="3"/>
  <c r="M9" i="7"/>
  <c r="AH9" i="7"/>
  <c r="F42" i="11"/>
  <c r="F42" i="3"/>
  <c r="M11" i="7"/>
  <c r="AH11" i="7"/>
  <c r="H42" i="11"/>
  <c r="H42" i="3"/>
  <c r="M13" i="7"/>
  <c r="AH13" i="7"/>
  <c r="DL6" i="1"/>
  <c r="BE10" i="1"/>
  <c r="BF10" i="1" s="1"/>
  <c r="BG10" i="1" s="1"/>
  <c r="BI10" i="1" s="1"/>
  <c r="DM10" i="1"/>
  <c r="BE14" i="1"/>
  <c r="BF14" i="1" s="1"/>
  <c r="BG14" i="1" s="1"/>
  <c r="BI14" i="1" s="1"/>
  <c r="C42" i="11"/>
  <c r="C42" i="3"/>
  <c r="M8" i="7"/>
  <c r="AH8" i="7"/>
  <c r="G42" i="11"/>
  <c r="G42" i="3"/>
  <c r="M12" i="7"/>
  <c r="AH12" i="7"/>
  <c r="GL10" i="1"/>
  <c r="DN10" i="1"/>
  <c r="GL16" i="1"/>
  <c r="E47" i="11"/>
  <c r="GL20" i="1"/>
  <c r="T10" i="7"/>
  <c r="E47" i="3"/>
  <c r="GL11" i="1"/>
  <c r="GL13" i="1"/>
  <c r="GL15" i="1"/>
  <c r="GL17" i="1"/>
  <c r="D47" i="11"/>
  <c r="GL19" i="1"/>
  <c r="T9" i="7"/>
  <c r="D47" i="3"/>
  <c r="F47" i="11"/>
  <c r="GL21" i="1"/>
  <c r="T11" i="7"/>
  <c r="F47" i="3"/>
  <c r="H47" i="11"/>
  <c r="GL23" i="1"/>
  <c r="T13" i="7"/>
  <c r="H47" i="3"/>
  <c r="C64" i="11" l="1"/>
  <c r="C65" i="3"/>
  <c r="AB8" i="7"/>
  <c r="G65" i="11"/>
  <c r="G66" i="3"/>
  <c r="AC12" i="7"/>
  <c r="H65" i="11"/>
  <c r="AC13" i="7"/>
  <c r="H66" i="3"/>
  <c r="H56" i="11"/>
  <c r="Z13" i="7"/>
  <c r="H56" i="3"/>
  <c r="C65" i="11"/>
  <c r="AC8" i="7"/>
  <c r="C66" i="3"/>
  <c r="E56" i="11"/>
  <c r="Z10" i="7"/>
  <c r="E56" i="3"/>
  <c r="F65" i="11"/>
  <c r="F66" i="3"/>
  <c r="AC11" i="7"/>
  <c r="G64" i="11"/>
  <c r="G65" i="3"/>
  <c r="AB12" i="7"/>
  <c r="C56" i="11"/>
  <c r="Z8" i="7"/>
  <c r="C56" i="3"/>
  <c r="I64" i="11"/>
  <c r="I65" i="3"/>
  <c r="AB14" i="7"/>
  <c r="I65" i="11"/>
  <c r="I66" i="3"/>
  <c r="AC14" i="7"/>
  <c r="E65" i="11"/>
  <c r="E66" i="3"/>
  <c r="AC10" i="7"/>
  <c r="G56" i="11"/>
  <c r="Z12" i="7"/>
  <c r="G56" i="3"/>
  <c r="F64" i="11"/>
  <c r="F65" i="3"/>
  <c r="AB11" i="7"/>
  <c r="D56" i="11"/>
  <c r="D56" i="3"/>
  <c r="Z9" i="7"/>
  <c r="D65" i="11"/>
  <c r="D66" i="3"/>
  <c r="AC9" i="7"/>
  <c r="H64" i="11"/>
  <c r="AB13" i="7"/>
  <c r="H65" i="3"/>
  <c r="F56" i="11"/>
  <c r="Z11" i="7"/>
  <c r="F56" i="3"/>
  <c r="D64" i="11"/>
  <c r="D65" i="3"/>
  <c r="AB9" i="7"/>
  <c r="E64" i="11"/>
  <c r="E65" i="3"/>
  <c r="AB10" i="7"/>
  <c r="F59" i="11" l="1"/>
  <c r="BE21" i="1"/>
  <c r="F60" i="3"/>
  <c r="AA11" i="7"/>
  <c r="E59" i="11"/>
  <c r="BE20" i="1"/>
  <c r="AA10" i="7"/>
  <c r="E60" i="3"/>
  <c r="G59" i="11"/>
  <c r="G60" i="3"/>
  <c r="BE22" i="1"/>
  <c r="AA12" i="7"/>
  <c r="D59" i="11"/>
  <c r="D60" i="3"/>
  <c r="BE19" i="1"/>
  <c r="AA9" i="7"/>
  <c r="C59" i="11"/>
  <c r="C60" i="3"/>
  <c r="BE18" i="1"/>
  <c r="AA8" i="7"/>
  <c r="H59" i="11"/>
  <c r="BE23" i="1"/>
  <c r="H60" i="3"/>
  <c r="AA13" i="7"/>
  <c r="C24" i="11" l="1"/>
  <c r="C24" i="3"/>
  <c r="BF18" i="1"/>
  <c r="BG18" i="1" s="1"/>
  <c r="BI18" i="1" s="1"/>
  <c r="S13" i="5"/>
  <c r="H24" i="3"/>
  <c r="H24" i="11"/>
  <c r="BF23" i="1"/>
  <c r="F24" i="3"/>
  <c r="BF21" i="1"/>
  <c r="S11" i="5"/>
  <c r="F24" i="11"/>
  <c r="D24" i="3"/>
  <c r="S9" i="5"/>
  <c r="D24" i="11"/>
  <c r="G24" i="3"/>
  <c r="G24" i="11"/>
  <c r="BF22" i="1"/>
  <c r="S12" i="5"/>
  <c r="E24" i="3"/>
  <c r="BF20" i="1"/>
  <c r="E24" i="11"/>
  <c r="S10" i="5"/>
  <c r="BG23" i="1" l="1"/>
  <c r="H25" i="3"/>
  <c r="T13" i="5"/>
  <c r="H25" i="11"/>
  <c r="C25" i="3"/>
  <c r="C25" i="11"/>
  <c r="G25" i="11"/>
  <c r="T12" i="5"/>
  <c r="G25" i="3"/>
  <c r="BG22" i="1"/>
  <c r="T10" i="5"/>
  <c r="E25" i="3"/>
  <c r="E25" i="11"/>
  <c r="BG20" i="1"/>
  <c r="F25" i="11"/>
  <c r="BG21" i="1"/>
  <c r="T11" i="5"/>
  <c r="F25" i="3"/>
  <c r="E27" i="11" l="1"/>
  <c r="E27" i="3"/>
  <c r="U10" i="5"/>
  <c r="BI20" i="1"/>
  <c r="Y10" i="5" s="1"/>
  <c r="F27" i="11"/>
  <c r="F27" i="3"/>
  <c r="BI21" i="1"/>
  <c r="Y11" i="5" s="1"/>
  <c r="U11" i="5"/>
  <c r="G27" i="11"/>
  <c r="G27" i="3"/>
  <c r="U12" i="5"/>
  <c r="BI22" i="1"/>
  <c r="Y12" i="5" s="1"/>
  <c r="H27" i="11"/>
  <c r="H27" i="3"/>
  <c r="BI23" i="1"/>
  <c r="Y13" i="5" s="1"/>
  <c r="U13" i="5"/>
  <c r="BL19" i="1" l="1"/>
  <c r="AV19" i="1" s="1"/>
  <c r="D20" i="11"/>
  <c r="D23" i="11" s="1"/>
  <c r="D20" i="3"/>
  <c r="D23" i="3" s="1"/>
  <c r="R9" i="5"/>
  <c r="BF19" i="1"/>
  <c r="D25" i="11" l="1"/>
  <c r="T9" i="5"/>
  <c r="D25" i="3"/>
  <c r="BG19" i="1"/>
  <c r="BI19" i="1" s="1"/>
  <c r="D22" i="11"/>
  <c r="D22" i="3"/>
  <c r="AB9" i="5"/>
  <c r="U9" i="5" l="1"/>
  <c r="Y9" i="5"/>
  <c r="D27" i="11"/>
  <c r="D27" i="3"/>
</calcChain>
</file>

<file path=xl/comments1.xml><?xml version="1.0" encoding="utf-8"?>
<comments xmlns="http://schemas.openxmlformats.org/spreadsheetml/2006/main">
  <authors>
    <author>Sergio</author>
  </authors>
  <commentList>
    <comment ref="BE19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Las observaciones en 1934-1938 corresponden a los datos de la balanza comercial, una buena aproximación a la cuenta corriente.
</t>
        </r>
      </text>
    </comment>
    <comment ref="AV67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Se puso exogeno 2.6 para evitar dividir entre cero
</t>
        </r>
      </text>
    </comment>
  </commentList>
</comments>
</file>

<file path=xl/sharedStrings.xml><?xml version="1.0" encoding="utf-8"?>
<sst xmlns="http://schemas.openxmlformats.org/spreadsheetml/2006/main" count="5218" uniqueCount="406">
  <si>
    <t>Base monetaria</t>
  </si>
  <si>
    <t>Financiamiento por fuente y destino, sin banca</t>
  </si>
  <si>
    <t>Reservas Internacionales</t>
  </si>
  <si>
    <t>Año</t>
  </si>
  <si>
    <t>PIB Nominal %</t>
  </si>
  <si>
    <t>Inversión privada nominal en % del PIB</t>
  </si>
  <si>
    <t>PIB Deflactor 1950=100</t>
  </si>
  <si>
    <t>PIB Deflactor %</t>
  </si>
  <si>
    <t>Coeficiente incremental capital producto (ICOR)</t>
  </si>
  <si>
    <t>Brecha del producto (potencial-obs)</t>
  </si>
  <si>
    <t>IPC 1950=100 Promedio</t>
  </si>
  <si>
    <t>Indice del salario mínimo 1950=100 (Serie ajustada nominal)</t>
  </si>
  <si>
    <t>Indice del mínimo real-IPC</t>
  </si>
  <si>
    <t>Indice del salario industrial real -Índice Bortz</t>
  </si>
  <si>
    <t>Términos de intercambio en dólares Índice 1950=100</t>
  </si>
  <si>
    <t>Términos de intercambio %</t>
  </si>
  <si>
    <t>I. Cuenta corriente</t>
  </si>
  <si>
    <t>A. Ingresos</t>
  </si>
  <si>
    <t>1. Bienes</t>
  </si>
  <si>
    <t>2. Servicios</t>
  </si>
  <si>
    <t>3. Renta y otros</t>
  </si>
  <si>
    <t>4. Transferencias</t>
  </si>
  <si>
    <t>B. Egresos</t>
  </si>
  <si>
    <t>II. Cuenta financiera</t>
  </si>
  <si>
    <t>III. Derechos especiales de giro</t>
  </si>
  <si>
    <t> IV. Errores y omisiones   </t>
  </si>
  <si>
    <t>V. Variación de la reserva internacional bruta (I + II + III + IV)</t>
  </si>
  <si>
    <t> Ajustes por valoración</t>
  </si>
  <si>
    <t>IED en md</t>
  </si>
  <si>
    <t>IED % del PIB</t>
  </si>
  <si>
    <t>Apertura de la economía % del PIB</t>
  </si>
  <si>
    <t>Balanza comercial en md</t>
  </si>
  <si>
    <t>Balanza comercial en % del PIB</t>
  </si>
  <si>
    <t>Exportaciones %</t>
  </si>
  <si>
    <t>Importaciones %</t>
  </si>
  <si>
    <t>I. Cuenta corriente en % del PIB</t>
  </si>
  <si>
    <t xml:space="preserve">Ingreso Gob Federal </t>
  </si>
  <si>
    <t>Ingreso % del PIB</t>
  </si>
  <si>
    <t>Gasto Gob Federal</t>
  </si>
  <si>
    <t>Gasto % del PIB</t>
  </si>
  <si>
    <t>Balance Gob Federal</t>
  </si>
  <si>
    <t>Balance % del PIB</t>
  </si>
  <si>
    <t>Ingreso Sector Público mp</t>
  </si>
  <si>
    <t>Ingreso Sector Público % del PIB</t>
  </si>
  <si>
    <t>Egreso Sector Público mp</t>
  </si>
  <si>
    <t>Requerimientos Financieros del SP % del PIB</t>
  </si>
  <si>
    <t>Deuda externa en % del PIB fusión</t>
  </si>
  <si>
    <t>Ahorro externo % del PIB</t>
  </si>
  <si>
    <t>Ahorro interno % del PIB</t>
  </si>
  <si>
    <t>Ahorro privado % del PIB</t>
  </si>
  <si>
    <t>Balance privado % del PIB</t>
  </si>
  <si>
    <t>Ahorro público % del PIB</t>
  </si>
  <si>
    <t>Balance público % del PIB</t>
  </si>
  <si>
    <t>Inversión privada</t>
  </si>
  <si>
    <t xml:space="preserve">Ahorro privado </t>
  </si>
  <si>
    <t xml:space="preserve">Balance privado </t>
  </si>
  <si>
    <t xml:space="preserve">Ahorro público </t>
  </si>
  <si>
    <t xml:space="preserve">Balance público </t>
  </si>
  <si>
    <t>Base Monetaria</t>
  </si>
  <si>
    <t>Base Monetaria % del PIB</t>
  </si>
  <si>
    <t>Base Monetaria en %</t>
  </si>
  <si>
    <t xml:space="preserve">Componente externo </t>
  </si>
  <si>
    <t xml:space="preserve">Componente interno </t>
  </si>
  <si>
    <t>Crédito al gobierno</t>
  </si>
  <si>
    <t>Crédito a la banca</t>
  </si>
  <si>
    <t>Multiplicador monetario</t>
  </si>
  <si>
    <t>Inversa de la velocidad del dinero</t>
  </si>
  <si>
    <t>Velocidad del dinero</t>
  </si>
  <si>
    <t>RI (md)</t>
  </si>
  <si>
    <t>RI % del PIB</t>
  </si>
  <si>
    <t>RIs md (variación anual)</t>
  </si>
  <si>
    <t>RI variación anual en % del PIB</t>
  </si>
  <si>
    <t>RI mp</t>
  </si>
  <si>
    <t>RI mp en %</t>
  </si>
  <si>
    <t>RI meses de importaciones</t>
  </si>
  <si>
    <t>Relación marginal capital producto (ICOR)</t>
  </si>
  <si>
    <t>-</t>
  </si>
  <si>
    <t xml:space="preserve">Población personas </t>
  </si>
  <si>
    <t>Población urbana personas</t>
  </si>
  <si>
    <t>Población rural personas</t>
  </si>
  <si>
    <t>Población Ocupada/Distinta de PEA</t>
  </si>
  <si>
    <t>Población urbana en % del total</t>
  </si>
  <si>
    <t>Población rural en % del total</t>
  </si>
  <si>
    <t>Población Ocupada</t>
  </si>
  <si>
    <t>Población personas</t>
  </si>
  <si>
    <t>PIB Real Base 2012</t>
  </si>
  <si>
    <t>Deflactor del PIB (2012=100)</t>
  </si>
  <si>
    <t>Deflactor del PIB %</t>
  </si>
  <si>
    <t>PIB per cápita US dollars</t>
  </si>
  <si>
    <t>PIB Real %</t>
  </si>
  <si>
    <t>Prime Fin</t>
  </si>
  <si>
    <t>Prime Prom</t>
  </si>
  <si>
    <t>3M Treasury Fin</t>
  </si>
  <si>
    <t>3M Treasury prom</t>
  </si>
  <si>
    <t>Balance fiscal % del PIB</t>
  </si>
  <si>
    <t>Petróleo UK %</t>
  </si>
  <si>
    <t>Barril de petróleo en US$</t>
  </si>
  <si>
    <t>A.1 Estados Unidos: PIB nominal y real, deflactor, PIB per cápita</t>
  </si>
  <si>
    <t>A.3 Estados Unidos: Tasas de interes</t>
  </si>
  <si>
    <t>A. 4 Estados Unidos: Fiscal</t>
  </si>
  <si>
    <t>A.5 UK: Precio del petróleo</t>
  </si>
  <si>
    <t>Inversión nominal en mp</t>
  </si>
  <si>
    <t xml:space="preserve">Inversión privada nominal en mp </t>
  </si>
  <si>
    <t>C.6 Coeficiente incremental capital-producto (ICOR)</t>
  </si>
  <si>
    <t>Inversión gobierno nominal en % del PIB</t>
  </si>
  <si>
    <t>Población personas %</t>
  </si>
  <si>
    <t>PIB per cápita en dólares</t>
  </si>
  <si>
    <t>PIB Nominal md</t>
  </si>
  <si>
    <t>C.1 PIB real en millones de pesos de 1950 y Deflactor del PIB</t>
  </si>
  <si>
    <t>C.3  Productividad</t>
  </si>
  <si>
    <t>C.2 PIB nominal mp</t>
  </si>
  <si>
    <t>C.4 PIB Potencial y brecha del producto</t>
  </si>
  <si>
    <t>C.5 PIB nominal y per cápita en dólares</t>
  </si>
  <si>
    <t>IPM Inf prom 1950=100</t>
  </si>
  <si>
    <t>IPM Inf % prom 1950=100</t>
  </si>
  <si>
    <t>IPM Inf fin 1950=100</t>
  </si>
  <si>
    <t>IPM Inf % fin 1950=100</t>
  </si>
  <si>
    <t xml:space="preserve">D.4 Tipo de cambio </t>
  </si>
  <si>
    <t>D.5 Salarios</t>
  </si>
  <si>
    <t>D.3 Tasa de interés</t>
  </si>
  <si>
    <t>Tasa de interés pasiva Bonos hipotecarios y CPP</t>
  </si>
  <si>
    <t>D.6 Términos de intercambio</t>
  </si>
  <si>
    <t>Exportaciones petroleras md</t>
  </si>
  <si>
    <t>Egresos Sector Público % del PIB</t>
  </si>
  <si>
    <t>nd</t>
  </si>
  <si>
    <t>F.1  Finanzas públicas del Gobierno Federal</t>
  </si>
  <si>
    <t>F.2 Finanzas públicas del Sector Público</t>
  </si>
  <si>
    <t>F.3 Deuda externa</t>
  </si>
  <si>
    <t>Inversión pública; Aspe (1993)</t>
  </si>
  <si>
    <t xml:space="preserve">En millones de pesos </t>
  </si>
  <si>
    <t>En % del PIB</t>
  </si>
  <si>
    <t xml:space="preserve">En % </t>
  </si>
  <si>
    <t>Crédito a las empresas y particulares</t>
  </si>
  <si>
    <t xml:space="preserve">Fin sin banca BM </t>
  </si>
  <si>
    <t>Fin Inst de Crédito sin banca</t>
  </si>
  <si>
    <t>Fin sin banca BN</t>
  </si>
  <si>
    <t>Fin sin banca BP</t>
  </si>
  <si>
    <t>Fin de la BP al GF</t>
  </si>
  <si>
    <t>Fin de la BN al GF</t>
  </si>
  <si>
    <t>Oferta monetaria, M1 y M2, Multiplicador bancario, Inversa de la velocidad del dinero y su  inversa</t>
  </si>
  <si>
    <t>Cuadro B.1. Indicadores demográficos</t>
  </si>
  <si>
    <t>Cuadro B.1. Indicadores demográficos (Continuación)</t>
  </si>
  <si>
    <t>Población tasa %</t>
  </si>
  <si>
    <t>Fuente: Apéndice estadístico, sección B.</t>
  </si>
  <si>
    <t>PIB real, tasa de cambio</t>
  </si>
  <si>
    <t>En millones de dólares</t>
  </si>
  <si>
    <t>En porcentaje del PIB</t>
  </si>
  <si>
    <t xml:space="preserve">Cuenta corriente </t>
  </si>
  <si>
    <t>Gobierno Federal</t>
  </si>
  <si>
    <t>PIB potencial real, tasa de cambio</t>
  </si>
  <si>
    <t xml:space="preserve">Balanza comercial </t>
  </si>
  <si>
    <t>Requerimientos financieros</t>
  </si>
  <si>
    <t>Componente externo</t>
  </si>
  <si>
    <t>Exportaciones</t>
  </si>
  <si>
    <t>Ingresos</t>
  </si>
  <si>
    <t>Componente interno</t>
  </si>
  <si>
    <t>Egresos</t>
  </si>
  <si>
    <t>Cuenta de capital</t>
  </si>
  <si>
    <t>Inflación promedio</t>
  </si>
  <si>
    <t xml:space="preserve">Errores y omisiones </t>
  </si>
  <si>
    <t>Crédito a las empresas</t>
  </si>
  <si>
    <t>Inflación fin de periodo</t>
  </si>
  <si>
    <t xml:space="preserve">Variación de reservas int. </t>
  </si>
  <si>
    <t>Tipo de cambio promedio, ppd</t>
  </si>
  <si>
    <t xml:space="preserve">Reservas internacionales </t>
  </si>
  <si>
    <t>Oferta monetaria promedio (M1)</t>
  </si>
  <si>
    <t>Tipo de cambio fin de periodo, ppd</t>
  </si>
  <si>
    <t>Índice de valuación promedio</t>
  </si>
  <si>
    <t>Del banco central</t>
  </si>
  <si>
    <t>Índice de valuación fin de periodo</t>
  </si>
  <si>
    <t>De la banca nacional</t>
  </si>
  <si>
    <t>Salario mínimo real (1950=100)</t>
  </si>
  <si>
    <t>De la banca comercial</t>
  </si>
  <si>
    <t>Salario industrial real (1950=100)</t>
  </si>
  <si>
    <t>Multiplicador monetario (Oferta/base)</t>
  </si>
  <si>
    <t>Términos de intercambio (1950=100)</t>
  </si>
  <si>
    <t>PIB real EU, tasa de cambio</t>
  </si>
  <si>
    <t>Inflación promedio EU</t>
  </si>
  <si>
    <t>En tasa de cambio</t>
  </si>
  <si>
    <t>Precio del petróleo, dpb</t>
  </si>
  <si>
    <t>Tasas de crecimiento</t>
  </si>
  <si>
    <t>Importaciones</t>
  </si>
  <si>
    <t xml:space="preserve">PIB nominal </t>
  </si>
  <si>
    <t xml:space="preserve">Oferta monetaria fin (M1) </t>
  </si>
  <si>
    <t xml:space="preserve">Oferta monetaria promedio (M1) </t>
  </si>
  <si>
    <t>Oferta monetaria fin  (M1)</t>
  </si>
  <si>
    <t>Base monetaria ajustada</t>
  </si>
  <si>
    <t>Componente interno ajustado</t>
  </si>
  <si>
    <t>Deflactor PIB %</t>
  </si>
  <si>
    <t>Balance fiscal en % del PIB</t>
  </si>
  <si>
    <t>Precio petróleo de UK en EU$</t>
  </si>
  <si>
    <t>Cuadro A.1. Indicadores económicos de Estados Unidos</t>
  </si>
  <si>
    <t>Fuente: Véase Apendice estadístico, Sección A.</t>
  </si>
  <si>
    <t>Tasa 3m Treasury</t>
  </si>
  <si>
    <t>Inflación mayoreo promedio</t>
  </si>
  <si>
    <t>Inflación consumidor promedio</t>
  </si>
  <si>
    <t>Inflación consumidor  promedio</t>
  </si>
  <si>
    <t xml:space="preserve">PIB Real % </t>
  </si>
  <si>
    <t xml:space="preserve">Deflactor PIB % </t>
  </si>
  <si>
    <t xml:space="preserve">PIB potencial % </t>
  </si>
  <si>
    <t xml:space="preserve">Brecha del producto </t>
  </si>
  <si>
    <t>PIB real en pesos de 1950</t>
  </si>
  <si>
    <t>PIB nominal en pesos</t>
  </si>
  <si>
    <t>PIB nominal en pesos %</t>
  </si>
  <si>
    <t xml:space="preserve">PIB nominal en dólares </t>
  </si>
  <si>
    <t>PIB nominal en dólares %</t>
  </si>
  <si>
    <t>Fuente: Apéndice estadístico, Sección C.</t>
  </si>
  <si>
    <t>Cuadro A.1. Indicadores económicos de Estados Unidos (Continuación)</t>
  </si>
  <si>
    <t>Cuadro C.1. Indicadores de actividad económica</t>
  </si>
  <si>
    <t>Cuadro C.1. Indicadores de actividad económica (Continuación)</t>
  </si>
  <si>
    <t>Cuadro C.2. PIB real y nominal</t>
  </si>
  <si>
    <t>Cuadro C.2. PIB real y nominal (Continuación)</t>
  </si>
  <si>
    <t>PIB nominal  %</t>
  </si>
  <si>
    <t>PIB nominal %</t>
  </si>
  <si>
    <t>Inversión nominal gobierno en mp</t>
  </si>
  <si>
    <t>C.7.1 Ahorro e Inversión (Con Gobierno Federal)</t>
  </si>
  <si>
    <t>C7.2 Ahorro e inversión (Con Sector Público)</t>
  </si>
  <si>
    <t>Ahorro externo</t>
  </si>
  <si>
    <t>Ahorro interno</t>
  </si>
  <si>
    <t>Inversión total con inventarios Aspe (1993)</t>
  </si>
  <si>
    <t xml:space="preserve">Inversión nominal </t>
  </si>
  <si>
    <t xml:space="preserve">Ahorro externo </t>
  </si>
  <si>
    <t xml:space="preserve">Ahorro interno </t>
  </si>
  <si>
    <t>Ahorro privado</t>
  </si>
  <si>
    <t>Ahorro público</t>
  </si>
  <si>
    <t>Cuadro C.3.1 Inversión -Ahorro, con Gobierno Federal en % del PIB</t>
  </si>
  <si>
    <t>Cuadro C.3.2 Inversión -Ahorro, con Gobierno Federal en % del PIB</t>
  </si>
  <si>
    <t>Balance privado</t>
  </si>
  <si>
    <t xml:space="preserve">Inversión gobierno nominal </t>
  </si>
  <si>
    <t xml:space="preserve">Inversión privada nominal </t>
  </si>
  <si>
    <t>Cuadro C.3.3 Inversión -Ahorro, con Sector Público en % del PIB</t>
  </si>
  <si>
    <t xml:space="preserve">Inversión total </t>
  </si>
  <si>
    <t>Inversión pública</t>
  </si>
  <si>
    <t>PIB per capita EU$</t>
  </si>
  <si>
    <t>Cuadro D.1. Indicadores de precios y tasa de interés</t>
  </si>
  <si>
    <t>IPM e IPC %</t>
  </si>
  <si>
    <t>IPM e IPC fin</t>
  </si>
  <si>
    <t>IPM e IPC promedio</t>
  </si>
  <si>
    <t>Tasa Bonos hipotecarios y CPP</t>
  </si>
  <si>
    <t>Fuente: Apéndice estadístico, Sección D.</t>
  </si>
  <si>
    <t>Cuadro D.1. Indicadores de precios y tasa de interés (Continuación)</t>
  </si>
  <si>
    <t>Nominal promedio</t>
  </si>
  <si>
    <t>Nominal promedio en %</t>
  </si>
  <si>
    <t>Real promedio</t>
  </si>
  <si>
    <t>Real promedio en %</t>
  </si>
  <si>
    <t>Índice de valuación</t>
  </si>
  <si>
    <t>Índice de valuación en %</t>
  </si>
  <si>
    <t>Cuadro D.2. Tipo de cambio nominal e Índice de valuación cambiaria</t>
  </si>
  <si>
    <t>Cuadro D.3 Salario mínimo e industrial</t>
  </si>
  <si>
    <t>Indice del mínimo real</t>
  </si>
  <si>
    <t>Mínimo nominal en pesos</t>
  </si>
  <si>
    <t>Mínimo nominal en %</t>
  </si>
  <si>
    <t>Indice del mínimo nominal</t>
  </si>
  <si>
    <t xml:space="preserve">Indice del industrial real </t>
  </si>
  <si>
    <t>Cuenta corriente</t>
  </si>
  <si>
    <t>Cuadro E.1. Indicadores de Balanza de Pagos en millones de dólares</t>
  </si>
  <si>
    <t>Cuenta financiera</t>
  </si>
  <si>
    <t>Errores y omisiones</t>
  </si>
  <si>
    <t>Derechos especiales de giro</t>
  </si>
  <si>
    <t>Ajustes por valoración</t>
  </si>
  <si>
    <t>Cambio en Reservas internacionales</t>
  </si>
  <si>
    <t>Cuadro D.1. Indicadores de Balanza de Pagos (Continuación)</t>
  </si>
  <si>
    <t>Fuente: Apéndice estadístico, Sección E.</t>
  </si>
  <si>
    <t>Cuadro E.2. Ingresos de Cuenta Corriente en millones de dólares</t>
  </si>
  <si>
    <t xml:space="preserve"> Ingresos</t>
  </si>
  <si>
    <t>Bienes</t>
  </si>
  <si>
    <t>Servicios</t>
  </si>
  <si>
    <t>Renta y otros</t>
  </si>
  <si>
    <t>Transferencias</t>
  </si>
  <si>
    <t>Cuadro E.3 Egresos de Cuenta Corriente en millones de dólares</t>
  </si>
  <si>
    <t xml:space="preserve"> Egresos</t>
  </si>
  <si>
    <t xml:space="preserve">Cuadro E.4 Balanza comercial </t>
  </si>
  <si>
    <t>Balanza comercial md</t>
  </si>
  <si>
    <t>Exportaciones de bienes en %</t>
  </si>
  <si>
    <t>Importaciones de bienes %</t>
  </si>
  <si>
    <t>Cuadro E.5 Indicadores del sector externo</t>
  </si>
  <si>
    <t>Cuenta corriente en % del PIB</t>
  </si>
  <si>
    <t>Inversión extranjera en % del PIB</t>
  </si>
  <si>
    <t>Terminos de intercambio en %</t>
  </si>
  <si>
    <t>Apertura de la economía en % del PIB</t>
  </si>
  <si>
    <t>PIB nominal mexicano en mp</t>
  </si>
  <si>
    <t>PIB, brecha del producto</t>
  </si>
  <si>
    <t>Tasa de interés EU</t>
  </si>
  <si>
    <t>Población en millones de personas</t>
  </si>
  <si>
    <t>PIB, deflactor</t>
  </si>
  <si>
    <t>PIB per cápita en EU$</t>
  </si>
  <si>
    <t>Inversión nominal en % del PIB</t>
  </si>
  <si>
    <t>Ahorro gobierno</t>
  </si>
  <si>
    <t>Inversión total en % del PIB</t>
  </si>
  <si>
    <t xml:space="preserve">Inversión gobierno </t>
  </si>
  <si>
    <t xml:space="preserve">Inversión privada </t>
  </si>
  <si>
    <t>Ahorro total en % del PIB</t>
  </si>
  <si>
    <t>Fuentes y metodologías: Véase el Apéndice estadístico</t>
  </si>
  <si>
    <t>Balance fiscal EU en % del PIB</t>
  </si>
  <si>
    <t>Cuadro 2 Balanza de pagos, 1933-1982</t>
  </si>
  <si>
    <t>Cuadro 4. Posición monetaria, 1933-1982</t>
  </si>
  <si>
    <t>Exportaciones de bienes</t>
  </si>
  <si>
    <t>Importaciones de bienes</t>
  </si>
  <si>
    <t>Ajustes y DEG</t>
  </si>
  <si>
    <t>II. Cuenta financiera en % del PIB</t>
  </si>
  <si>
    <t>Exportaciones de petróleo</t>
  </si>
  <si>
    <t>Ingreso en mp</t>
  </si>
  <si>
    <t>Gasto en mp</t>
  </si>
  <si>
    <t xml:space="preserve">Balance </t>
  </si>
  <si>
    <t>Cuadro F.1. Indicadores del Gobierno Federal</t>
  </si>
  <si>
    <t>Fuente: Apéndice estadístico, Sección F</t>
  </si>
  <si>
    <t>Fuente: Apéndice estadístico, Sección F.</t>
  </si>
  <si>
    <t>Cuadro F.1. Indicadores del Gobierno Federal (Continuación)</t>
  </si>
  <si>
    <t>Cuadro F.2. Indicadores del Sector Público</t>
  </si>
  <si>
    <t>Ingreso mp</t>
  </si>
  <si>
    <t>Ingreso  % del PIB</t>
  </si>
  <si>
    <t>Egreso mp</t>
  </si>
  <si>
    <t>Egresos % del PIB</t>
  </si>
  <si>
    <t>Requerimientos Financieros mp</t>
  </si>
  <si>
    <t>Requerimientos Financieros % del PIB</t>
  </si>
  <si>
    <t>Cuadro F.3. Deuda Externa</t>
  </si>
  <si>
    <t>Cuadro 3. Posición fiscal en porcentaje del PIB, 1933-1982</t>
  </si>
  <si>
    <t>Sector Publico</t>
  </si>
  <si>
    <t>Deuda externa</t>
  </si>
  <si>
    <t>Oferta monetaria promedio</t>
  </si>
  <si>
    <t>Oferta Monetaria diciembre (M1)</t>
  </si>
  <si>
    <t>M2</t>
  </si>
  <si>
    <t>Financiamiento del sistema financiero</t>
  </si>
  <si>
    <t>Base monetaria con ajuste de valores encaje</t>
  </si>
  <si>
    <t>Base monetaria con ajuste valores encaje</t>
  </si>
  <si>
    <t>Componente interno con ajuste valores encaje</t>
  </si>
  <si>
    <t>Financiamiento al gobierno vía encaje legal</t>
  </si>
  <si>
    <t>Financiamiento total al gobierno incluye encaje legal</t>
  </si>
  <si>
    <t>Crédito al gobierno vía encaje legal</t>
  </si>
  <si>
    <t>Crédito al gobierno con encaje</t>
  </si>
  <si>
    <t>Multiplicador monetario ajustado</t>
  </si>
  <si>
    <t>Credito</t>
  </si>
  <si>
    <t>Al gobierno</t>
  </si>
  <si>
    <t xml:space="preserve">A la banca </t>
  </si>
  <si>
    <t xml:space="preserve">A las empresas banca </t>
  </si>
  <si>
    <t>Cuadro G.1. Base monetaria en % del PIB</t>
  </si>
  <si>
    <t>Fuente: Apéndice estadístico, Sección G</t>
  </si>
  <si>
    <t>Fuente: Apéndice estadístico, Sección G.</t>
  </si>
  <si>
    <t>Cuadro G.2. Financiamiento del sistema financiero por banca en % del PIB</t>
  </si>
  <si>
    <t>Del sistema financiero</t>
  </si>
  <si>
    <t>Del Banco de México</t>
  </si>
  <si>
    <t>De la Banca Nacional</t>
  </si>
  <si>
    <t>De la Banca Privada</t>
  </si>
  <si>
    <t>De la Banca Nacional al gobierno</t>
  </si>
  <si>
    <t>De la Banca Privada al gobierno</t>
  </si>
  <si>
    <t>Fin</t>
  </si>
  <si>
    <t>Promedio</t>
  </si>
  <si>
    <t>Oferta monetaria (M1)</t>
  </si>
  <si>
    <t>Multiplicador</t>
  </si>
  <si>
    <t>Cuadro G.3. Oferta monetaria, M2, Multiplicador, Velocidad del dinero, etc.</t>
  </si>
  <si>
    <t>Con Ajuste</t>
  </si>
  <si>
    <t>Base</t>
  </si>
  <si>
    <t>Cuadro G.3. Base monetaria con ajuste de financiamiento vía encaje legal</t>
  </si>
  <si>
    <t>Financiamiento al gobierno</t>
  </si>
  <si>
    <t>Total</t>
  </si>
  <si>
    <t>Vía encaje legal</t>
  </si>
  <si>
    <t>Componente externo (Res. Int.)</t>
  </si>
  <si>
    <t>Componente interno (crédito)</t>
  </si>
  <si>
    <t>Cuadro G.4. Base monetaria con ajuste de financiamiento vía encaje legal</t>
  </si>
  <si>
    <t>Cuadro 1. Indicadores económicos, 1933-1970</t>
  </si>
  <si>
    <t>Cuadro 1. Indicadores económicos</t>
  </si>
  <si>
    <t>Cuadro 2 Balanza de pagos</t>
  </si>
  <si>
    <t>Cuadro 3. Posición fiscal en porcentaje del PIB</t>
  </si>
  <si>
    <t>Cuadro 4. Posición monetaria</t>
  </si>
  <si>
    <t xml:space="preserve">                                   </t>
  </si>
  <si>
    <t>Estados Unidos Indice de precios mayoreo</t>
  </si>
  <si>
    <t>Estados Unidos Indice de precios consumidor</t>
  </si>
  <si>
    <t>B. Indicadores demográficos; México</t>
  </si>
  <si>
    <t>D.1 Precios mayoreo/consumidor y Costo de la vida obrera</t>
  </si>
  <si>
    <t>Indice del costo de la vida obrera (ICVO); 1950=100</t>
  </si>
  <si>
    <t>Indice del costo de la vida obrera (ICVO); Tasa %</t>
  </si>
  <si>
    <t>Versión 06</t>
  </si>
  <si>
    <t>PIB real en m/p de 1950</t>
  </si>
  <si>
    <t>PIB real  t/c</t>
  </si>
  <si>
    <t>PIB Nominal en m/p</t>
  </si>
  <si>
    <t>PIB Nominal t/c</t>
  </si>
  <si>
    <t>Productividad: PIB real/Pob ocupada= m/p por persona</t>
  </si>
  <si>
    <t>1929-1982 PIB Potencial Base 1950</t>
  </si>
  <si>
    <t>PIB Potencial Índice 1950=100</t>
  </si>
  <si>
    <t>PIB Potencial t/c</t>
  </si>
  <si>
    <t>PIB Nominal en m/d</t>
  </si>
  <si>
    <t>PIB Nominal en dólares t/c</t>
  </si>
  <si>
    <t>PIB per cápita en dólares t/c</t>
  </si>
  <si>
    <t>Coeficiente incremental capital producto (ICOR) ajustada HP</t>
  </si>
  <si>
    <t>IPC t/c</t>
  </si>
  <si>
    <t>IPC Fin</t>
  </si>
  <si>
    <t xml:space="preserve">Tipo de cambio promedio pesos </t>
  </si>
  <si>
    <t xml:space="preserve">Tipo de Cambio fin pesos </t>
  </si>
  <si>
    <t>Tipo de cambio t/c</t>
  </si>
  <si>
    <t>Índice de Valuación prom 1964=100</t>
  </si>
  <si>
    <t>Índice de Valuación prom t/c</t>
  </si>
  <si>
    <t>Índice de Valuación fin 1964=100</t>
  </si>
  <si>
    <t>Índice de Valuación fin t/c</t>
  </si>
  <si>
    <t>Salario Mínimo en pesos</t>
  </si>
  <si>
    <t>Salario Mínimo t/c</t>
  </si>
  <si>
    <t>E. Balanza de pagos en m/d</t>
  </si>
  <si>
    <t>Requerimientos Financieros del SP m/p</t>
  </si>
  <si>
    <t>Deuda externa en m/d fusión</t>
  </si>
  <si>
    <t>Inversión nominal en t/c</t>
  </si>
  <si>
    <t>Inversión privada nominal en t/c</t>
  </si>
  <si>
    <t>Inversión nominal gobierno en t/c</t>
  </si>
  <si>
    <t>IPC promedio 1950=100</t>
  </si>
  <si>
    <t>IPC % promedio 1950=101</t>
  </si>
  <si>
    <t>IPC fin 1950=100</t>
  </si>
  <si>
    <t>IPC % fin 1950=10</t>
  </si>
  <si>
    <t>Exportaciones de petroleo md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</si>
</sst>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#,##0.0"/>
    <numFmt numFmtId="165" formatCode="0.0"/>
    <numFmt numFmtId="166" formatCode="_-* #,##0.00_-;\-* #,##0.00_-;_-* &quot;-&quot;??_-;_-@_-"/>
    <numFmt numFmtId="167" formatCode="_-* #,##0_-;\-* #,##0_-;_-* &quot;-&quot;??_-;_-@_-"/>
    <numFmt numFmtId="168" formatCode="0.00000"/>
    <numFmt numFmtId="169" formatCode="#,##0.0_ ;\-#,##0.0\ "/>
    <numFmt numFmtId="170" formatCode="_-* #,##0.0_-;\-* #,##0.0_-;_-* &quot;-&quot;??_-;_-@_-"/>
    <numFmt numFmtId="171" formatCode="0.000"/>
    <numFmt numFmtId="172" formatCode="#,##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name val="Arial"/>
      <family val="2"/>
    </font>
    <font>
      <sz val="12"/>
      <color rgb="FF000000"/>
      <name val="Times New Roman"/>
      <family val="1"/>
    </font>
    <font>
      <sz val="12"/>
      <color theme="1"/>
      <name val="Times New Roman"/>
      <family val="2"/>
    </font>
    <font>
      <sz val="12"/>
      <name val="Times New Roman"/>
      <family val="1"/>
    </font>
    <font>
      <sz val="12"/>
      <color rgb="FFFF0000"/>
      <name val="Times New Roman"/>
      <family val="1"/>
    </font>
    <font>
      <b/>
      <sz val="12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rgb="FF000000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 tint="-0.249977111117893"/>
        <bgColor rgb="FF000000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0" fontId="5" fillId="0" borderId="0"/>
    <xf numFmtId="0" fontId="7" fillId="0" borderId="0"/>
  </cellStyleXfs>
  <cellXfs count="241">
    <xf numFmtId="0" fontId="0" fillId="0" borderId="0" xfId="0"/>
    <xf numFmtId="0" fontId="2" fillId="2" borderId="0" xfId="0" applyFont="1" applyFill="1" applyAlignment="1">
      <alignment horizontal="center"/>
    </xf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center"/>
    </xf>
    <xf numFmtId="0" fontId="3" fillId="4" borderId="0" xfId="0" applyFont="1" applyFill="1"/>
    <xf numFmtId="0" fontId="2" fillId="5" borderId="0" xfId="0" applyFont="1" applyFill="1"/>
    <xf numFmtId="0" fontId="3" fillId="5" borderId="0" xfId="0" applyFont="1" applyFill="1"/>
    <xf numFmtId="0" fontId="3" fillId="6" borderId="0" xfId="0" applyFont="1" applyFill="1"/>
    <xf numFmtId="0" fontId="2" fillId="6" borderId="0" xfId="0" applyFont="1" applyFill="1"/>
    <xf numFmtId="0" fontId="3" fillId="0" borderId="0" xfId="0" applyFont="1"/>
    <xf numFmtId="0" fontId="4" fillId="4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165" fontId="3" fillId="0" borderId="0" xfId="0" applyNumberFormat="1" applyFont="1" applyAlignment="1">
      <alignment horizontal="center"/>
    </xf>
    <xf numFmtId="167" fontId="6" fillId="0" borderId="0" xfId="1" applyNumberFormat="1" applyFont="1" applyFill="1" applyBorder="1" applyAlignment="1">
      <alignment horizontal="center" vertical="center"/>
    </xf>
    <xf numFmtId="165" fontId="6" fillId="0" borderId="0" xfId="3" applyNumberFormat="1" applyFont="1" applyFill="1" applyBorder="1" applyAlignment="1">
      <alignment horizontal="center"/>
    </xf>
    <xf numFmtId="165" fontId="3" fillId="0" borderId="0" xfId="0" applyNumberFormat="1" applyFont="1" applyFill="1" applyBorder="1" applyAlignment="1">
      <alignment horizontal="center" vertical="center"/>
    </xf>
    <xf numFmtId="168" fontId="6" fillId="0" borderId="0" xfId="0" applyNumberFormat="1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6" fillId="0" borderId="0" xfId="3" applyFont="1" applyFill="1" applyBorder="1" applyAlignment="1">
      <alignment horizontal="center"/>
    </xf>
    <xf numFmtId="3" fontId="3" fillId="0" borderId="0" xfId="0" applyNumberFormat="1" applyFont="1" applyAlignment="1">
      <alignment horizontal="center"/>
    </xf>
    <xf numFmtId="0" fontId="2" fillId="0" borderId="0" xfId="0" applyFont="1" applyFill="1" applyBorder="1" applyAlignment="1">
      <alignment horizontal="center"/>
    </xf>
    <xf numFmtId="165" fontId="8" fillId="0" borderId="0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5" fontId="6" fillId="0" borderId="0" xfId="0" applyNumberFormat="1" applyFont="1" applyFill="1" applyBorder="1" applyAlignment="1">
      <alignment horizontal="center"/>
    </xf>
    <xf numFmtId="165" fontId="3" fillId="0" borderId="0" xfId="0" applyNumberFormat="1" applyFont="1"/>
    <xf numFmtId="167" fontId="3" fillId="0" borderId="0" xfId="1" applyNumberFormat="1" applyFont="1"/>
    <xf numFmtId="164" fontId="8" fillId="0" borderId="0" xfId="0" applyNumberFormat="1" applyFont="1" applyFill="1" applyBorder="1" applyAlignment="1">
      <alignment horizontal="center"/>
    </xf>
    <xf numFmtId="0" fontId="3" fillId="0" borderId="0" xfId="0" applyFont="1" applyFill="1"/>
    <xf numFmtId="164" fontId="3" fillId="0" borderId="0" xfId="0" applyNumberFormat="1" applyFont="1" applyFill="1"/>
    <xf numFmtId="164" fontId="3" fillId="0" borderId="0" xfId="0" applyNumberFormat="1" applyFont="1" applyFill="1" applyAlignment="1">
      <alignment horizontal="center"/>
    </xf>
    <xf numFmtId="3" fontId="3" fillId="0" borderId="0" xfId="0" applyNumberFormat="1" applyFont="1" applyFill="1" applyAlignment="1">
      <alignment horizontal="center"/>
    </xf>
    <xf numFmtId="3" fontId="6" fillId="0" borderId="0" xfId="0" applyNumberFormat="1" applyFont="1" applyFill="1" applyBorder="1" applyAlignment="1">
      <alignment horizontal="center"/>
    </xf>
    <xf numFmtId="170" fontId="3" fillId="0" borderId="0" xfId="1" applyNumberFormat="1" applyFont="1"/>
    <xf numFmtId="170" fontId="6" fillId="0" borderId="0" xfId="1" applyNumberFormat="1" applyFont="1" applyFill="1" applyBorder="1" applyAlignment="1">
      <alignment horizontal="center"/>
    </xf>
    <xf numFmtId="167" fontId="3" fillId="0" borderId="0" xfId="1" applyNumberFormat="1" applyFont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2" fillId="0" borderId="0" xfId="0" applyFont="1" applyBorder="1"/>
    <xf numFmtId="0" fontId="3" fillId="2" borderId="0" xfId="0" applyFont="1" applyFill="1"/>
    <xf numFmtId="164" fontId="3" fillId="0" borderId="3" xfId="0" applyNumberFormat="1" applyFont="1" applyFill="1" applyBorder="1" applyAlignment="1">
      <alignment horizontal="center"/>
    </xf>
    <xf numFmtId="0" fontId="3" fillId="9" borderId="0" xfId="0" applyFont="1" applyFill="1"/>
    <xf numFmtId="170" fontId="6" fillId="0" borderId="0" xfId="1" applyNumberFormat="1" applyFont="1" applyFill="1" applyBorder="1" applyAlignment="1">
      <alignment horizontal="center" vertical="center"/>
    </xf>
    <xf numFmtId="171" fontId="3" fillId="0" borderId="0" xfId="0" applyNumberFormat="1" applyFont="1" applyFill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/>
    </xf>
    <xf numFmtId="0" fontId="2" fillId="3" borderId="3" xfId="0" applyFont="1" applyFill="1" applyBorder="1" applyAlignment="1"/>
    <xf numFmtId="170" fontId="3" fillId="0" borderId="0" xfId="1" applyNumberFormat="1" applyFont="1" applyAlignment="1">
      <alignment horizontal="center"/>
    </xf>
    <xf numFmtId="0" fontId="2" fillId="10" borderId="0" xfId="0" applyFont="1" applyFill="1" applyAlignment="1">
      <alignment horizontal="left"/>
    </xf>
    <xf numFmtId="0" fontId="2" fillId="10" borderId="0" xfId="0" applyFont="1" applyFill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6" borderId="0" xfId="0" applyFont="1" applyFill="1" applyAlignment="1">
      <alignment horizontal="left"/>
    </xf>
    <xf numFmtId="0" fontId="2" fillId="6" borderId="0" xfId="0" applyFont="1" applyFill="1" applyAlignment="1">
      <alignment horizontal="center"/>
    </xf>
    <xf numFmtId="0" fontId="6" fillId="0" borderId="3" xfId="3" applyFont="1" applyFill="1" applyBorder="1" applyAlignment="1">
      <alignment horizontal="center"/>
    </xf>
    <xf numFmtId="170" fontId="3" fillId="0" borderId="3" xfId="1" applyNumberFormat="1" applyFont="1" applyBorder="1" applyAlignment="1">
      <alignment horizontal="center"/>
    </xf>
    <xf numFmtId="170" fontId="6" fillId="0" borderId="3" xfId="1" applyNumberFormat="1" applyFont="1" applyFill="1" applyBorder="1" applyAlignment="1">
      <alignment horizontal="center" vertical="center"/>
    </xf>
    <xf numFmtId="167" fontId="6" fillId="0" borderId="3" xfId="1" applyNumberFormat="1" applyFont="1" applyFill="1" applyBorder="1" applyAlignment="1">
      <alignment horizontal="center" vertical="center"/>
    </xf>
    <xf numFmtId="165" fontId="3" fillId="0" borderId="3" xfId="0" applyNumberFormat="1" applyFont="1" applyBorder="1"/>
    <xf numFmtId="3" fontId="6" fillId="0" borderId="3" xfId="0" applyNumberFormat="1" applyFont="1" applyFill="1" applyBorder="1" applyAlignment="1">
      <alignment horizontal="center"/>
    </xf>
    <xf numFmtId="3" fontId="3" fillId="4" borderId="0" xfId="0" applyNumberFormat="1" applyFont="1" applyFill="1" applyBorder="1" applyAlignment="1">
      <alignment horizontal="center"/>
    </xf>
    <xf numFmtId="3" fontId="3" fillId="4" borderId="0" xfId="0" applyNumberFormat="1" applyFont="1" applyFill="1" applyAlignment="1">
      <alignment horizontal="center"/>
    </xf>
    <xf numFmtId="164" fontId="3" fillId="0" borderId="3" xfId="0" applyNumberFormat="1" applyFont="1" applyFill="1" applyBorder="1"/>
    <xf numFmtId="167" fontId="3" fillId="0" borderId="3" xfId="1" applyNumberFormat="1" applyFont="1" applyBorder="1"/>
    <xf numFmtId="0" fontId="3" fillId="5" borderId="3" xfId="0" applyFont="1" applyFill="1" applyBorder="1"/>
    <xf numFmtId="170" fontId="6" fillId="0" borderId="0" xfId="1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/>
    </xf>
    <xf numFmtId="0" fontId="4" fillId="0" borderId="4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 indent="1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1"/>
    </xf>
    <xf numFmtId="0" fontId="3" fillId="0" borderId="0" xfId="0" applyFont="1" applyFill="1" applyBorder="1" applyAlignment="1">
      <alignment horizontal="left" indent="1"/>
    </xf>
    <xf numFmtId="0" fontId="3" fillId="0" borderId="0" xfId="0" applyFont="1" applyAlignment="1">
      <alignment horizontal="left" indent="2"/>
    </xf>
    <xf numFmtId="0" fontId="2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 indent="3"/>
    </xf>
    <xf numFmtId="0" fontId="3" fillId="0" borderId="0" xfId="0" applyFont="1" applyBorder="1" applyAlignment="1">
      <alignment horizontal="left" indent="4"/>
    </xf>
    <xf numFmtId="0" fontId="3" fillId="0" borderId="0" xfId="0" applyFont="1" applyBorder="1" applyAlignment="1">
      <alignment horizontal="left" indent="1"/>
    </xf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2" fontId="3" fillId="0" borderId="0" xfId="0" applyNumberFormat="1" applyFont="1" applyBorder="1" applyAlignment="1">
      <alignment horizontal="center"/>
    </xf>
    <xf numFmtId="164" fontId="3" fillId="0" borderId="0" xfId="0" applyNumberFormat="1" applyFont="1" applyBorder="1" applyAlignment="1">
      <alignment horizontal="left" indent="3"/>
    </xf>
    <xf numFmtId="0" fontId="3" fillId="0" borderId="3" xfId="0" applyFont="1" applyBorder="1"/>
    <xf numFmtId="0" fontId="3" fillId="0" borderId="3" xfId="0" applyFont="1" applyFill="1" applyBorder="1" applyAlignment="1">
      <alignment horizontal="left"/>
    </xf>
    <xf numFmtId="164" fontId="3" fillId="0" borderId="0" xfId="0" applyNumberFormat="1" applyFont="1"/>
    <xf numFmtId="165" fontId="3" fillId="0" borderId="3" xfId="0" applyNumberFormat="1" applyFont="1" applyBorder="1" applyAlignment="1">
      <alignment horizontal="center"/>
    </xf>
    <xf numFmtId="165" fontId="6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left" indent="2"/>
    </xf>
    <xf numFmtId="165" fontId="3" fillId="0" borderId="0" xfId="0" applyNumberFormat="1" applyFont="1" applyFill="1" applyBorder="1" applyAlignment="1">
      <alignment horizontal="center"/>
    </xf>
    <xf numFmtId="0" fontId="13" fillId="0" borderId="0" xfId="0" applyFont="1" applyBorder="1"/>
    <xf numFmtId="165" fontId="13" fillId="0" borderId="0" xfId="0" applyNumberFormat="1" applyFont="1" applyBorder="1"/>
    <xf numFmtId="164" fontId="13" fillId="0" borderId="0" xfId="0" applyNumberFormat="1" applyFont="1" applyBorder="1"/>
    <xf numFmtId="3" fontId="3" fillId="0" borderId="0" xfId="0" applyNumberFormat="1" applyFont="1" applyBorder="1" applyAlignment="1">
      <alignment horizontal="center"/>
    </xf>
    <xf numFmtId="0" fontId="3" fillId="0" borderId="3" xfId="0" applyFont="1" applyBorder="1" applyAlignment="1">
      <alignment horizontal="left" indent="1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indent="1"/>
    </xf>
    <xf numFmtId="172" fontId="3" fillId="0" borderId="0" xfId="0" applyNumberFormat="1" applyFont="1" applyBorder="1" applyAlignment="1">
      <alignment horizontal="center"/>
    </xf>
    <xf numFmtId="3" fontId="3" fillId="0" borderId="0" xfId="0" applyNumberFormat="1" applyFont="1"/>
    <xf numFmtId="164" fontId="3" fillId="0" borderId="0" xfId="0" applyNumberFormat="1" applyFont="1" applyBorder="1" applyAlignment="1">
      <alignment horizontal="left"/>
    </xf>
    <xf numFmtId="2" fontId="3" fillId="0" borderId="0" xfId="0" applyNumberFormat="1" applyFont="1" applyFill="1" applyBorder="1" applyAlignment="1">
      <alignment horizontal="center"/>
    </xf>
    <xf numFmtId="164" fontId="3" fillId="0" borderId="0" xfId="0" applyNumberFormat="1" applyFont="1" applyBorder="1"/>
    <xf numFmtId="0" fontId="6" fillId="0" borderId="0" xfId="0" applyFont="1" applyFill="1" applyBorder="1" applyAlignment="1">
      <alignment horizontal="center" vertical="center" wrapText="1"/>
    </xf>
    <xf numFmtId="0" fontId="14" fillId="0" borderId="0" xfId="0" applyFont="1" applyBorder="1"/>
    <xf numFmtId="164" fontId="14" fillId="0" borderId="0" xfId="0" applyNumberFormat="1" applyFont="1" applyBorder="1"/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2" fillId="0" borderId="3" xfId="0" applyFont="1" applyBorder="1" applyAlignment="1"/>
    <xf numFmtId="0" fontId="2" fillId="0" borderId="0" xfId="0" applyFont="1" applyBorder="1" applyAlignment="1"/>
    <xf numFmtId="0" fontId="2" fillId="0" borderId="4" xfId="0" applyFont="1" applyBorder="1"/>
    <xf numFmtId="165" fontId="3" fillId="0" borderId="0" xfId="0" applyNumberFormat="1" applyFont="1" applyBorder="1"/>
    <xf numFmtId="165" fontId="3" fillId="0" borderId="0" xfId="0" applyNumberFormat="1" applyFont="1" applyAlignment="1">
      <alignment horizontal="right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left" indent="2"/>
    </xf>
    <xf numFmtId="0" fontId="3" fillId="0" borderId="0" xfId="0" applyFont="1" applyAlignment="1">
      <alignment horizontal="right"/>
    </xf>
    <xf numFmtId="165" fontId="3" fillId="13" borderId="0" xfId="0" applyNumberFormat="1" applyFont="1" applyFill="1"/>
    <xf numFmtId="0" fontId="3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center"/>
    </xf>
    <xf numFmtId="1" fontId="3" fillId="0" borderId="0" xfId="0" applyNumberFormat="1" applyFont="1" applyBorder="1" applyAlignment="1">
      <alignment horizontal="center"/>
    </xf>
    <xf numFmtId="1" fontId="3" fillId="0" borderId="0" xfId="0" applyNumberFormat="1" applyFont="1" applyBorder="1"/>
    <xf numFmtId="167" fontId="3" fillId="0" borderId="0" xfId="0" applyNumberFormat="1" applyFont="1" applyBorder="1"/>
    <xf numFmtId="0" fontId="13" fillId="0" borderId="0" xfId="0" applyFont="1" applyBorder="1" applyAlignment="1">
      <alignment horizontal="center"/>
    </xf>
    <xf numFmtId="3" fontId="3" fillId="0" borderId="0" xfId="0" applyNumberFormat="1" applyFont="1" applyBorder="1"/>
    <xf numFmtId="167" fontId="3" fillId="0" borderId="0" xfId="1" applyNumberFormat="1" applyFont="1" applyBorder="1" applyAlignment="1">
      <alignment horizontal="center"/>
    </xf>
    <xf numFmtId="3" fontId="3" fillId="0" borderId="0" xfId="1" applyNumberFormat="1" applyFont="1" applyBorder="1" applyAlignment="1">
      <alignment horizontal="center"/>
    </xf>
    <xf numFmtId="0" fontId="13" fillId="0" borderId="0" xfId="0" applyFont="1" applyBorder="1" applyAlignment="1"/>
    <xf numFmtId="0" fontId="13" fillId="0" borderId="0" xfId="0" quotePrefix="1" applyFont="1" applyBorder="1" applyAlignment="1"/>
    <xf numFmtId="0" fontId="3" fillId="0" borderId="0" xfId="0" applyFont="1" applyFill="1" applyBorder="1" applyAlignment="1"/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3" fillId="0" borderId="0" xfId="1" applyNumberFormat="1" applyFont="1"/>
    <xf numFmtId="0" fontId="3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left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/>
    </xf>
    <xf numFmtId="3" fontId="3" fillId="0" borderId="3" xfId="0" applyNumberFormat="1" applyFont="1" applyBorder="1" applyAlignment="1">
      <alignment horizontal="center"/>
    </xf>
    <xf numFmtId="0" fontId="3" fillId="0" borderId="0" xfId="0" applyFont="1" applyBorder="1" applyAlignment="1"/>
    <xf numFmtId="164" fontId="2" fillId="0" borderId="0" xfId="0" applyNumberFormat="1" applyFont="1" applyBorder="1" applyAlignment="1">
      <alignment horizontal="left"/>
    </xf>
    <xf numFmtId="0" fontId="2" fillId="0" borderId="0" xfId="0" applyFont="1" applyAlignment="1">
      <alignment horizontal="left"/>
    </xf>
    <xf numFmtId="0" fontId="3" fillId="0" borderId="3" xfId="0" applyFont="1" applyFill="1" applyBorder="1" applyAlignment="1">
      <alignment horizontal="left" indent="1"/>
    </xf>
    <xf numFmtId="1" fontId="3" fillId="0" borderId="0" xfId="0" applyNumberFormat="1" applyFont="1"/>
    <xf numFmtId="165" fontId="3" fillId="0" borderId="3" xfId="0" applyNumberFormat="1" applyFont="1" applyBorder="1" applyAlignment="1">
      <alignment horizontal="right"/>
    </xf>
    <xf numFmtId="0" fontId="3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left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/>
    </xf>
    <xf numFmtId="0" fontId="4" fillId="14" borderId="0" xfId="0" applyFont="1" applyFill="1" applyBorder="1" applyAlignment="1">
      <alignment horizontal="left"/>
    </xf>
    <xf numFmtId="164" fontId="3" fillId="0" borderId="0" xfId="0" applyNumberFormat="1" applyFont="1" applyBorder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left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/>
    </xf>
    <xf numFmtId="165" fontId="3" fillId="0" borderId="0" xfId="0" applyNumberFormat="1" applyFont="1" applyFill="1"/>
    <xf numFmtId="0" fontId="2" fillId="5" borderId="3" xfId="0" applyFont="1" applyFill="1" applyBorder="1" applyAlignment="1"/>
    <xf numFmtId="0" fontId="2" fillId="4" borderId="3" xfId="0" applyFont="1" applyFill="1" applyBorder="1" applyAlignment="1"/>
    <xf numFmtId="165" fontId="3" fillId="0" borderId="0" xfId="0" applyNumberFormat="1" applyFont="1" applyFill="1" applyBorder="1" applyAlignment="1">
      <alignment horizontal="right" vertical="center"/>
    </xf>
    <xf numFmtId="165" fontId="3" fillId="0" borderId="0" xfId="1" applyNumberFormat="1" applyFont="1" applyFill="1" applyBorder="1" applyAlignment="1">
      <alignment horizontal="right" vertical="center"/>
    </xf>
    <xf numFmtId="167" fontId="3" fillId="0" borderId="0" xfId="1" applyNumberFormat="1" applyFont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4" fontId="6" fillId="0" borderId="0" xfId="3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165" fontId="3" fillId="0" borderId="0" xfId="1" applyNumberFormat="1" applyFont="1" applyFill="1" applyAlignment="1">
      <alignment horizontal="right"/>
    </xf>
    <xf numFmtId="3" fontId="6" fillId="0" borderId="0" xfId="3" applyNumberFormat="1" applyFont="1" applyFill="1" applyBorder="1" applyAlignment="1">
      <alignment horizontal="right"/>
    </xf>
    <xf numFmtId="169" fontId="6" fillId="0" borderId="0" xfId="1" applyNumberFormat="1" applyFont="1" applyFill="1" applyBorder="1" applyAlignment="1">
      <alignment horizontal="right"/>
    </xf>
    <xf numFmtId="165" fontId="3" fillId="0" borderId="0" xfId="1" applyNumberFormat="1" applyFont="1" applyAlignment="1">
      <alignment horizontal="right"/>
    </xf>
    <xf numFmtId="165" fontId="9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 applyAlignment="1">
      <alignment horizontal="right"/>
    </xf>
    <xf numFmtId="164" fontId="9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/>
    </xf>
    <xf numFmtId="164" fontId="6" fillId="0" borderId="0" xfId="0" applyNumberFormat="1" applyFont="1" applyFill="1" applyBorder="1" applyAlignment="1">
      <alignment horizontal="right"/>
    </xf>
    <xf numFmtId="165" fontId="6" fillId="0" borderId="0" xfId="3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horizontal="right" vertical="center"/>
    </xf>
    <xf numFmtId="165" fontId="8" fillId="0" borderId="3" xfId="0" applyNumberFormat="1" applyFont="1" applyFill="1" applyBorder="1" applyAlignment="1">
      <alignment horizontal="right" vertical="center"/>
    </xf>
    <xf numFmtId="165" fontId="6" fillId="0" borderId="0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/>
    </xf>
    <xf numFmtId="3" fontId="3" fillId="0" borderId="0" xfId="0" applyNumberFormat="1" applyFont="1" applyAlignment="1">
      <alignment horizontal="right"/>
    </xf>
    <xf numFmtId="3" fontId="6" fillId="0" borderId="0" xfId="1" applyNumberFormat="1" applyFont="1" applyFill="1" applyBorder="1" applyAlignment="1">
      <alignment horizontal="right"/>
    </xf>
    <xf numFmtId="0" fontId="3" fillId="0" borderId="0" xfId="0" applyFont="1" applyFill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 vertical="center"/>
    </xf>
    <xf numFmtId="172" fontId="6" fillId="0" borderId="0" xfId="0" applyNumberFormat="1" applyFont="1" applyFill="1" applyBorder="1" applyAlignment="1">
      <alignment horizontal="right"/>
    </xf>
    <xf numFmtId="165" fontId="6" fillId="0" borderId="3" xfId="0" applyNumberFormat="1" applyFont="1" applyFill="1" applyBorder="1" applyAlignment="1">
      <alignment horizontal="center" vertical="center" wrapText="1"/>
    </xf>
    <xf numFmtId="0" fontId="4" fillId="8" borderId="0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15" borderId="1" xfId="0" applyFont="1" applyFill="1" applyBorder="1" applyAlignment="1">
      <alignment horizontal="center" vertical="center" wrapText="1"/>
    </xf>
    <xf numFmtId="3" fontId="4" fillId="8" borderId="1" xfId="0" applyNumberFormat="1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10" borderId="3" xfId="0" applyFont="1" applyFill="1" applyBorder="1" applyAlignment="1">
      <alignment horizontal="left"/>
    </xf>
    <xf numFmtId="0" fontId="10" fillId="8" borderId="1" xfId="2" applyFont="1" applyFill="1" applyBorder="1" applyAlignment="1">
      <alignment horizontal="center" vertical="center" wrapText="1"/>
    </xf>
    <xf numFmtId="0" fontId="10" fillId="8" borderId="0" xfId="2" applyFont="1" applyFill="1" applyBorder="1" applyAlignment="1">
      <alignment horizontal="center" vertical="center" wrapText="1"/>
    </xf>
    <xf numFmtId="0" fontId="10" fillId="8" borderId="2" xfId="2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12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3" fontId="4" fillId="8" borderId="0" xfId="0" applyNumberFormat="1" applyFont="1" applyFill="1" applyBorder="1" applyAlignment="1">
      <alignment horizontal="center" vertical="center" wrapText="1"/>
    </xf>
    <xf numFmtId="3" fontId="4" fillId="8" borderId="2" xfId="0" applyNumberFormat="1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left" vertical="center" wrapText="1"/>
    </xf>
    <xf numFmtId="0" fontId="4" fillId="8" borderId="0" xfId="0" applyFont="1" applyFill="1" applyBorder="1" applyAlignment="1">
      <alignment horizontal="left" vertical="center" wrapText="1"/>
    </xf>
    <xf numFmtId="0" fontId="4" fillId="8" borderId="2" xfId="0" applyFont="1" applyFill="1" applyBorder="1" applyAlignment="1">
      <alignment horizontal="left" vertical="center" wrapText="1"/>
    </xf>
    <xf numFmtId="0" fontId="4" fillId="11" borderId="4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/>
    </xf>
    <xf numFmtId="0" fontId="4" fillId="14" borderId="3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/>
    </xf>
    <xf numFmtId="0" fontId="3" fillId="0" borderId="0" xfId="0" applyFont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/>
    </xf>
    <xf numFmtId="0" fontId="4" fillId="0" borderId="1" xfId="0" applyFont="1" applyFill="1" applyBorder="1" applyAlignment="1">
      <alignment horizontal="left" vertical="center" wrapText="1"/>
    </xf>
  </cellXfs>
  <cellStyles count="4">
    <cellStyle name="Millares" xfId="1" builtinId="3"/>
    <cellStyle name="Normal" xfId="0" builtinId="0"/>
    <cellStyle name="Normal 2" xfId="3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externalLink" Target="externalLinks/externalLink1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29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externalLink" Target="externalLinks/externalLink14.xml"/><Relationship Id="rId32" Type="http://schemas.openxmlformats.org/officeDocument/2006/relationships/externalLink" Target="externalLinks/externalLink2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31" Type="http://schemas.openxmlformats.org/officeDocument/2006/relationships/externalLink" Target="externalLinks/externalLink2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2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SMM%20principal/Working%20files/Academia/Proyecto%20base%20de%20datos/Base%20de%20datos%20anterior/XPIBD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BP06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S2/NIC/WEO/2002/December/WEO%20December%20200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EU08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INF08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BP08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POB08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PIB08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TC08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P08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MON08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SAL0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Índice y notas"/>
      <sheetName val="RESPIBD"/>
      <sheetName val="3449"/>
      <sheetName val="5016"/>
      <sheetName val="3416"/>
      <sheetName val="PIBR60-16"/>
      <sheetName val="Inversión"/>
      <sheetName val="INVEXT"/>
      <sheetName val="A X T"/>
      <sheetName val="A-I"/>
      <sheetName val="XPIBD"/>
    </sheetNames>
    <definedNames>
      <definedName name="OnShow" refersTo="#¡REF!"/>
    </definedNames>
    <sheetDataSet>
      <sheetData sheetId="0"/>
      <sheetData sheetId="1">
        <row r="19">
          <cell r="B19">
            <v>4151.2999797447837</v>
          </cell>
        </row>
      </sheetData>
      <sheetData sheetId="2"/>
      <sheetData sheetId="3"/>
      <sheetData sheetId="4"/>
      <sheetData sheetId="5"/>
      <sheetData sheetId="6"/>
      <sheetData sheetId="7">
        <row r="5">
          <cell r="B5" t="str">
            <v>-</v>
          </cell>
        </row>
      </sheetData>
      <sheetData sheetId="8"/>
      <sheetData sheetId="9">
        <row r="19">
          <cell r="V19">
            <v>1934</v>
          </cell>
        </row>
      </sheetData>
      <sheetData sheetId="1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p"/>
      <sheetName val="bc"/>
      <sheetName val="XM Men"/>
      <sheetName val="XM Tri"/>
      <sheetName val="BP TRIM"/>
      <sheetName val="Pet A"/>
      <sheetName val="Pet Men"/>
      <sheetName val="Precios Pet"/>
      <sheetName val="BP06"/>
    </sheetNames>
    <definedNames>
      <definedName name="OnShow" refersTo="#¡REF!"/>
    </definedNames>
    <sheetDataSet>
      <sheetData sheetId="0">
        <row r="5">
          <cell r="I5">
            <v>425.4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 Pob"/>
      <sheetName val="EU PIB"/>
      <sheetName val="EU INF A"/>
      <sheetName val="EU INF M"/>
      <sheetName val="EU tasas"/>
      <sheetName val="EU Desempleo"/>
      <sheetName val="EU PIB Tri"/>
      <sheetName val="EU Bal Fis"/>
      <sheetName val="Plata-Oro"/>
      <sheetName val="UK Pet"/>
      <sheetName val="US $ Pet"/>
      <sheetName val="Ciclos"/>
    </sheetNames>
    <sheetDataSet>
      <sheetData sheetId="0">
        <row r="5">
          <cell r="B5" t="str">
            <v>-</v>
          </cell>
        </row>
        <row r="6">
          <cell r="B6" t="str">
            <v>-</v>
          </cell>
        </row>
        <row r="7">
          <cell r="B7" t="str">
            <v>-</v>
          </cell>
        </row>
        <row r="8">
          <cell r="B8" t="str">
            <v>-</v>
          </cell>
        </row>
        <row r="9">
          <cell r="B9" t="str">
            <v>-</v>
          </cell>
        </row>
        <row r="10">
          <cell r="B10" t="str">
            <v>-</v>
          </cell>
        </row>
        <row r="11">
          <cell r="B11" t="str">
            <v>-</v>
          </cell>
        </row>
        <row r="12">
          <cell r="B12" t="str">
            <v>-</v>
          </cell>
        </row>
        <row r="13">
          <cell r="B13" t="str">
            <v>-</v>
          </cell>
        </row>
        <row r="14">
          <cell r="C14">
            <v>121878000</v>
          </cell>
        </row>
        <row r="15">
          <cell r="C15">
            <v>123188000</v>
          </cell>
        </row>
        <row r="16">
          <cell r="C16">
            <v>124149000</v>
          </cell>
        </row>
        <row r="17">
          <cell r="C17">
            <v>124949000</v>
          </cell>
        </row>
        <row r="18">
          <cell r="C18">
            <v>125690000</v>
          </cell>
        </row>
        <row r="19">
          <cell r="C19">
            <v>126485000</v>
          </cell>
        </row>
        <row r="20">
          <cell r="C20">
            <v>127362000</v>
          </cell>
        </row>
        <row r="21">
          <cell r="C21">
            <v>128181000</v>
          </cell>
        </row>
        <row r="22">
          <cell r="C22">
            <v>128961000</v>
          </cell>
        </row>
        <row r="23">
          <cell r="C23">
            <v>129969000</v>
          </cell>
        </row>
        <row r="24">
          <cell r="C24">
            <v>131028000</v>
          </cell>
        </row>
        <row r="25">
          <cell r="C25">
            <v>132122000</v>
          </cell>
        </row>
        <row r="26">
          <cell r="C26">
            <v>133402000</v>
          </cell>
        </row>
        <row r="27">
          <cell r="C27">
            <v>134860000</v>
          </cell>
        </row>
        <row r="28">
          <cell r="C28">
            <v>136739000</v>
          </cell>
        </row>
        <row r="29">
          <cell r="C29">
            <v>138397000</v>
          </cell>
        </row>
        <row r="30">
          <cell r="C30">
            <v>139928000</v>
          </cell>
        </row>
        <row r="31">
          <cell r="C31">
            <v>141389000</v>
          </cell>
        </row>
        <row r="32">
          <cell r="C32">
            <v>144126000</v>
          </cell>
        </row>
        <row r="33">
          <cell r="C33">
            <v>146631000</v>
          </cell>
        </row>
        <row r="34">
          <cell r="C34">
            <v>149188000</v>
          </cell>
        </row>
        <row r="35">
          <cell r="C35">
            <v>151684000</v>
          </cell>
        </row>
        <row r="36">
          <cell r="C36">
            <v>154287000</v>
          </cell>
        </row>
        <row r="37">
          <cell r="C37">
            <v>156954000</v>
          </cell>
        </row>
        <row r="38">
          <cell r="C38">
            <v>159565000</v>
          </cell>
        </row>
        <row r="39">
          <cell r="C39">
            <v>162391000</v>
          </cell>
        </row>
        <row r="40">
          <cell r="C40">
            <v>165275000</v>
          </cell>
        </row>
        <row r="41">
          <cell r="C41">
            <v>168221000</v>
          </cell>
        </row>
        <row r="42">
          <cell r="C42">
            <v>171274000</v>
          </cell>
        </row>
        <row r="43">
          <cell r="C43">
            <v>174141000</v>
          </cell>
        </row>
        <row r="44">
          <cell r="C44">
            <v>177130000</v>
          </cell>
        </row>
        <row r="45">
          <cell r="C45">
            <v>180760000</v>
          </cell>
        </row>
        <row r="46">
          <cell r="C46">
            <v>183742000</v>
          </cell>
        </row>
        <row r="47">
          <cell r="C47">
            <v>186590000</v>
          </cell>
        </row>
        <row r="48">
          <cell r="C48">
            <v>189300000</v>
          </cell>
        </row>
        <row r="49">
          <cell r="C49">
            <v>191927000</v>
          </cell>
        </row>
        <row r="50">
          <cell r="C50">
            <v>194347000</v>
          </cell>
        </row>
        <row r="51">
          <cell r="C51">
            <v>196599000</v>
          </cell>
        </row>
        <row r="52">
          <cell r="C52">
            <v>198752000</v>
          </cell>
        </row>
        <row r="53">
          <cell r="C53">
            <v>200745000</v>
          </cell>
        </row>
        <row r="54">
          <cell r="C54">
            <v>202736000</v>
          </cell>
        </row>
        <row r="55">
          <cell r="C55">
            <v>205089000</v>
          </cell>
        </row>
        <row r="56">
          <cell r="C56">
            <v>207692000</v>
          </cell>
        </row>
        <row r="57">
          <cell r="C57">
            <v>209924000</v>
          </cell>
        </row>
        <row r="58">
          <cell r="C58">
            <v>211939000</v>
          </cell>
        </row>
        <row r="59">
          <cell r="C59">
            <v>213898000</v>
          </cell>
        </row>
        <row r="60">
          <cell r="C60">
            <v>215981000</v>
          </cell>
        </row>
        <row r="61">
          <cell r="C61">
            <v>218086000</v>
          </cell>
        </row>
        <row r="62">
          <cell r="C62">
            <v>220289000</v>
          </cell>
        </row>
        <row r="63">
          <cell r="C63">
            <v>222629000</v>
          </cell>
        </row>
        <row r="64">
          <cell r="C64">
            <v>225106000</v>
          </cell>
        </row>
        <row r="65">
          <cell r="C65">
            <v>227726000</v>
          </cell>
        </row>
        <row r="66">
          <cell r="C66">
            <v>230008000</v>
          </cell>
        </row>
        <row r="67">
          <cell r="C67">
            <v>232218000</v>
          </cell>
        </row>
        <row r="68">
          <cell r="C68">
            <v>234333000</v>
          </cell>
        </row>
        <row r="69">
          <cell r="C69">
            <v>236394000</v>
          </cell>
        </row>
        <row r="70">
          <cell r="C70">
            <v>238506000</v>
          </cell>
        </row>
        <row r="71">
          <cell r="C71">
            <v>240683000</v>
          </cell>
        </row>
        <row r="72">
          <cell r="C72">
            <v>242843000</v>
          </cell>
        </row>
        <row r="73">
          <cell r="C73">
            <v>245061000</v>
          </cell>
        </row>
        <row r="74">
          <cell r="C74">
            <v>247387000</v>
          </cell>
        </row>
        <row r="75">
          <cell r="C75">
            <v>250181000</v>
          </cell>
        </row>
      </sheetData>
      <sheetData sheetId="1">
        <row r="5">
          <cell r="B5">
            <v>774.97609658888405</v>
          </cell>
          <cell r="C5">
            <v>-2.1297574442910694</v>
          </cell>
          <cell r="D5">
            <v>87.79081270452356</v>
          </cell>
          <cell r="E5">
            <v>12.975912975912962</v>
          </cell>
          <cell r="F5">
            <v>11.328196197397761</v>
          </cell>
          <cell r="G5"/>
          <cell r="H5" t="str">
            <v>-</v>
          </cell>
        </row>
        <row r="6">
          <cell r="B6">
            <v>747.64971800676551</v>
          </cell>
          <cell r="C6">
            <v>-3.5260930888575404</v>
          </cell>
          <cell r="D6">
            <v>73.732609432146276</v>
          </cell>
          <cell r="E6">
            <v>-16.013296652911514</v>
          </cell>
          <cell r="F6">
            <v>9.861918978411099</v>
          </cell>
          <cell r="G6">
            <v>-12.943607203091034</v>
          </cell>
          <cell r="H6" t="str">
            <v>-</v>
          </cell>
        </row>
        <row r="7">
          <cell r="B7">
            <v>801.365570762473</v>
          </cell>
          <cell r="C7">
            <v>7.1846282372598269</v>
          </cell>
          <cell r="D7">
            <v>73.450841578440787</v>
          </cell>
          <cell r="E7">
            <v>-0.38214821891633388</v>
          </cell>
          <cell r="F7">
            <v>9.1657096658837887</v>
          </cell>
          <cell r="G7">
            <v>-7.0595724224807981</v>
          </cell>
          <cell r="H7" t="str">
            <v>-</v>
          </cell>
        </row>
        <row r="8">
          <cell r="B8">
            <v>913.48179831653681</v>
          </cell>
          <cell r="C8">
            <v>13.990646921278248</v>
          </cell>
          <cell r="D8">
            <v>86.160584408084688</v>
          </cell>
          <cell r="E8">
            <v>17.303740238388833</v>
          </cell>
          <cell r="F8">
            <v>9.4321074121970181</v>
          </cell>
          <cell r="G8">
            <v>2.9064606672498439</v>
          </cell>
          <cell r="H8" t="str">
            <v>-</v>
          </cell>
        </row>
        <row r="9">
          <cell r="B9">
            <v>937.68516220355605</v>
          </cell>
          <cell r="C9">
            <v>2.6495726495726402</v>
          </cell>
          <cell r="D9">
            <v>88.465042925890259</v>
          </cell>
          <cell r="E9">
            <v>2.6746087362765625</v>
          </cell>
          <cell r="F9">
            <v>9.4344078899571997</v>
          </cell>
          <cell r="G9">
            <v>2.4389859653273227E-2</v>
          </cell>
          <cell r="H9" t="str">
            <v>-</v>
          </cell>
        </row>
        <row r="10">
          <cell r="B10">
            <v>958.92166213023108</v>
          </cell>
          <cell r="C10">
            <v>2.2647793505412128</v>
          </cell>
          <cell r="D10">
            <v>92.067646198267539</v>
          </cell>
          <cell r="E10">
            <v>4.0723467182345541</v>
          </cell>
          <cell r="F10">
            <v>9.601164499062472</v>
          </cell>
          <cell r="G10">
            <v>1.7675365645657859</v>
          </cell>
          <cell r="H10" t="str">
            <v>-</v>
          </cell>
        </row>
        <row r="11">
          <cell r="B11">
            <v>1016.5412832548126</v>
          </cell>
          <cell r="C11">
            <v>6.0087933561309148</v>
          </cell>
          <cell r="D11">
            <v>98.135718190567829</v>
          </cell>
          <cell r="E11">
            <v>6.5908842496447795</v>
          </cell>
          <cell r="F11">
            <v>9.6538841862233085</v>
          </cell>
          <cell r="G11">
            <v>0.54909680139303418</v>
          </cell>
          <cell r="H11" t="str">
            <v>-</v>
          </cell>
        </row>
        <row r="12">
          <cell r="B12">
            <v>1022.1627097059913</v>
          </cell>
          <cell r="C12">
            <v>0.55299539170508005</v>
          </cell>
          <cell r="D12">
            <v>96.94826794995187</v>
          </cell>
          <cell r="E12">
            <v>-1.210008203445434</v>
          </cell>
          <cell r="F12">
            <v>9.4846218737364687</v>
          </cell>
          <cell r="G12">
            <v>-1.7533078833531834</v>
          </cell>
          <cell r="H12" t="str">
            <v>-</v>
          </cell>
        </row>
        <row r="13">
          <cell r="B13">
            <v>1041.056948611342</v>
          </cell>
          <cell r="C13">
            <v>1.8484570730217031</v>
          </cell>
          <cell r="D13">
            <v>97.934455437921073</v>
          </cell>
          <cell r="E13">
            <v>1.0172306414780952</v>
          </cell>
          <cell r="F13">
            <v>9.4072140403611062</v>
          </cell>
          <cell r="G13">
            <v>-0.81614042611134474</v>
          </cell>
          <cell r="H13" t="str">
            <v>-</v>
          </cell>
        </row>
        <row r="14">
          <cell r="B14">
            <v>1109.4480000000001</v>
          </cell>
          <cell r="C14">
            <v>6.5693861877474058</v>
          </cell>
          <cell r="D14">
            <v>104.556</v>
          </cell>
          <cell r="E14">
            <v>6.7612001644060893</v>
          </cell>
          <cell r="F14">
            <v>9.4241460618253399</v>
          </cell>
          <cell r="G14">
            <v>0.17998975458182187</v>
          </cell>
          <cell r="H14">
            <v>857.87426771033324</v>
          </cell>
        </row>
        <row r="15">
          <cell r="B15">
            <v>1015.058</v>
          </cell>
          <cell r="C15">
            <v>-8.5</v>
          </cell>
          <cell r="D15">
            <v>92.16</v>
          </cell>
          <cell r="E15">
            <v>-3.659343988669661</v>
          </cell>
          <cell r="F15">
            <v>9.079284139428486</v>
          </cell>
          <cell r="G15">
            <v>-3.659343988669661</v>
          </cell>
          <cell r="H15">
            <v>748.12481735233951</v>
          </cell>
        </row>
        <row r="16">
          <cell r="B16">
            <v>950.03700000000003</v>
          </cell>
          <cell r="C16">
            <v>-6.4</v>
          </cell>
          <cell r="D16">
            <v>77.391000000000005</v>
          </cell>
          <cell r="E16">
            <v>-10.278127017191174</v>
          </cell>
          <cell r="F16">
            <v>8.1461037833263337</v>
          </cell>
          <cell r="G16">
            <v>-10.278127017191174</v>
          </cell>
          <cell r="H16">
            <v>623.37191600415633</v>
          </cell>
        </row>
        <row r="17">
          <cell r="B17">
            <v>827.495</v>
          </cell>
          <cell r="C17">
            <v>-12.9</v>
          </cell>
          <cell r="D17">
            <v>59.521999999999998</v>
          </cell>
          <cell r="E17">
            <v>-11.699696071608024</v>
          </cell>
          <cell r="F17">
            <v>7.1930343989993899</v>
          </cell>
          <cell r="G17">
            <v>-11.699696071608024</v>
          </cell>
          <cell r="H17">
            <v>476.37035910651548</v>
          </cell>
        </row>
        <row r="18">
          <cell r="B18">
            <v>817.26499999999999</v>
          </cell>
          <cell r="C18">
            <v>-1.2</v>
          </cell>
          <cell r="D18">
            <v>57.154000000000003</v>
          </cell>
          <cell r="E18">
            <v>-2.7764235441908647</v>
          </cell>
          <cell r="F18">
            <v>6.993325298403823</v>
          </cell>
          <cell r="G18">
            <v>-2.7764235441908647</v>
          </cell>
          <cell r="H18">
            <v>454.72193491924577</v>
          </cell>
        </row>
        <row r="19">
          <cell r="B19">
            <v>905.59400000000005</v>
          </cell>
          <cell r="C19">
            <v>10.8</v>
          </cell>
          <cell r="D19">
            <v>66.8</v>
          </cell>
          <cell r="E19">
            <v>5.477346545833206</v>
          </cell>
          <cell r="F19">
            <v>7.3763739600748242</v>
          </cell>
          <cell r="G19">
            <v>5.477346545833206</v>
          </cell>
          <cell r="H19">
            <v>528.12586472704277</v>
          </cell>
        </row>
        <row r="20">
          <cell r="B20">
            <v>986.23099999999999</v>
          </cell>
          <cell r="C20">
            <v>8.9</v>
          </cell>
          <cell r="D20">
            <v>74.241</v>
          </cell>
          <cell r="E20">
            <v>2.0521685148680469</v>
          </cell>
          <cell r="F20">
            <v>7.5277495840224047</v>
          </cell>
          <cell r="G20">
            <v>2.0521685148680469</v>
          </cell>
          <cell r="H20">
            <v>582.91327083431474</v>
          </cell>
        </row>
        <row r="21">
          <cell r="B21">
            <v>1113.2909999999999</v>
          </cell>
          <cell r="C21">
            <v>12.9</v>
          </cell>
          <cell r="D21">
            <v>84.83</v>
          </cell>
          <cell r="E21">
            <v>1.2221610965512664</v>
          </cell>
          <cell r="F21">
            <v>7.6197508108841268</v>
          </cell>
          <cell r="G21">
            <v>1.2221610965512664</v>
          </cell>
          <cell r="H21">
            <v>661.79855048720174</v>
          </cell>
        </row>
        <row r="22">
          <cell r="B22">
            <v>1170.3440000000001</v>
          </cell>
          <cell r="C22">
            <v>5.0999999999999996</v>
          </cell>
          <cell r="D22">
            <v>93.003</v>
          </cell>
          <cell r="E22">
            <v>4.2899972560432431</v>
          </cell>
          <cell r="F22">
            <v>7.9466379115883878</v>
          </cell>
          <cell r="G22">
            <v>4.2899972560432431</v>
          </cell>
          <cell r="H22">
            <v>721.17151697024678</v>
          </cell>
        </row>
        <row r="23">
          <cell r="B23">
            <v>1131.5640000000001</v>
          </cell>
          <cell r="C23">
            <v>-3.3</v>
          </cell>
          <cell r="D23">
            <v>87.352000000000004</v>
          </cell>
          <cell r="E23">
            <v>-2.857269628581538</v>
          </cell>
          <cell r="F23">
            <v>7.7195810400472267</v>
          </cell>
          <cell r="G23">
            <v>-2.857269628581538</v>
          </cell>
          <cell r="H23">
            <v>672.09873123591012</v>
          </cell>
        </row>
        <row r="24">
          <cell r="B24">
            <v>1222.375</v>
          </cell>
          <cell r="C24">
            <v>8</v>
          </cell>
          <cell r="D24">
            <v>93.436999999999998</v>
          </cell>
          <cell r="E24">
            <v>-0.98050750882909821</v>
          </cell>
          <cell r="F24">
            <v>7.6438899682994164</v>
          </cell>
          <cell r="G24">
            <v>-0.98050750882909821</v>
          </cell>
          <cell r="H24">
            <v>713.10712214183229</v>
          </cell>
        </row>
        <row r="25">
          <cell r="B25">
            <v>1330.1510000000001</v>
          </cell>
          <cell r="C25">
            <v>8.8000000000000007</v>
          </cell>
          <cell r="D25">
            <v>102.899</v>
          </cell>
          <cell r="E25">
            <v>1.203558191902343</v>
          </cell>
          <cell r="F25">
            <v>7.7358886321928857</v>
          </cell>
          <cell r="G25">
            <v>1.203558191902343</v>
          </cell>
          <cell r="H25">
            <v>778.81806209412514</v>
          </cell>
        </row>
        <row r="26">
          <cell r="B26">
            <v>1565.778</v>
          </cell>
          <cell r="C26">
            <v>17.7</v>
          </cell>
          <cell r="D26">
            <v>129.309</v>
          </cell>
          <cell r="E26">
            <v>6.7550326061166954</v>
          </cell>
          <cell r="F26">
            <v>8.2584504316703899</v>
          </cell>
          <cell r="G26">
            <v>6.7550326061166954</v>
          </cell>
          <cell r="H26">
            <v>969.31830107494636</v>
          </cell>
        </row>
        <row r="27">
          <cell r="B27">
            <v>1861.5</v>
          </cell>
          <cell r="C27">
            <v>18.899999999999999</v>
          </cell>
          <cell r="D27">
            <v>165.952</v>
          </cell>
          <cell r="E27">
            <v>7.9495618055206663</v>
          </cell>
          <cell r="F27">
            <v>8.9149610529143164</v>
          </cell>
          <cell r="G27">
            <v>7.9495618055206663</v>
          </cell>
          <cell r="H27">
            <v>1230.5502002076228</v>
          </cell>
        </row>
        <row r="28">
          <cell r="B28">
            <v>2178.39</v>
          </cell>
          <cell r="C28">
            <v>17</v>
          </cell>
          <cell r="D28">
            <v>203.084</v>
          </cell>
          <cell r="E28">
            <v>4.5732544266059438</v>
          </cell>
          <cell r="F28">
            <v>9.322664903896916</v>
          </cell>
          <cell r="G28">
            <v>4.5732544266059438</v>
          </cell>
          <cell r="H28">
            <v>1485.1944214891143</v>
          </cell>
        </row>
        <row r="29">
          <cell r="B29">
            <v>2351.627</v>
          </cell>
          <cell r="C29">
            <v>8</v>
          </cell>
          <cell r="D29">
            <v>224.447</v>
          </cell>
          <cell r="E29">
            <v>2.3776821790943981</v>
          </cell>
          <cell r="F29">
            <v>9.5443282459335599</v>
          </cell>
          <cell r="G29">
            <v>2.3776821790943981</v>
          </cell>
          <cell r="H29">
            <v>1621.7620324139973</v>
          </cell>
        </row>
        <row r="30">
          <cell r="B30">
            <v>2328.6260000000002</v>
          </cell>
          <cell r="C30">
            <v>-1</v>
          </cell>
          <cell r="D30">
            <v>228.00700000000001</v>
          </cell>
          <cell r="E30">
            <v>2.5895373152291512</v>
          </cell>
          <cell r="F30">
            <v>9.7914821873499651</v>
          </cell>
          <cell r="G30">
            <v>2.5895373152291512</v>
          </cell>
          <cell r="H30">
            <v>1629.4594362815162</v>
          </cell>
        </row>
        <row r="31">
          <cell r="B31">
            <v>2058.375</v>
          </cell>
          <cell r="C31">
            <v>-11.6</v>
          </cell>
          <cell r="D31">
            <v>227.535</v>
          </cell>
          <cell r="E31">
            <v>12.895147077059899</v>
          </cell>
          <cell r="F31">
            <v>11.054108216432866</v>
          </cell>
          <cell r="G31">
            <v>12.895147077059899</v>
          </cell>
          <cell r="H31">
            <v>1609.2836076356718</v>
          </cell>
        </row>
        <row r="32">
          <cell r="B32">
            <v>2034.8140000000001</v>
          </cell>
          <cell r="C32">
            <v>-1.1000000000000001</v>
          </cell>
          <cell r="D32">
            <v>249.61600000000001</v>
          </cell>
          <cell r="E32">
            <v>10.974702797283676</v>
          </cell>
          <cell r="F32">
            <v>12.267263740076489</v>
          </cell>
          <cell r="G32">
            <v>10.974702797283676</v>
          </cell>
          <cell r="H32">
            <v>1731.9290065637013</v>
          </cell>
        </row>
        <row r="33">
          <cell r="B33">
            <v>2118.5120000000002</v>
          </cell>
          <cell r="C33">
            <v>4.0999999999999996</v>
          </cell>
          <cell r="D33">
            <v>274.46800000000002</v>
          </cell>
          <cell r="E33">
            <v>5.6119561855957345</v>
          </cell>
          <cell r="F33">
            <v>12.955697206341055</v>
          </cell>
          <cell r="G33">
            <v>5.6119561855957345</v>
          </cell>
          <cell r="H33">
            <v>1871.827921790072</v>
          </cell>
        </row>
        <row r="34">
          <cell r="B34">
            <v>2106.5590000000002</v>
          </cell>
          <cell r="C34">
            <v>-0.6</v>
          </cell>
          <cell r="D34">
            <v>272.47500000000002</v>
          </cell>
          <cell r="E34">
            <v>-0.16283397367470309</v>
          </cell>
          <cell r="F34">
            <v>12.934600929762707</v>
          </cell>
          <cell r="G34">
            <v>-0.16283397367470309</v>
          </cell>
          <cell r="H34">
            <v>1826.386840764673</v>
          </cell>
        </row>
        <row r="35">
          <cell r="B35">
            <v>2289.5459999999998</v>
          </cell>
          <cell r="C35">
            <v>8.6999999999999993</v>
          </cell>
          <cell r="D35">
            <v>299.827</v>
          </cell>
          <cell r="E35">
            <v>1.243775425668936</v>
          </cell>
          <cell r="F35">
            <v>13.095478317535441</v>
          </cell>
          <cell r="G35">
            <v>1.243775425668936</v>
          </cell>
          <cell r="H35">
            <v>1976.6554152052952</v>
          </cell>
        </row>
        <row r="36">
          <cell r="B36">
            <v>2473.7579999999998</v>
          </cell>
          <cell r="C36">
            <v>8</v>
          </cell>
          <cell r="D36">
            <v>346.91399999999999</v>
          </cell>
          <cell r="E36">
            <v>7.0886019797316679</v>
          </cell>
          <cell r="F36">
            <v>14.023764652807591</v>
          </cell>
          <cell r="G36">
            <v>7.0886019797316679</v>
          </cell>
          <cell r="H36">
            <v>2248.4979291839236</v>
          </cell>
        </row>
        <row r="37">
          <cell r="B37">
            <v>2574.8980000000001</v>
          </cell>
          <cell r="C37">
            <v>4.0999999999999996</v>
          </cell>
          <cell r="D37">
            <v>367.34100000000001</v>
          </cell>
          <cell r="E37">
            <v>1.7289962090994315</v>
          </cell>
          <cell r="F37">
            <v>14.266235012027661</v>
          </cell>
          <cell r="G37">
            <v>1.7289962090994315</v>
          </cell>
          <cell r="H37">
            <v>2340.4373255858404</v>
          </cell>
        </row>
        <row r="38">
          <cell r="B38">
            <v>2695.614</v>
          </cell>
          <cell r="C38">
            <v>4.7</v>
          </cell>
          <cell r="D38">
            <v>389.21800000000002</v>
          </cell>
          <cell r="E38">
            <v>1.2105627018359488</v>
          </cell>
          <cell r="F38">
            <v>14.438936732039528</v>
          </cell>
          <cell r="G38">
            <v>1.2105627018359488</v>
          </cell>
          <cell r="H38">
            <v>2439.2441951555793</v>
          </cell>
        </row>
        <row r="39">
          <cell r="B39">
            <v>2680.0230000000001</v>
          </cell>
          <cell r="C39">
            <v>-0.6</v>
          </cell>
          <cell r="D39">
            <v>390.54899999999998</v>
          </cell>
          <cell r="E39">
            <v>0.92570587218403499</v>
          </cell>
          <cell r="F39">
            <v>14.572598817248956</v>
          </cell>
          <cell r="G39">
            <v>0.92570587218403499</v>
          </cell>
          <cell r="H39">
            <v>2404.9916559415237</v>
          </cell>
        </row>
        <row r="40">
          <cell r="B40">
            <v>2871.1979999999999</v>
          </cell>
          <cell r="C40">
            <v>7.1</v>
          </cell>
          <cell r="D40">
            <v>425.47800000000001</v>
          </cell>
          <cell r="E40">
            <v>1.6896979526665579</v>
          </cell>
          <cell r="F40">
            <v>14.818831721114323</v>
          </cell>
          <cell r="G40">
            <v>1.6896979526665579</v>
          </cell>
          <cell r="H40">
            <v>2574.3639388897291</v>
          </cell>
        </row>
        <row r="41">
          <cell r="B41">
            <v>2932.3879999999999</v>
          </cell>
          <cell r="C41">
            <v>2.1</v>
          </cell>
          <cell r="D41">
            <v>449.35300000000001</v>
          </cell>
          <cell r="E41">
            <v>3.4075492652943851</v>
          </cell>
          <cell r="F41">
            <v>15.323790712552366</v>
          </cell>
          <cell r="G41">
            <v>3.4075492652943851</v>
          </cell>
          <cell r="H41">
            <v>2671.2063297685781</v>
          </cell>
        </row>
        <row r="42">
          <cell r="B42">
            <v>2994.1320000000001</v>
          </cell>
          <cell r="C42">
            <v>2.1</v>
          </cell>
          <cell r="D42">
            <v>474.03899999999999</v>
          </cell>
          <cell r="E42">
            <v>3.3182207524858676</v>
          </cell>
          <cell r="F42">
            <v>15.832267916043779</v>
          </cell>
          <cell r="G42">
            <v>3.3182207524858676</v>
          </cell>
          <cell r="H42">
            <v>2767.7230636290387</v>
          </cell>
        </row>
        <row r="43">
          <cell r="B43">
            <v>2971.951</v>
          </cell>
          <cell r="C43">
            <v>-0.7</v>
          </cell>
          <cell r="D43">
            <v>481.22899999999998</v>
          </cell>
          <cell r="E43">
            <v>2.2744177872925597</v>
          </cell>
          <cell r="F43">
            <v>16.192359833658092</v>
          </cell>
          <cell r="G43">
            <v>2.2744177872925597</v>
          </cell>
          <cell r="H43">
            <v>2763.4445650363787</v>
          </cell>
        </row>
        <row r="44">
          <cell r="B44">
            <v>3178.1819999999998</v>
          </cell>
          <cell r="C44">
            <v>6.9</v>
          </cell>
          <cell r="D44">
            <v>521.654</v>
          </cell>
          <cell r="E44">
            <v>1.3663087270231244</v>
          </cell>
          <cell r="F44">
            <v>16.413597459176348</v>
          </cell>
          <cell r="G44">
            <v>1.3663087270231244</v>
          </cell>
          <cell r="H44">
            <v>2945.0347202619546</v>
          </cell>
        </row>
        <row r="45">
          <cell r="B45">
            <v>3259.971</v>
          </cell>
          <cell r="C45">
            <v>2.6</v>
          </cell>
          <cell r="D45">
            <v>542.38199999999995</v>
          </cell>
          <cell r="E45">
            <v>1.3649366474249414</v>
          </cell>
          <cell r="F45">
            <v>16.637632666057456</v>
          </cell>
          <cell r="G45">
            <v>1.3649366474249414</v>
          </cell>
          <cell r="H45">
            <v>3000.5642841336576</v>
          </cell>
        </row>
        <row r="46">
          <cell r="B46">
            <v>3343.5459999999998</v>
          </cell>
          <cell r="C46">
            <v>2.6</v>
          </cell>
          <cell r="D46">
            <v>562.21</v>
          </cell>
          <cell r="E46">
            <v>1.0647560608319617</v>
          </cell>
          <cell r="F46">
            <v>16.814782868248262</v>
          </cell>
          <cell r="G46">
            <v>1.0647560608319617</v>
          </cell>
          <cell r="H46">
            <v>3059.7794733920387</v>
          </cell>
        </row>
        <row r="47">
          <cell r="B47">
            <v>3548.4090000000001</v>
          </cell>
          <cell r="C47">
            <v>6.1</v>
          </cell>
          <cell r="D47">
            <v>603.92100000000005</v>
          </cell>
          <cell r="E47">
            <v>1.2174043214676633</v>
          </cell>
          <cell r="F47">
            <v>17.01948676153172</v>
          </cell>
          <cell r="G47">
            <v>1.2174043214676633</v>
          </cell>
          <cell r="H47">
            <v>3236.620397663326</v>
          </cell>
        </row>
        <row r="48">
          <cell r="B48">
            <v>3702.944</v>
          </cell>
          <cell r="C48">
            <v>4.4000000000000004</v>
          </cell>
          <cell r="D48">
            <v>637.45100000000002</v>
          </cell>
          <cell r="E48">
            <v>1.1470458664540217</v>
          </cell>
          <cell r="F48">
            <v>17.214708080921561</v>
          </cell>
          <cell r="G48">
            <v>1.1470458664540217</v>
          </cell>
          <cell r="H48">
            <v>3367.4115161119917</v>
          </cell>
        </row>
        <row r="49">
          <cell r="B49">
            <v>3916.28</v>
          </cell>
          <cell r="C49">
            <v>5.8</v>
          </cell>
          <cell r="D49">
            <v>684.46</v>
          </cell>
          <cell r="E49">
            <v>1.5253921499637002</v>
          </cell>
          <cell r="F49">
            <v>17.477299886627105</v>
          </cell>
          <cell r="G49">
            <v>1.5253921499637002</v>
          </cell>
          <cell r="H49">
            <v>3566.2517519681965</v>
          </cell>
        </row>
        <row r="50">
          <cell r="B50">
            <v>4170.75</v>
          </cell>
          <cell r="C50">
            <v>6.5</v>
          </cell>
          <cell r="D50">
            <v>742.28899999999999</v>
          </cell>
          <cell r="E50">
            <v>1.8320597053528287</v>
          </cell>
          <cell r="F50">
            <v>17.797494455433675</v>
          </cell>
          <cell r="G50">
            <v>1.8320597053528287</v>
          </cell>
          <cell r="H50">
            <v>3819.4003509187178</v>
          </cell>
        </row>
        <row r="51">
          <cell r="B51">
            <v>4445.8530000000001</v>
          </cell>
          <cell r="C51">
            <v>6.6</v>
          </cell>
          <cell r="D51">
            <v>813.41399999999999</v>
          </cell>
          <cell r="E51">
            <v>2.8010801226786342</v>
          </cell>
          <cell r="F51">
            <v>18.296016534959659</v>
          </cell>
          <cell r="G51">
            <v>2.8010801226786342</v>
          </cell>
          <cell r="H51">
            <v>4137.4269452031804</v>
          </cell>
        </row>
        <row r="52">
          <cell r="B52">
            <v>4567.7809999999999</v>
          </cell>
          <cell r="C52">
            <v>2.7</v>
          </cell>
          <cell r="D52">
            <v>859.95799999999997</v>
          </cell>
          <cell r="E52">
            <v>2.900011476911768</v>
          </cell>
          <cell r="F52">
            <v>18.826603114291164</v>
          </cell>
          <cell r="G52">
            <v>2.900011476911768</v>
          </cell>
          <cell r="H52">
            <v>4326.7891643857674</v>
          </cell>
        </row>
        <row r="53">
          <cell r="B53">
            <v>4792.3149999999996</v>
          </cell>
          <cell r="C53">
            <v>4.9000000000000004</v>
          </cell>
          <cell r="D53">
            <v>940.65099999999995</v>
          </cell>
          <cell r="E53">
            <v>4.25843406212989</v>
          </cell>
          <cell r="F53">
            <v>19.628321594052146</v>
          </cell>
          <cell r="G53">
            <v>4.25843406212989</v>
          </cell>
          <cell r="H53">
            <v>4685.8003935340857</v>
          </cell>
        </row>
        <row r="54">
          <cell r="B54">
            <v>4942.067</v>
          </cell>
          <cell r="C54">
            <v>3.1</v>
          </cell>
          <cell r="D54">
            <v>1017.615</v>
          </cell>
          <cell r="E54">
            <v>4.9039173904946942</v>
          </cell>
          <cell r="F54">
            <v>20.590878270165096</v>
          </cell>
          <cell r="G54">
            <v>4.9039173904946942</v>
          </cell>
          <cell r="H54">
            <v>5019.4094783363589</v>
          </cell>
        </row>
        <row r="55">
          <cell r="B55">
            <v>4951.2619999999997</v>
          </cell>
          <cell r="C55">
            <v>0.2</v>
          </cell>
          <cell r="D55">
            <v>1073.3030000000001</v>
          </cell>
          <cell r="E55">
            <v>5.2765305680960495</v>
          </cell>
          <cell r="F55">
            <v>21.677362256329804</v>
          </cell>
          <cell r="G55">
            <v>5.2765305680960495</v>
          </cell>
          <cell r="H55">
            <v>5233.3523494677929</v>
          </cell>
        </row>
        <row r="56">
          <cell r="B56">
            <v>5114.3249999999998</v>
          </cell>
          <cell r="C56">
            <v>3.3</v>
          </cell>
          <cell r="D56">
            <v>1164.8499999999999</v>
          </cell>
          <cell r="E56">
            <v>5.0691565777742476</v>
          </cell>
          <cell r="F56">
            <v>22.776221691034497</v>
          </cell>
          <cell r="G56">
            <v>5.0691565777742476</v>
          </cell>
          <cell r="H56">
            <v>5608.545345993105</v>
          </cell>
        </row>
        <row r="57">
          <cell r="B57">
            <v>5383.2820000000002</v>
          </cell>
          <cell r="C57">
            <v>5.3</v>
          </cell>
          <cell r="D57">
            <v>1279.1099999999999</v>
          </cell>
          <cell r="E57">
            <v>4.3227633243208219</v>
          </cell>
          <cell r="F57">
            <v>23.760783848960539</v>
          </cell>
          <cell r="G57">
            <v>4.3227633243208219</v>
          </cell>
          <cell r="H57">
            <v>6093.2051599626529</v>
          </cell>
        </row>
        <row r="58">
          <cell r="B58">
            <v>5687.2070000000003</v>
          </cell>
          <cell r="C58">
            <v>5.6</v>
          </cell>
          <cell r="D58">
            <v>1425.376</v>
          </cell>
          <cell r="E58">
            <v>5.4798837994008309</v>
          </cell>
          <cell r="F58">
            <v>25.062847193710375</v>
          </cell>
          <cell r="G58">
            <v>5.4798837994008309</v>
          </cell>
          <cell r="H58">
            <v>6725.4068387602092</v>
          </cell>
        </row>
        <row r="59">
          <cell r="B59">
            <v>5656.4650000000001</v>
          </cell>
          <cell r="C59">
            <v>-0.5</v>
          </cell>
          <cell r="D59">
            <v>1545.2429999999999</v>
          </cell>
          <cell r="E59">
            <v>8.9986889997911934</v>
          </cell>
          <cell r="F59">
            <v>27.318174867165268</v>
          </cell>
          <cell r="G59">
            <v>8.9986889997911934</v>
          </cell>
          <cell r="H59">
            <v>7224.2049949041129</v>
          </cell>
        </row>
        <row r="60">
          <cell r="B60">
            <v>5644.8429999999998</v>
          </cell>
          <cell r="C60">
            <v>-0.2</v>
          </cell>
          <cell r="D60">
            <v>1684.904</v>
          </cell>
          <cell r="E60">
            <v>9.2626207608180735</v>
          </cell>
          <cell r="F60">
            <v>29.848553803887906</v>
          </cell>
          <cell r="G60">
            <v>9.2626207608180735</v>
          </cell>
          <cell r="H60">
            <v>7801.1676953065316</v>
          </cell>
        </row>
        <row r="61">
          <cell r="B61">
            <v>5948.9949999999999</v>
          </cell>
          <cell r="C61">
            <v>5.4</v>
          </cell>
          <cell r="D61">
            <v>1873.412</v>
          </cell>
          <cell r="E61">
            <v>5.5033864657714426</v>
          </cell>
          <cell r="F61">
            <v>31.491235074159583</v>
          </cell>
          <cell r="G61">
            <v>5.5033864657714426</v>
          </cell>
          <cell r="H61">
            <v>8590.2442155846784</v>
          </cell>
        </row>
        <row r="62">
          <cell r="B62">
            <v>6224.0860000000002</v>
          </cell>
          <cell r="C62">
            <v>4.5999999999999996</v>
          </cell>
          <cell r="D62">
            <v>2081.826</v>
          </cell>
          <cell r="E62">
            <v>6.2133604415708366</v>
          </cell>
          <cell r="F62">
            <v>33.447899016819498</v>
          </cell>
          <cell r="G62">
            <v>6.2133604415708366</v>
          </cell>
          <cell r="H62">
            <v>9450.4310246993718</v>
          </cell>
        </row>
        <row r="63">
          <cell r="B63">
            <v>6568.6080000000002</v>
          </cell>
          <cell r="C63">
            <v>5.5</v>
          </cell>
          <cell r="D63">
            <v>2351.5990000000002</v>
          </cell>
          <cell r="E63">
            <v>7.0338330741986477</v>
          </cell>
          <cell r="F63">
            <v>35.800568400489112</v>
          </cell>
          <cell r="G63">
            <v>7.0338330741986477</v>
          </cell>
          <cell r="H63">
            <v>10562.860184432397</v>
          </cell>
        </row>
        <row r="64">
          <cell r="B64">
            <v>6776.58</v>
          </cell>
          <cell r="C64">
            <v>3.2</v>
          </cell>
          <cell r="D64">
            <v>2627.3339999999998</v>
          </cell>
          <cell r="E64">
            <v>8.2965931000740678</v>
          </cell>
          <cell r="F64">
            <v>38.770795888191387</v>
          </cell>
          <cell r="G64">
            <v>8.2965931000740678</v>
          </cell>
          <cell r="H64">
            <v>11671.541407159293</v>
          </cell>
        </row>
        <row r="65">
          <cell r="B65">
            <v>6759.1809999999996</v>
          </cell>
          <cell r="C65">
            <v>-0.3</v>
          </cell>
          <cell r="D65">
            <v>2857.3069999999998</v>
          </cell>
          <cell r="E65">
            <v>9.0330378700327572</v>
          </cell>
          <cell r="F65">
            <v>42.272976563284814</v>
          </cell>
          <cell r="G65">
            <v>9.0330378700327572</v>
          </cell>
          <cell r="H65">
            <v>12547.126810289559</v>
          </cell>
        </row>
        <row r="66">
          <cell r="B66">
            <v>6930.71</v>
          </cell>
          <cell r="C66">
            <v>2.5</v>
          </cell>
          <cell r="D66">
            <v>3207.0419999999999</v>
          </cell>
          <cell r="E66">
            <v>9.4621796125918589</v>
          </cell>
          <cell r="F66">
            <v>46.272921533291687</v>
          </cell>
          <cell r="G66">
            <v>9.4621796125918589</v>
          </cell>
          <cell r="H66">
            <v>13943.175889534277</v>
          </cell>
        </row>
        <row r="67">
          <cell r="B67">
            <v>6805.7579999999998</v>
          </cell>
          <cell r="C67">
            <v>-1.8</v>
          </cell>
          <cell r="D67">
            <v>3343.7890000000002</v>
          </cell>
          <cell r="E67">
            <v>6.178220382101629</v>
          </cell>
          <cell r="F67">
            <v>49.131764602855412</v>
          </cell>
          <cell r="G67">
            <v>6.178220382101629</v>
          </cell>
          <cell r="H67">
            <v>14399.353193981517</v>
          </cell>
        </row>
        <row r="68">
          <cell r="B68">
            <v>7117.7290000000003</v>
          </cell>
          <cell r="C68">
            <v>4.5999999999999996</v>
          </cell>
          <cell r="D68">
            <v>3634.038</v>
          </cell>
          <cell r="E68">
            <v>3.916773324785261</v>
          </cell>
          <cell r="F68">
            <v>51.056144452816341</v>
          </cell>
          <cell r="G68">
            <v>3.916773324785261</v>
          </cell>
          <cell r="H68">
            <v>15508.007835004033</v>
          </cell>
        </row>
        <row r="69">
          <cell r="B69">
            <v>7632.8119999999999</v>
          </cell>
          <cell r="C69">
            <v>7.2</v>
          </cell>
          <cell r="D69">
            <v>4037.6129999999998</v>
          </cell>
          <cell r="E69">
            <v>3.6077181222051058</v>
          </cell>
          <cell r="F69">
            <v>52.898106228739813</v>
          </cell>
          <cell r="G69">
            <v>3.6077181222051058</v>
          </cell>
          <cell r="H69">
            <v>17080.014721185817</v>
          </cell>
        </row>
        <row r="70">
          <cell r="B70">
            <v>7951.0739999999996</v>
          </cell>
          <cell r="C70">
            <v>4.2</v>
          </cell>
          <cell r="D70">
            <v>4338.9790000000003</v>
          </cell>
          <cell r="E70">
            <v>3.1624454281644399</v>
          </cell>
          <cell r="F70">
            <v>54.570979970756163</v>
          </cell>
          <cell r="G70">
            <v>3.1624454281644399</v>
          </cell>
          <cell r="H70">
            <v>18192.326398497313</v>
          </cell>
        </row>
        <row r="71">
          <cell r="B71">
            <v>8226.3919999999998</v>
          </cell>
          <cell r="C71">
            <v>3.5</v>
          </cell>
          <cell r="D71">
            <v>4579.6310000000003</v>
          </cell>
          <cell r="E71">
            <v>2.013895829831247</v>
          </cell>
          <cell r="F71">
            <v>55.669982660685271</v>
          </cell>
          <cell r="G71">
            <v>2.013895829831247</v>
          </cell>
          <cell r="H71">
            <v>19027.646323171972</v>
          </cell>
        </row>
        <row r="72">
          <cell r="B72">
            <v>8510.99</v>
          </cell>
          <cell r="C72">
            <v>3.5</v>
          </cell>
          <cell r="D72">
            <v>4855.2150000000001</v>
          </cell>
          <cell r="E72">
            <v>2.4724925000373599</v>
          </cell>
          <cell r="F72">
            <v>57.046418806742814</v>
          </cell>
          <cell r="G72">
            <v>2.4724925000373599</v>
          </cell>
          <cell r="H72">
            <v>19993.226076106785</v>
          </cell>
        </row>
        <row r="73">
          <cell r="B73">
            <v>8866.4979999999996</v>
          </cell>
          <cell r="C73">
            <v>4.2</v>
          </cell>
          <cell r="D73">
            <v>5236.4380000000001</v>
          </cell>
          <cell r="E73">
            <v>3.5274362725542963</v>
          </cell>
          <cell r="F73">
            <v>59.058694875925092</v>
          </cell>
          <cell r="G73">
            <v>3.5274362725542963</v>
          </cell>
          <cell r="H73">
            <v>21367.896156467166</v>
          </cell>
        </row>
        <row r="74">
          <cell r="B74">
            <v>9192.134</v>
          </cell>
          <cell r="C74">
            <v>3.7</v>
          </cell>
          <cell r="D74">
            <v>5641.58</v>
          </cell>
          <cell r="E74">
            <v>3.9203399856401422</v>
          </cell>
          <cell r="F74">
            <v>61.373996506143193</v>
          </cell>
          <cell r="G74">
            <v>3.9203399856401422</v>
          </cell>
          <cell r="H74">
            <v>22804.67445742905</v>
          </cell>
        </row>
        <row r="75">
          <cell r="B75">
            <v>9365.4940000000006</v>
          </cell>
          <cell r="C75">
            <v>1.9</v>
          </cell>
          <cell r="D75">
            <v>5963.1440000000002</v>
          </cell>
          <cell r="E75">
            <v>3.7433344585076966</v>
          </cell>
          <cell r="F75">
            <v>63.671430465920963</v>
          </cell>
          <cell r="G75">
            <v>3.7433344585076966</v>
          </cell>
          <cell r="H75">
            <v>23835.319228878292</v>
          </cell>
        </row>
      </sheetData>
      <sheetData sheetId="2">
        <row r="5">
          <cell r="F5">
            <v>83.27562326869807</v>
          </cell>
          <cell r="H5">
            <v>77.600000000000009</v>
          </cell>
          <cell r="J5">
            <v>97.378847912221872</v>
          </cell>
          <cell r="L5">
            <v>76.074367570862549</v>
          </cell>
        </row>
        <row r="6">
          <cell r="F6">
            <v>74.168975069252085</v>
          </cell>
          <cell r="H6">
            <v>69.200000000000017</v>
          </cell>
          <cell r="J6">
            <v>61.505638524839981</v>
          </cell>
          <cell r="L6">
            <v>58.518744285278878</v>
          </cell>
        </row>
        <row r="7">
          <cell r="F7">
            <v>69.5983379501385</v>
          </cell>
          <cell r="H7">
            <v>67.600000000000009</v>
          </cell>
          <cell r="J7">
            <v>60.957025297165494</v>
          </cell>
          <cell r="L7">
            <v>63.273392258457783</v>
          </cell>
        </row>
        <row r="8">
          <cell r="F8">
            <v>70.844875346260395</v>
          </cell>
          <cell r="H8">
            <v>69.200000000000017</v>
          </cell>
          <cell r="J8">
            <v>63.456263334349273</v>
          </cell>
          <cell r="L8">
            <v>61.810423651325806</v>
          </cell>
        </row>
        <row r="9">
          <cell r="F9">
            <v>71.156509695290836</v>
          </cell>
          <cell r="H9">
            <v>69.200000000000017</v>
          </cell>
          <cell r="J9">
            <v>61.688509600731486</v>
          </cell>
          <cell r="L9">
            <v>64.004876562023767</v>
          </cell>
        </row>
        <row r="10">
          <cell r="F10">
            <v>72.887811634349006</v>
          </cell>
          <cell r="H10">
            <v>71.600000000000009</v>
          </cell>
          <cell r="J10">
            <v>65.071624504724156</v>
          </cell>
          <cell r="L10">
            <v>65.102103017372741</v>
          </cell>
        </row>
        <row r="11">
          <cell r="F11">
            <v>73.545706371191116</v>
          </cell>
          <cell r="H11">
            <v>70.800000000000011</v>
          </cell>
          <cell r="J11">
            <v>63.090521182566285</v>
          </cell>
          <cell r="L11">
            <v>61.810423651325806</v>
          </cell>
        </row>
        <row r="12">
          <cell r="F12">
            <v>72.126038781163444</v>
          </cell>
          <cell r="H12">
            <v>69.200000000000017</v>
          </cell>
          <cell r="J12">
            <v>60.134105455653753</v>
          </cell>
          <cell r="L12">
            <v>60.713197195976839</v>
          </cell>
        </row>
        <row r="13">
          <cell r="F13">
            <v>71.295013850415501</v>
          </cell>
          <cell r="H13">
            <v>68.40000000000002</v>
          </cell>
          <cell r="J13">
            <v>60.987503809814079</v>
          </cell>
          <cell r="L13">
            <v>60.347455044193843</v>
          </cell>
        </row>
        <row r="14">
          <cell r="F14">
            <v>71.295013850415515</v>
          </cell>
          <cell r="H14">
            <v>68.800000000000011</v>
          </cell>
          <cell r="J14">
            <v>60.073148430356603</v>
          </cell>
          <cell r="L14">
            <v>58.884486437061867</v>
          </cell>
        </row>
        <row r="15">
          <cell r="F15">
            <v>69.390581717451525</v>
          </cell>
          <cell r="H15">
            <v>64.40000000000002</v>
          </cell>
          <cell r="J15">
            <v>54.373666565071623</v>
          </cell>
          <cell r="L15">
            <v>50.106674794270035</v>
          </cell>
        </row>
        <row r="16">
          <cell r="F16">
            <v>63.192520775623265</v>
          </cell>
          <cell r="H16">
            <v>58.40000000000002</v>
          </cell>
          <cell r="J16">
            <v>45.96159707406278</v>
          </cell>
          <cell r="L16">
            <v>43.157573910393168</v>
          </cell>
        </row>
        <row r="17">
          <cell r="F17">
            <v>56.68282548476455</v>
          </cell>
          <cell r="H17">
            <v>52.40000000000002</v>
          </cell>
          <cell r="J17">
            <v>40.932642487046628</v>
          </cell>
          <cell r="L17">
            <v>39.500152392563244</v>
          </cell>
        </row>
        <row r="18">
          <cell r="F18">
            <v>53.739612188365655</v>
          </cell>
          <cell r="H18">
            <v>52.800000000000011</v>
          </cell>
          <cell r="J18">
            <v>41.60316976531545</v>
          </cell>
          <cell r="L18">
            <v>44.620542517525138</v>
          </cell>
        </row>
        <row r="19">
          <cell r="F19">
            <v>55.609418282548482</v>
          </cell>
          <cell r="H19">
            <v>53.600000000000009</v>
          </cell>
          <cell r="J19">
            <v>47.333130143249008</v>
          </cell>
          <cell r="L19">
            <v>48.643706187138072</v>
          </cell>
        </row>
        <row r="20">
          <cell r="F20">
            <v>57.029085872576189</v>
          </cell>
          <cell r="H20">
            <v>55.200000000000017</v>
          </cell>
          <cell r="J20">
            <v>50.502895458701609</v>
          </cell>
          <cell r="L20">
            <v>51.203901249619008</v>
          </cell>
        </row>
        <row r="21">
          <cell r="F21">
            <v>57.617728531855967</v>
          </cell>
          <cell r="H21">
            <v>56.000000000000007</v>
          </cell>
          <cell r="J21">
            <v>50.899116123133183</v>
          </cell>
          <cell r="L21">
            <v>53.032612008533974</v>
          </cell>
        </row>
        <row r="22">
          <cell r="F22">
            <v>59.764542936288102</v>
          </cell>
          <cell r="H22">
            <v>57.600000000000016</v>
          </cell>
          <cell r="J22">
            <v>54.465102103017358</v>
          </cell>
          <cell r="L22">
            <v>51.569643401402011</v>
          </cell>
        </row>
        <row r="23">
          <cell r="F23">
            <v>58.552631578947356</v>
          </cell>
          <cell r="H23">
            <v>56.000000000000014</v>
          </cell>
          <cell r="J23">
            <v>49.558061566595548</v>
          </cell>
          <cell r="L23">
            <v>48.643706187138072</v>
          </cell>
        </row>
        <row r="24">
          <cell r="F24">
            <v>57.790858725761765</v>
          </cell>
          <cell r="H24">
            <v>56.000000000000014</v>
          </cell>
          <cell r="J24">
            <v>48.61322767448948</v>
          </cell>
          <cell r="L24">
            <v>50.106674794270035</v>
          </cell>
        </row>
        <row r="25">
          <cell r="F25">
            <v>58.206371191135737</v>
          </cell>
          <cell r="H25">
            <v>56.400000000000013</v>
          </cell>
          <cell r="J25">
            <v>49.527583053946977</v>
          </cell>
          <cell r="L25">
            <v>50.472416946053031</v>
          </cell>
        </row>
        <row r="26">
          <cell r="F26">
            <v>61.184210526315809</v>
          </cell>
          <cell r="H26">
            <v>62.000000000000007</v>
          </cell>
          <cell r="J26">
            <v>55.013715330691866</v>
          </cell>
          <cell r="L26">
            <v>59.250228588844855</v>
          </cell>
        </row>
        <row r="27">
          <cell r="F27">
            <v>67.86703601108033</v>
          </cell>
          <cell r="H27">
            <v>67.600000000000009</v>
          </cell>
          <cell r="J27">
            <v>62.237122828405965</v>
          </cell>
          <cell r="L27">
            <v>63.639134410240771</v>
          </cell>
        </row>
        <row r="28">
          <cell r="F28">
            <v>71.918282548476469</v>
          </cell>
          <cell r="H28">
            <v>69.600000000000009</v>
          </cell>
          <cell r="J28">
            <v>65.041145992075585</v>
          </cell>
          <cell r="L28">
            <v>65.102103017372741</v>
          </cell>
        </row>
        <row r="29">
          <cell r="F29">
            <v>73.095567867035996</v>
          </cell>
          <cell r="H29">
            <v>71.200000000000017</v>
          </cell>
          <cell r="J29">
            <v>65.498323681804308</v>
          </cell>
          <cell r="L29">
            <v>65.833587320938733</v>
          </cell>
        </row>
        <row r="30">
          <cell r="F30">
            <v>74.757617728531841</v>
          </cell>
          <cell r="H30">
            <v>72.800000000000011</v>
          </cell>
          <cell r="J30">
            <v>66.656507162450467</v>
          </cell>
          <cell r="L30">
            <v>67.296555928070703</v>
          </cell>
        </row>
        <row r="31">
          <cell r="F31">
            <v>81.094182825484779</v>
          </cell>
          <cell r="H31">
            <v>86.000000000000014</v>
          </cell>
          <cell r="J31">
            <v>76.135324596159705</v>
          </cell>
          <cell r="L31">
            <v>88.875342883267294</v>
          </cell>
        </row>
        <row r="32">
          <cell r="F32">
            <v>92.76315789473685</v>
          </cell>
          <cell r="H32">
            <v>93.600000000000009</v>
          </cell>
          <cell r="J32">
            <v>93.538555318500428</v>
          </cell>
          <cell r="L32">
            <v>99.481865284974077</v>
          </cell>
        </row>
        <row r="33">
          <cell r="F33">
            <v>99.896121883656519</v>
          </cell>
          <cell r="H33">
            <v>96.40000000000002</v>
          </cell>
          <cell r="J33">
            <v>101.24961901859187</v>
          </cell>
          <cell r="L33">
            <v>100.94483389210606</v>
          </cell>
        </row>
        <row r="34">
          <cell r="F34">
            <v>98.92659279778394</v>
          </cell>
          <cell r="H34">
            <v>94.40000000000002</v>
          </cell>
          <cell r="J34">
            <v>96.220664431575742</v>
          </cell>
          <cell r="L34">
            <v>94.727217311795172</v>
          </cell>
        </row>
        <row r="35">
          <cell r="F35">
            <v>100</v>
          </cell>
          <cell r="H35">
            <v>100</v>
          </cell>
          <cell r="J35">
            <v>99.999999999999986</v>
          </cell>
          <cell r="L35">
            <v>108.62541907954891</v>
          </cell>
        </row>
        <row r="36">
          <cell r="F36">
            <v>107.86011080332409</v>
          </cell>
          <cell r="H36">
            <v>106</v>
          </cell>
          <cell r="J36">
            <v>111.2770496799756</v>
          </cell>
          <cell r="L36">
            <v>110.08838768668087</v>
          </cell>
        </row>
        <row r="37">
          <cell r="F37">
            <v>110.31855955678668</v>
          </cell>
          <cell r="H37">
            <v>106.8</v>
          </cell>
          <cell r="J37">
            <v>108.25967692776594</v>
          </cell>
          <cell r="L37">
            <v>106.43096616885094</v>
          </cell>
        </row>
        <row r="38">
          <cell r="F38">
            <v>111.21883656509694</v>
          </cell>
          <cell r="H38">
            <v>107.6</v>
          </cell>
          <cell r="J38">
            <v>106.70527278268821</v>
          </cell>
          <cell r="L38">
            <v>106.79670832063395</v>
          </cell>
        </row>
        <row r="39">
          <cell r="F39">
            <v>111.56509695290858</v>
          </cell>
          <cell r="H39">
            <v>106.8</v>
          </cell>
          <cell r="J39">
            <v>107.01005790917402</v>
          </cell>
          <cell r="L39">
            <v>106.06522401706795</v>
          </cell>
        </row>
        <row r="40">
          <cell r="F40">
            <v>111.25346260387812</v>
          </cell>
          <cell r="H40">
            <v>107.2</v>
          </cell>
          <cell r="J40">
            <v>107.37580006095702</v>
          </cell>
          <cell r="L40">
            <v>107.89393477598293</v>
          </cell>
        </row>
        <row r="41">
          <cell r="F41">
            <v>112.95013850415513</v>
          </cell>
          <cell r="H41">
            <v>110.4</v>
          </cell>
          <cell r="J41">
            <v>110.75891496494971</v>
          </cell>
          <cell r="L41">
            <v>112.64858274916183</v>
          </cell>
        </row>
        <row r="42">
          <cell r="F42">
            <v>116.72437673130193</v>
          </cell>
          <cell r="H42">
            <v>113.6</v>
          </cell>
          <cell r="J42">
            <v>114.02011581834806</v>
          </cell>
          <cell r="L42">
            <v>114.84303565985978</v>
          </cell>
        </row>
        <row r="43">
          <cell r="F43">
            <v>119.90997229916896</v>
          </cell>
          <cell r="H43">
            <v>115.60000000000001</v>
          </cell>
          <cell r="J43">
            <v>115.54404145077717</v>
          </cell>
          <cell r="L43">
            <v>115.57451996342579</v>
          </cell>
        </row>
        <row r="44">
          <cell r="F44">
            <v>121.12188365650965</v>
          </cell>
          <cell r="H44">
            <v>117.60000000000001</v>
          </cell>
          <cell r="J44">
            <v>115.8183480646144</v>
          </cell>
          <cell r="L44">
            <v>115.20877781164278</v>
          </cell>
        </row>
        <row r="45">
          <cell r="F45">
            <v>122.88781163434902</v>
          </cell>
          <cell r="H45">
            <v>119.20000000000002</v>
          </cell>
          <cell r="J45">
            <v>115.8793050899116</v>
          </cell>
          <cell r="L45">
            <v>115.94026211520875</v>
          </cell>
        </row>
        <row r="46">
          <cell r="F46">
            <v>124.20360110803323</v>
          </cell>
          <cell r="H46">
            <v>120</v>
          </cell>
          <cell r="J46">
            <v>115.48308442548</v>
          </cell>
          <cell r="L46">
            <v>115.57451996342579</v>
          </cell>
        </row>
        <row r="47">
          <cell r="F47">
            <v>125.69252077562322</v>
          </cell>
          <cell r="H47">
            <v>121.59999999999998</v>
          </cell>
          <cell r="J47">
            <v>115.75739103931727</v>
          </cell>
          <cell r="L47">
            <v>115.57451996342579</v>
          </cell>
        </row>
        <row r="48">
          <cell r="F48">
            <v>127.25069252077559</v>
          </cell>
          <cell r="H48">
            <v>123.59999999999998</v>
          </cell>
          <cell r="J48">
            <v>115.48308442548</v>
          </cell>
          <cell r="L48">
            <v>115.57451996342579</v>
          </cell>
        </row>
        <row r="49">
          <cell r="F49">
            <v>128.87811634349026</v>
          </cell>
          <cell r="H49">
            <v>124.79999999999998</v>
          </cell>
          <cell r="J49">
            <v>115.69643401402011</v>
          </cell>
          <cell r="L49">
            <v>115.94026211520875</v>
          </cell>
        </row>
        <row r="50">
          <cell r="F50">
            <v>130.92105263157887</v>
          </cell>
          <cell r="H50">
            <v>127.2</v>
          </cell>
          <cell r="J50">
            <v>118.0128009753124</v>
          </cell>
          <cell r="L50">
            <v>119.96342578482168</v>
          </cell>
        </row>
        <row r="51">
          <cell r="F51">
            <v>134.8684210526315</v>
          </cell>
          <cell r="H51">
            <v>131.6</v>
          </cell>
          <cell r="J51">
            <v>121.82261505638525</v>
          </cell>
          <cell r="L51">
            <v>121.79213654373665</v>
          </cell>
        </row>
        <row r="52">
          <cell r="F52">
            <v>138.6080332409972</v>
          </cell>
          <cell r="H52">
            <v>135.6</v>
          </cell>
          <cell r="J52">
            <v>122.15787869551964</v>
          </cell>
          <cell r="L52">
            <v>123.25510515086864</v>
          </cell>
        </row>
        <row r="53">
          <cell r="F53">
            <v>144.52908587257613</v>
          </cell>
          <cell r="H53">
            <v>142</v>
          </cell>
          <cell r="J53">
            <v>125.20572996037792</v>
          </cell>
          <cell r="L53">
            <v>126.54678451691557</v>
          </cell>
        </row>
        <row r="54">
          <cell r="F54">
            <v>152.42382271468139</v>
          </cell>
          <cell r="H54">
            <v>150.80000000000001</v>
          </cell>
          <cell r="J54">
            <v>130.17372752209693</v>
          </cell>
          <cell r="L54">
            <v>132.76440109722643</v>
          </cell>
        </row>
        <row r="55">
          <cell r="F55">
            <v>161.32271468144035</v>
          </cell>
          <cell r="H55">
            <v>159.19999999999999</v>
          </cell>
          <cell r="J55">
            <v>134.95885400792443</v>
          </cell>
          <cell r="L55">
            <v>135.69033831149039</v>
          </cell>
        </row>
        <row r="56">
          <cell r="F56">
            <v>168.24792243767305</v>
          </cell>
          <cell r="H56">
            <v>164.4</v>
          </cell>
          <cell r="J56">
            <v>139.37823834196891</v>
          </cell>
          <cell r="L56">
            <v>141.17647058823528</v>
          </cell>
        </row>
        <row r="57">
          <cell r="F57">
            <v>173.75346260387806</v>
          </cell>
          <cell r="H57">
            <v>170</v>
          </cell>
          <cell r="J57">
            <v>145.53489789698261</v>
          </cell>
          <cell r="L57">
            <v>150.32002438281012</v>
          </cell>
        </row>
        <row r="58">
          <cell r="F58">
            <v>184.48753462603872</v>
          </cell>
          <cell r="H58">
            <v>184.8</v>
          </cell>
          <cell r="J58">
            <v>164.67540384029257</v>
          </cell>
          <cell r="L58">
            <v>173.36177994513866</v>
          </cell>
        </row>
        <row r="59">
          <cell r="F59">
            <v>204.88227146814398</v>
          </cell>
          <cell r="H59">
            <v>207.60000000000002</v>
          </cell>
          <cell r="J59">
            <v>195.61109417860408</v>
          </cell>
          <cell r="L59">
            <v>209.57025297165495</v>
          </cell>
        </row>
        <row r="60">
          <cell r="F60">
            <v>223.61495844875341</v>
          </cell>
          <cell r="H60">
            <v>222.00000000000003</v>
          </cell>
          <cell r="J60">
            <v>213.65437366656502</v>
          </cell>
          <cell r="L60">
            <v>218.3480646144468</v>
          </cell>
        </row>
        <row r="61">
          <cell r="F61">
            <v>236.46121883656505</v>
          </cell>
          <cell r="H61">
            <v>232.8</v>
          </cell>
          <cell r="J61">
            <v>223.59036879000303</v>
          </cell>
          <cell r="L61">
            <v>228.5888448643706</v>
          </cell>
        </row>
        <row r="62">
          <cell r="F62">
            <v>251.83518005540157</v>
          </cell>
          <cell r="H62">
            <v>248.4</v>
          </cell>
          <cell r="J62">
            <v>237.27522096921669</v>
          </cell>
          <cell r="L62">
            <v>242.12130448034137</v>
          </cell>
        </row>
        <row r="63">
          <cell r="F63">
            <v>271.05263157894734</v>
          </cell>
          <cell r="H63">
            <v>270.8</v>
          </cell>
          <cell r="J63">
            <v>255.80615665955497</v>
          </cell>
          <cell r="L63">
            <v>265.89454434623588</v>
          </cell>
        </row>
        <row r="64">
          <cell r="F64">
            <v>301.55817174515232</v>
          </cell>
          <cell r="H64">
            <v>306.8</v>
          </cell>
          <cell r="J64">
            <v>287.93050899116122</v>
          </cell>
          <cell r="L64">
            <v>305.02895458701613</v>
          </cell>
        </row>
        <row r="65">
          <cell r="F65">
            <v>342.41689750692512</v>
          </cell>
          <cell r="H65">
            <v>345.2</v>
          </cell>
          <cell r="J65">
            <v>328.46693081377629</v>
          </cell>
          <cell r="L65">
            <v>343.06613837244737</v>
          </cell>
        </row>
        <row r="66">
          <cell r="F66">
            <v>377.80470914127426</v>
          </cell>
          <cell r="H66">
            <v>376</v>
          </cell>
          <cell r="J66">
            <v>358.54922279792748</v>
          </cell>
          <cell r="L66">
            <v>361.35324596159705</v>
          </cell>
        </row>
        <row r="67">
          <cell r="F67">
            <v>400.96952908587264</v>
          </cell>
          <cell r="H67">
            <v>390.4</v>
          </cell>
          <cell r="J67">
            <v>365.80310880829012</v>
          </cell>
          <cell r="L67">
            <v>367.57086254190796</v>
          </cell>
        </row>
        <row r="68">
          <cell r="F68">
            <v>413.85041551246547</v>
          </cell>
          <cell r="H68">
            <v>405.2</v>
          </cell>
          <cell r="J68">
            <v>370.31392868028041</v>
          </cell>
          <cell r="L68">
            <v>374.15422127400177</v>
          </cell>
        </row>
        <row r="69">
          <cell r="F69">
            <v>431.64819944598344</v>
          </cell>
          <cell r="H69">
            <v>421.19999999999993</v>
          </cell>
          <cell r="J69">
            <v>379.18317586101801</v>
          </cell>
          <cell r="L69">
            <v>378.54312709539772</v>
          </cell>
        </row>
        <row r="70">
          <cell r="F70">
            <v>446.95290858725764</v>
          </cell>
          <cell r="H70">
            <v>437.19999999999993</v>
          </cell>
          <cell r="J70">
            <v>377.26302956415725</v>
          </cell>
          <cell r="L70">
            <v>378.90886924718069</v>
          </cell>
        </row>
        <row r="71">
          <cell r="F71">
            <v>455.43628808864281</v>
          </cell>
          <cell r="H71">
            <v>441.99999999999989</v>
          </cell>
          <cell r="J71">
            <v>366.35172203596466</v>
          </cell>
          <cell r="L71">
            <v>364.64492532764399</v>
          </cell>
        </row>
        <row r="72">
          <cell r="F72">
            <v>472.12603878116346</v>
          </cell>
          <cell r="H72">
            <v>461.59999999999991</v>
          </cell>
          <cell r="J72">
            <v>376.01341054556542</v>
          </cell>
          <cell r="L72">
            <v>381.10332215787872</v>
          </cell>
        </row>
        <row r="73">
          <cell r="F73">
            <v>491.37811634349032</v>
          </cell>
          <cell r="H73">
            <v>481.99999999999983</v>
          </cell>
          <cell r="J73">
            <v>391.1307528192624</v>
          </cell>
          <cell r="L73">
            <v>398.6589454434623</v>
          </cell>
        </row>
        <row r="74">
          <cell r="F74">
            <v>515.09695290858724</v>
          </cell>
          <cell r="H74">
            <v>504.39999999999986</v>
          </cell>
          <cell r="J74">
            <v>410.51508686376093</v>
          </cell>
          <cell r="L74">
            <v>413.28863151478208</v>
          </cell>
        </row>
        <row r="75">
          <cell r="F75">
            <v>542.90166204986156</v>
          </cell>
          <cell r="H75">
            <v>535.19999999999993</v>
          </cell>
          <cell r="J75">
            <v>425.32764401097228</v>
          </cell>
          <cell r="L75">
            <v>434.13593416641271</v>
          </cell>
        </row>
      </sheetData>
      <sheetData sheetId="3"/>
      <sheetData sheetId="4">
        <row r="19">
          <cell r="E19">
            <v>0.27833333333333327</v>
          </cell>
        </row>
        <row r="20">
          <cell r="D20">
            <v>0.15</v>
          </cell>
          <cell r="E20">
            <v>0.16749999999999998</v>
          </cell>
        </row>
        <row r="21">
          <cell r="D21">
            <v>0.12</v>
          </cell>
          <cell r="E21">
            <v>0.17249999999999999</v>
          </cell>
        </row>
        <row r="22">
          <cell r="D22">
            <v>0.11</v>
          </cell>
          <cell r="E22">
            <v>0.27583333333333332</v>
          </cell>
        </row>
        <row r="23">
          <cell r="D23">
            <v>0.03</v>
          </cell>
          <cell r="E23">
            <v>6.5000000000000016E-2</v>
          </cell>
        </row>
        <row r="24">
          <cell r="D24">
            <v>0.04</v>
          </cell>
          <cell r="E24">
            <v>4.5833333333333337E-2</v>
          </cell>
        </row>
        <row r="25">
          <cell r="D25">
            <v>0.02</v>
          </cell>
          <cell r="E25">
            <v>3.5833333333333335E-2</v>
          </cell>
        </row>
        <row r="26">
          <cell r="D26">
            <v>0.33</v>
          </cell>
          <cell r="E26">
            <v>0.12916666666666668</v>
          </cell>
        </row>
        <row r="27">
          <cell r="D27">
            <v>0.38</v>
          </cell>
          <cell r="E27">
            <v>0.34249999999999997</v>
          </cell>
        </row>
        <row r="28">
          <cell r="D28">
            <v>0.38</v>
          </cell>
          <cell r="E28">
            <v>0.37999999999999995</v>
          </cell>
        </row>
        <row r="29">
          <cell r="D29">
            <v>0.38</v>
          </cell>
          <cell r="E29">
            <v>0.37999999999999995</v>
          </cell>
        </row>
        <row r="30">
          <cell r="D30">
            <v>0.38</v>
          </cell>
          <cell r="E30">
            <v>0.37999999999999995</v>
          </cell>
        </row>
        <row r="31">
          <cell r="D31">
            <v>0.38</v>
          </cell>
          <cell r="E31">
            <v>0.37999999999999995</v>
          </cell>
        </row>
        <row r="32">
          <cell r="D32">
            <v>0.95</v>
          </cell>
          <cell r="E32">
            <v>0.60083333333333333</v>
          </cell>
        </row>
        <row r="33">
          <cell r="D33">
            <v>1.1599999999999999</v>
          </cell>
          <cell r="E33">
            <v>1.0449999999999999</v>
          </cell>
        </row>
        <row r="34">
          <cell r="B34">
            <v>2</v>
          </cell>
          <cell r="C34">
            <v>2</v>
          </cell>
          <cell r="D34">
            <v>1.1000000000000001</v>
          </cell>
          <cell r="E34">
            <v>1.115</v>
          </cell>
        </row>
        <row r="35">
          <cell r="B35">
            <v>2.25</v>
          </cell>
          <cell r="C35">
            <v>2.0691666666666664</v>
          </cell>
          <cell r="D35">
            <v>1.34</v>
          </cell>
          <cell r="E35">
            <v>1.2033333333333334</v>
          </cell>
        </row>
        <row r="36">
          <cell r="B36">
            <v>2.85</v>
          </cell>
          <cell r="C36">
            <v>2.5550000000000002</v>
          </cell>
          <cell r="D36">
            <v>1.73</v>
          </cell>
          <cell r="E36">
            <v>1.5174999999999998</v>
          </cell>
        </row>
        <row r="37">
          <cell r="B37">
            <v>3</v>
          </cell>
          <cell r="C37">
            <v>3</v>
          </cell>
          <cell r="D37">
            <v>2.09</v>
          </cell>
          <cell r="E37">
            <v>1.7225000000000001</v>
          </cell>
        </row>
        <row r="38">
          <cell r="B38">
            <v>3.25</v>
          </cell>
          <cell r="C38">
            <v>3.1691666666666669</v>
          </cell>
          <cell r="D38">
            <v>1.6</v>
          </cell>
          <cell r="E38">
            <v>1.8908333333333331</v>
          </cell>
        </row>
        <row r="39">
          <cell r="B39">
            <v>3</v>
          </cell>
          <cell r="C39">
            <v>3.0524999999999998</v>
          </cell>
          <cell r="D39">
            <v>1.1499999999999999</v>
          </cell>
          <cell r="E39">
            <v>0.93833333333333335</v>
          </cell>
        </row>
        <row r="40">
          <cell r="B40">
            <v>3.5</v>
          </cell>
          <cell r="C40">
            <v>3.1566666666666663</v>
          </cell>
          <cell r="D40">
            <v>2.54</v>
          </cell>
          <cell r="E40">
            <v>1.7249999999999999</v>
          </cell>
        </row>
        <row r="41">
          <cell r="B41">
            <v>4</v>
          </cell>
          <cell r="C41">
            <v>3.7699999999999996</v>
          </cell>
          <cell r="D41">
            <v>3.21</v>
          </cell>
          <cell r="E41">
            <v>2.6274999999999999</v>
          </cell>
        </row>
        <row r="42">
          <cell r="B42">
            <v>4.5</v>
          </cell>
          <cell r="C42">
            <v>4.2016666666666671</v>
          </cell>
          <cell r="D42">
            <v>3.04</v>
          </cell>
          <cell r="E42">
            <v>3.2250000000000001</v>
          </cell>
        </row>
        <row r="43">
          <cell r="B43">
            <v>4</v>
          </cell>
          <cell r="C43">
            <v>3.8333333333333335</v>
          </cell>
          <cell r="D43">
            <v>2.77</v>
          </cell>
          <cell r="E43">
            <v>1.770833333333333</v>
          </cell>
        </row>
        <row r="44">
          <cell r="B44">
            <v>5</v>
          </cell>
          <cell r="C44">
            <v>4.4775</v>
          </cell>
          <cell r="D44">
            <v>4.49</v>
          </cell>
          <cell r="E44">
            <v>3.3858333333333337</v>
          </cell>
        </row>
        <row r="45">
          <cell r="B45">
            <v>4.5</v>
          </cell>
          <cell r="C45">
            <v>4.8208333333333337</v>
          </cell>
          <cell r="D45">
            <v>2.25</v>
          </cell>
          <cell r="E45">
            <v>2.8833333333333333</v>
          </cell>
        </row>
        <row r="46">
          <cell r="B46">
            <v>4.5</v>
          </cell>
          <cell r="C46">
            <v>4.5</v>
          </cell>
          <cell r="D46">
            <v>2.6</v>
          </cell>
          <cell r="E46">
            <v>2.354166666666667</v>
          </cell>
        </row>
        <row r="47">
          <cell r="B47">
            <v>4.5</v>
          </cell>
          <cell r="C47">
            <v>4.5</v>
          </cell>
          <cell r="D47">
            <v>2.87</v>
          </cell>
          <cell r="E47">
            <v>2.7733333333333334</v>
          </cell>
        </row>
        <row r="48">
          <cell r="B48">
            <v>4.5</v>
          </cell>
          <cell r="C48">
            <v>4.5</v>
          </cell>
          <cell r="D48">
            <v>3.52</v>
          </cell>
          <cell r="E48">
            <v>3.1591666666666671</v>
          </cell>
        </row>
        <row r="49">
          <cell r="B49">
            <v>4.5</v>
          </cell>
          <cell r="C49">
            <v>4.5</v>
          </cell>
          <cell r="D49">
            <v>3.84</v>
          </cell>
          <cell r="E49">
            <v>3.5466666666666669</v>
          </cell>
        </row>
        <row r="50">
          <cell r="B50">
            <v>4.92</v>
          </cell>
          <cell r="C50">
            <v>4.5350000000000001</v>
          </cell>
          <cell r="D50">
            <v>4.38</v>
          </cell>
          <cell r="E50">
            <v>3.9491666666666672</v>
          </cell>
        </row>
        <row r="51">
          <cell r="B51">
            <v>6</v>
          </cell>
          <cell r="C51">
            <v>5.625</v>
          </cell>
          <cell r="D51">
            <v>4.96</v>
          </cell>
          <cell r="E51">
            <v>4.8624999999999998</v>
          </cell>
        </row>
        <row r="52">
          <cell r="B52">
            <v>6</v>
          </cell>
          <cell r="C52">
            <v>5.6333333333333329</v>
          </cell>
          <cell r="D52">
            <v>4.97</v>
          </cell>
          <cell r="E52">
            <v>4.3066666666666675</v>
          </cell>
        </row>
        <row r="53">
          <cell r="B53">
            <v>6.6</v>
          </cell>
          <cell r="C53">
            <v>6.3125</v>
          </cell>
          <cell r="D53">
            <v>5.96</v>
          </cell>
          <cell r="E53">
            <v>5.3383333333333338</v>
          </cell>
        </row>
        <row r="54">
          <cell r="B54">
            <v>8.5</v>
          </cell>
          <cell r="C54">
            <v>7.9516666666666671</v>
          </cell>
          <cell r="D54">
            <v>7.82</v>
          </cell>
          <cell r="E54">
            <v>6.666666666666667</v>
          </cell>
        </row>
        <row r="55">
          <cell r="B55">
            <v>6.92</v>
          </cell>
          <cell r="C55">
            <v>7.91</v>
          </cell>
          <cell r="D55">
            <v>4.87</v>
          </cell>
          <cell r="E55">
            <v>6.3916666666666684</v>
          </cell>
        </row>
        <row r="56">
          <cell r="B56">
            <v>5.49</v>
          </cell>
          <cell r="C56">
            <v>5.7233333333333336</v>
          </cell>
          <cell r="D56">
            <v>4.01</v>
          </cell>
          <cell r="E56">
            <v>4.3324999999999996</v>
          </cell>
        </row>
        <row r="57">
          <cell r="B57">
            <v>5.79</v>
          </cell>
          <cell r="C57">
            <v>5.2483333333333331</v>
          </cell>
          <cell r="D57">
            <v>5.07</v>
          </cell>
          <cell r="E57">
            <v>4.0725000000000007</v>
          </cell>
        </row>
        <row r="58">
          <cell r="B58">
            <v>9.75</v>
          </cell>
          <cell r="C58">
            <v>8.0216666666666665</v>
          </cell>
          <cell r="D58">
            <v>7.45</v>
          </cell>
          <cell r="E58">
            <v>7.0316666666666663</v>
          </cell>
        </row>
        <row r="59">
          <cell r="B59">
            <v>10.5</v>
          </cell>
          <cell r="C59">
            <v>10.798333333333332</v>
          </cell>
          <cell r="D59">
            <v>7.15</v>
          </cell>
          <cell r="E59">
            <v>7.8299999999999992</v>
          </cell>
        </row>
        <row r="60">
          <cell r="B60">
            <v>7.26</v>
          </cell>
          <cell r="C60">
            <v>7.8624999999999998</v>
          </cell>
          <cell r="D60">
            <v>5.44</v>
          </cell>
          <cell r="E60">
            <v>5.7749999999999995</v>
          </cell>
        </row>
        <row r="61">
          <cell r="B61">
            <v>6.35</v>
          </cell>
          <cell r="C61">
            <v>6.84</v>
          </cell>
          <cell r="D61">
            <v>4.3499999999999996</v>
          </cell>
          <cell r="E61">
            <v>4.9741666666666671</v>
          </cell>
        </row>
        <row r="62">
          <cell r="B62">
            <v>7.75</v>
          </cell>
          <cell r="C62">
            <v>6.8241666666666667</v>
          </cell>
          <cell r="D62">
            <v>6.07</v>
          </cell>
          <cell r="E62">
            <v>5.269166666666667</v>
          </cell>
        </row>
        <row r="63">
          <cell r="B63">
            <v>11.55</v>
          </cell>
          <cell r="C63">
            <v>9.0566666666666666</v>
          </cell>
          <cell r="D63">
            <v>9.08</v>
          </cell>
          <cell r="E63">
            <v>7.1883333333333326</v>
          </cell>
        </row>
        <row r="64">
          <cell r="B64">
            <v>15.3</v>
          </cell>
          <cell r="C64">
            <v>12.665833333333333</v>
          </cell>
          <cell r="D64">
            <v>12.04</v>
          </cell>
          <cell r="E64">
            <v>10.069166666666666</v>
          </cell>
        </row>
        <row r="65">
          <cell r="B65">
            <v>20.350000000000001</v>
          </cell>
          <cell r="C65">
            <v>15.265833333333333</v>
          </cell>
          <cell r="D65">
            <v>15.49</v>
          </cell>
          <cell r="E65">
            <v>11.434166666666668</v>
          </cell>
        </row>
        <row r="66">
          <cell r="B66">
            <v>15.75</v>
          </cell>
          <cell r="C66">
            <v>18.869999999999997</v>
          </cell>
          <cell r="D66">
            <v>10.85</v>
          </cell>
          <cell r="E66">
            <v>14.024999999999999</v>
          </cell>
        </row>
        <row r="67">
          <cell r="B67">
            <v>11.5</v>
          </cell>
          <cell r="C67">
            <v>14.860833333333334</v>
          </cell>
          <cell r="D67">
            <v>7.94</v>
          </cell>
          <cell r="E67">
            <v>10.614166666666664</v>
          </cell>
        </row>
        <row r="68">
          <cell r="B68">
            <v>11</v>
          </cell>
          <cell r="C68">
            <v>10.794166666666667</v>
          </cell>
          <cell r="D68">
            <v>9</v>
          </cell>
          <cell r="E68">
            <v>8.6108333333333338</v>
          </cell>
        </row>
        <row r="69">
          <cell r="B69">
            <v>11.06</v>
          </cell>
          <cell r="C69">
            <v>12.042499999999999</v>
          </cell>
          <cell r="D69">
            <v>8.06</v>
          </cell>
          <cell r="E69">
            <v>9.5224999999999991</v>
          </cell>
        </row>
        <row r="70">
          <cell r="B70">
            <v>9.5</v>
          </cell>
          <cell r="C70">
            <v>9.9333333333333336</v>
          </cell>
          <cell r="D70">
            <v>7.1</v>
          </cell>
          <cell r="E70">
            <v>7.4791666666666652</v>
          </cell>
        </row>
        <row r="71">
          <cell r="B71">
            <v>7.5</v>
          </cell>
          <cell r="C71">
            <v>8.3325000000000014</v>
          </cell>
          <cell r="D71">
            <v>5.53</v>
          </cell>
          <cell r="E71">
            <v>5.9783333333333326</v>
          </cell>
        </row>
        <row r="72">
          <cell r="B72">
            <v>8.75</v>
          </cell>
          <cell r="C72">
            <v>8.2033333333333331</v>
          </cell>
          <cell r="D72">
            <v>5.77</v>
          </cell>
          <cell r="E72">
            <v>5.7749999999999995</v>
          </cell>
        </row>
        <row r="73">
          <cell r="B73">
            <v>10.5</v>
          </cell>
          <cell r="C73">
            <v>9.3149999999999995</v>
          </cell>
          <cell r="D73">
            <v>8.07</v>
          </cell>
          <cell r="E73">
            <v>6.6675000000000013</v>
          </cell>
        </row>
        <row r="74">
          <cell r="B74">
            <v>10.5</v>
          </cell>
          <cell r="C74">
            <v>10.873333333333335</v>
          </cell>
          <cell r="D74">
            <v>7.63</v>
          </cell>
          <cell r="E74">
            <v>8.1116666666666664</v>
          </cell>
        </row>
        <row r="75">
          <cell r="B75">
            <v>10</v>
          </cell>
          <cell r="C75">
            <v>10.009166666666667</v>
          </cell>
          <cell r="D75">
            <v>6.74</v>
          </cell>
          <cell r="E75">
            <v>7.4933333333333332</v>
          </cell>
        </row>
      </sheetData>
      <sheetData sheetId="5"/>
      <sheetData sheetId="6"/>
      <sheetData sheetId="7">
        <row r="14">
          <cell r="B14">
            <v>0.70172000000000001</v>
          </cell>
        </row>
        <row r="15">
          <cell r="B15">
            <v>0.80042999999999997</v>
          </cell>
        </row>
        <row r="16">
          <cell r="B16">
            <v>-0.59689999999999999</v>
          </cell>
        </row>
        <row r="17">
          <cell r="B17">
            <v>-4.5966399999999998</v>
          </cell>
        </row>
        <row r="18">
          <cell r="B18">
            <v>-4.5489499999999996</v>
          </cell>
        </row>
        <row r="19">
          <cell r="B19">
            <v>-5.3682600000000003</v>
          </cell>
        </row>
        <row r="20">
          <cell r="B20">
            <v>-3.7725399999999998</v>
          </cell>
        </row>
        <row r="21">
          <cell r="B21">
            <v>-5.0694900000000001</v>
          </cell>
        </row>
        <row r="22">
          <cell r="B22">
            <v>-2.35806</v>
          </cell>
        </row>
        <row r="23">
          <cell r="B23">
            <v>-0.10183</v>
          </cell>
        </row>
        <row r="24">
          <cell r="B24">
            <v>-3.0438499999999999</v>
          </cell>
        </row>
        <row r="25">
          <cell r="B25">
            <v>-2.83771</v>
          </cell>
        </row>
        <row r="26">
          <cell r="B26">
            <v>-3.81839</v>
          </cell>
        </row>
        <row r="27">
          <cell r="B27">
            <v>-12.3512</v>
          </cell>
        </row>
        <row r="28">
          <cell r="B28">
            <v>-26.860659999999999</v>
          </cell>
        </row>
        <row r="29">
          <cell r="B29">
            <v>-21.17409</v>
          </cell>
        </row>
        <row r="30">
          <cell r="B30">
            <v>-20.8383</v>
          </cell>
        </row>
        <row r="31">
          <cell r="B31">
            <v>-6.9956100000000001</v>
          </cell>
        </row>
        <row r="32">
          <cell r="B32">
            <v>1.6078399999999999</v>
          </cell>
        </row>
        <row r="33">
          <cell r="B33">
            <v>4.2925800000000001</v>
          </cell>
        </row>
        <row r="34">
          <cell r="B34">
            <v>0.21260999999999999</v>
          </cell>
        </row>
        <row r="35">
          <cell r="B35">
            <v>-1.0389699999999999</v>
          </cell>
        </row>
        <row r="36">
          <cell r="B36">
            <v>1.75698</v>
          </cell>
        </row>
        <row r="37">
          <cell r="B37">
            <v>-0.41310999999999998</v>
          </cell>
        </row>
        <row r="38">
          <cell r="B38">
            <v>-1.66615</v>
          </cell>
        </row>
        <row r="39">
          <cell r="B39">
            <v>-0.29507</v>
          </cell>
        </row>
        <row r="40">
          <cell r="B40">
            <v>-0.70225000000000004</v>
          </cell>
        </row>
        <row r="41">
          <cell r="B41">
            <v>0.87692000000000003</v>
          </cell>
        </row>
        <row r="42">
          <cell r="B42">
            <v>0.71847000000000005</v>
          </cell>
        </row>
        <row r="43">
          <cell r="B43">
            <v>-0.57447999999999999</v>
          </cell>
        </row>
        <row r="44">
          <cell r="B44">
            <v>-2.4591400000000001</v>
          </cell>
        </row>
        <row r="45">
          <cell r="B45">
            <v>5.5399999999999998E-2</v>
          </cell>
        </row>
        <row r="46">
          <cell r="B46">
            <v>-0.59204999999999997</v>
          </cell>
        </row>
        <row r="47">
          <cell r="B47">
            <v>-1.18096</v>
          </cell>
        </row>
        <row r="48">
          <cell r="B48">
            <v>-0.74475000000000002</v>
          </cell>
        </row>
        <row r="49">
          <cell r="B49">
            <v>-0.86250000000000004</v>
          </cell>
        </row>
        <row r="50">
          <cell r="B50">
            <v>-0.18973000000000001</v>
          </cell>
        </row>
        <row r="51">
          <cell r="B51">
            <v>-0.45373999999999998</v>
          </cell>
        </row>
        <row r="52">
          <cell r="B52">
            <v>-1.00302</v>
          </cell>
        </row>
        <row r="53">
          <cell r="B53">
            <v>-2.6696</v>
          </cell>
        </row>
        <row r="54">
          <cell r="B54">
            <v>0.31786999999999999</v>
          </cell>
        </row>
        <row r="55">
          <cell r="B55">
            <v>-0.26415</v>
          </cell>
        </row>
        <row r="56">
          <cell r="B56">
            <v>-1.97234</v>
          </cell>
        </row>
        <row r="57">
          <cell r="B57">
            <v>-1.8226</v>
          </cell>
        </row>
        <row r="58">
          <cell r="B58">
            <v>-1.0436099999999999</v>
          </cell>
        </row>
        <row r="59">
          <cell r="B59">
            <v>-0.39611000000000002</v>
          </cell>
        </row>
        <row r="60">
          <cell r="B60">
            <v>-3.1524700000000001</v>
          </cell>
        </row>
        <row r="61">
          <cell r="B61">
            <v>-3.92693</v>
          </cell>
        </row>
        <row r="62">
          <cell r="B62">
            <v>-2.5723400000000001</v>
          </cell>
        </row>
        <row r="63">
          <cell r="B63">
            <v>-2.51146</v>
          </cell>
        </row>
        <row r="64">
          <cell r="B64">
            <v>-1.54728</v>
          </cell>
        </row>
        <row r="65">
          <cell r="B65">
            <v>-2.5792099999999998</v>
          </cell>
        </row>
        <row r="66">
          <cell r="B66">
            <v>-2.4592999999999998</v>
          </cell>
        </row>
        <row r="67">
          <cell r="B67">
            <v>-3.82592</v>
          </cell>
        </row>
        <row r="68">
          <cell r="B68">
            <v>-5.71183</v>
          </cell>
        </row>
        <row r="69">
          <cell r="B69">
            <v>-4.5875000000000004</v>
          </cell>
        </row>
        <row r="70">
          <cell r="B70">
            <v>-4.8843500000000004</v>
          </cell>
        </row>
        <row r="71">
          <cell r="B71">
            <v>-4.8195499999999996</v>
          </cell>
        </row>
        <row r="72">
          <cell r="B72">
            <v>-3.0744099999999999</v>
          </cell>
        </row>
        <row r="73">
          <cell r="B73">
            <v>-2.95431</v>
          </cell>
        </row>
        <row r="74">
          <cell r="B74">
            <v>-2.6979000000000002</v>
          </cell>
        </row>
        <row r="75">
          <cell r="B75">
            <v>-3.6964999999999999</v>
          </cell>
        </row>
      </sheetData>
      <sheetData sheetId="8"/>
      <sheetData sheetId="9">
        <row r="64">
          <cell r="B64">
            <v>3.07</v>
          </cell>
          <cell r="C64">
            <v>52.736318407960205</v>
          </cell>
        </row>
        <row r="65">
          <cell r="B65">
            <v>1.73</v>
          </cell>
          <cell r="C65">
            <v>-43.648208469055369</v>
          </cell>
        </row>
        <row r="66">
          <cell r="B66">
            <v>1.61</v>
          </cell>
          <cell r="C66">
            <v>-6.9364161849710948</v>
          </cell>
        </row>
        <row r="67">
          <cell r="B67">
            <v>1.34</v>
          </cell>
          <cell r="C67">
            <v>-16.770186335403725</v>
          </cell>
        </row>
        <row r="68">
          <cell r="B68">
            <v>1.43</v>
          </cell>
          <cell r="C68">
            <v>6.7164179104477473</v>
          </cell>
        </row>
        <row r="69">
          <cell r="B69">
            <v>1.68</v>
          </cell>
          <cell r="C69">
            <v>17.48251748251748</v>
          </cell>
        </row>
        <row r="70">
          <cell r="B70">
            <v>1.88</v>
          </cell>
          <cell r="C70">
            <v>11.904761904761907</v>
          </cell>
        </row>
        <row r="71">
          <cell r="B71">
            <v>1.3</v>
          </cell>
          <cell r="C71">
            <v>-30.851063829787229</v>
          </cell>
        </row>
        <row r="72">
          <cell r="B72">
            <v>1.17</v>
          </cell>
          <cell r="C72">
            <v>-10.000000000000009</v>
          </cell>
        </row>
        <row r="73">
          <cell r="B73">
            <v>1.27</v>
          </cell>
          <cell r="C73">
            <v>8.5470085470085611</v>
          </cell>
        </row>
        <row r="74">
          <cell r="B74">
            <v>1.19</v>
          </cell>
          <cell r="C74">
            <v>-6.2992125984252079</v>
          </cell>
        </row>
        <row r="75">
          <cell r="B75">
            <v>0.65</v>
          </cell>
          <cell r="C75">
            <v>-45.378151260504197</v>
          </cell>
        </row>
        <row r="76">
          <cell r="B76">
            <v>0.87</v>
          </cell>
          <cell r="C76">
            <v>33.84615384615384</v>
          </cell>
        </row>
        <row r="77">
          <cell r="B77">
            <v>0.67</v>
          </cell>
          <cell r="C77">
            <v>-22.988505747126432</v>
          </cell>
        </row>
        <row r="78">
          <cell r="B78">
            <v>1</v>
          </cell>
          <cell r="C78">
            <v>49.253731343283569</v>
          </cell>
        </row>
        <row r="79">
          <cell r="B79">
            <v>0.97</v>
          </cell>
          <cell r="C79">
            <v>-3.0000000000000027</v>
          </cell>
        </row>
        <row r="80">
          <cell r="B80">
            <v>1.0900000000000001</v>
          </cell>
          <cell r="C80">
            <v>12.371134020618557</v>
          </cell>
        </row>
        <row r="81">
          <cell r="B81">
            <v>1.18</v>
          </cell>
          <cell r="C81">
            <v>8.2568807339449499</v>
          </cell>
        </row>
        <row r="82">
          <cell r="B82">
            <v>1.1299999999999999</v>
          </cell>
          <cell r="C82">
            <v>-4.2372881355932197</v>
          </cell>
        </row>
        <row r="83">
          <cell r="B83">
            <v>1.02</v>
          </cell>
          <cell r="C83">
            <v>-9.7345132743362761</v>
          </cell>
        </row>
        <row r="84">
          <cell r="B84">
            <v>1.02</v>
          </cell>
          <cell r="C84">
            <v>0</v>
          </cell>
        </row>
        <row r="85">
          <cell r="B85">
            <v>1.1399999999999999</v>
          </cell>
          <cell r="C85">
            <v>11.764705882352921</v>
          </cell>
        </row>
        <row r="86">
          <cell r="B86">
            <v>1.19</v>
          </cell>
          <cell r="C86">
            <v>4.3859649122807154</v>
          </cell>
        </row>
        <row r="87">
          <cell r="B87">
            <v>1.2</v>
          </cell>
          <cell r="C87">
            <v>0.84033613445377853</v>
          </cell>
        </row>
        <row r="88">
          <cell r="B88">
            <v>1.21</v>
          </cell>
          <cell r="C88">
            <v>0.83333333333333037</v>
          </cell>
        </row>
        <row r="89">
          <cell r="B89">
            <v>1.05</v>
          </cell>
          <cell r="C89">
            <v>-13.223140495867758</v>
          </cell>
        </row>
        <row r="90">
          <cell r="B90">
            <v>1.1200000000000001</v>
          </cell>
          <cell r="C90">
            <v>6.6666666666666652</v>
          </cell>
        </row>
        <row r="91">
          <cell r="B91">
            <v>1.9</v>
          </cell>
          <cell r="C91">
            <v>69.64285714285711</v>
          </cell>
        </row>
        <row r="92">
          <cell r="B92">
            <v>1.99</v>
          </cell>
          <cell r="C92">
            <v>4.7368421052631726</v>
          </cell>
        </row>
        <row r="93">
          <cell r="B93">
            <v>1.78</v>
          </cell>
          <cell r="C93">
            <v>-10.552763819095478</v>
          </cell>
        </row>
        <row r="94">
          <cell r="B94">
            <v>1.71</v>
          </cell>
          <cell r="C94">
            <v>-3.9325842696629199</v>
          </cell>
        </row>
        <row r="95">
          <cell r="B95">
            <v>1.71</v>
          </cell>
          <cell r="C95">
            <v>0</v>
          </cell>
        </row>
        <row r="96">
          <cell r="B96">
            <v>1.71</v>
          </cell>
          <cell r="C96">
            <v>0</v>
          </cell>
        </row>
        <row r="97">
          <cell r="B97">
            <v>1.93</v>
          </cell>
          <cell r="C97">
            <v>12.865497076023381</v>
          </cell>
        </row>
        <row r="98">
          <cell r="B98">
            <v>1.93</v>
          </cell>
          <cell r="C98">
            <v>0</v>
          </cell>
        </row>
        <row r="99">
          <cell r="B99">
            <v>1.93</v>
          </cell>
          <cell r="C99">
            <v>0</v>
          </cell>
        </row>
        <row r="100">
          <cell r="B100">
            <v>1.93</v>
          </cell>
          <cell r="C100">
            <v>0</v>
          </cell>
        </row>
        <row r="101">
          <cell r="B101">
            <v>1.9</v>
          </cell>
          <cell r="C101">
            <v>-1.5544041450777257</v>
          </cell>
        </row>
        <row r="102">
          <cell r="B102">
            <v>2.08</v>
          </cell>
          <cell r="C102">
            <v>9.4736842105263221</v>
          </cell>
        </row>
        <row r="103">
          <cell r="B103">
            <v>2.08</v>
          </cell>
          <cell r="C103">
            <v>0</v>
          </cell>
        </row>
        <row r="104">
          <cell r="B104">
            <v>1.9</v>
          </cell>
          <cell r="C104">
            <v>-8.6538461538461569</v>
          </cell>
        </row>
        <row r="105">
          <cell r="B105">
            <v>1.8</v>
          </cell>
          <cell r="C105">
            <v>-5.2631578947368363</v>
          </cell>
        </row>
        <row r="106">
          <cell r="B106">
            <v>1.8</v>
          </cell>
          <cell r="C106">
            <v>0</v>
          </cell>
        </row>
        <row r="107">
          <cell r="B107">
            <v>1.8</v>
          </cell>
          <cell r="C107">
            <v>0</v>
          </cell>
        </row>
        <row r="108">
          <cell r="B108">
            <v>1.8</v>
          </cell>
          <cell r="C108">
            <v>0</v>
          </cell>
        </row>
        <row r="109">
          <cell r="B109">
            <v>1.8</v>
          </cell>
          <cell r="C109">
            <v>0</v>
          </cell>
        </row>
        <row r="110">
          <cell r="B110">
            <v>1.8</v>
          </cell>
          <cell r="C110">
            <v>0</v>
          </cell>
        </row>
        <row r="111">
          <cell r="B111">
            <v>1.8</v>
          </cell>
          <cell r="C111">
            <v>0</v>
          </cell>
        </row>
        <row r="112">
          <cell r="B112">
            <v>1.8</v>
          </cell>
          <cell r="C112">
            <v>0</v>
          </cell>
        </row>
        <row r="113">
          <cell r="B113">
            <v>1.8</v>
          </cell>
          <cell r="C113">
            <v>0</v>
          </cell>
        </row>
        <row r="114">
          <cell r="B114">
            <v>1.8</v>
          </cell>
          <cell r="C114">
            <v>0</v>
          </cell>
        </row>
        <row r="115">
          <cell r="B115">
            <v>2.2400000000000002</v>
          </cell>
          <cell r="C115">
            <v>24.444444444444446</v>
          </cell>
        </row>
        <row r="116">
          <cell r="B116">
            <v>2.48</v>
          </cell>
          <cell r="C116">
            <v>10.714285714285698</v>
          </cell>
        </row>
        <row r="117">
          <cell r="B117">
            <v>3.29</v>
          </cell>
          <cell r="C117">
            <v>32.661290322580648</v>
          </cell>
        </row>
        <row r="118">
          <cell r="B118">
            <v>11.58</v>
          </cell>
          <cell r="C118">
            <v>251.97568389057753</v>
          </cell>
        </row>
        <row r="119">
          <cell r="B119">
            <v>11.53</v>
          </cell>
          <cell r="C119">
            <v>-0.43177892918826455</v>
          </cell>
        </row>
        <row r="120">
          <cell r="B120">
            <v>12.8</v>
          </cell>
          <cell r="C120">
            <v>11.014744145706867</v>
          </cell>
        </row>
        <row r="121">
          <cell r="B121">
            <v>13.92</v>
          </cell>
          <cell r="C121">
            <v>8.7499999999999911</v>
          </cell>
        </row>
        <row r="122">
          <cell r="B122">
            <v>14.02</v>
          </cell>
          <cell r="C122">
            <v>0.71839080459770166</v>
          </cell>
        </row>
        <row r="123">
          <cell r="B123">
            <v>31.61</v>
          </cell>
          <cell r="C123">
            <v>125.46362339514978</v>
          </cell>
        </row>
        <row r="124">
          <cell r="B124">
            <v>36.83</v>
          </cell>
          <cell r="C124">
            <v>16.5137614678899</v>
          </cell>
        </row>
        <row r="125">
          <cell r="B125">
            <v>35.93</v>
          </cell>
          <cell r="C125">
            <v>-2.4436600597339098</v>
          </cell>
        </row>
        <row r="126">
          <cell r="B126">
            <v>32.97</v>
          </cell>
          <cell r="C126">
            <v>-8.2382410242137549</v>
          </cell>
        </row>
        <row r="127">
          <cell r="B127">
            <v>29.55</v>
          </cell>
          <cell r="C127">
            <v>-10.373066424021838</v>
          </cell>
        </row>
        <row r="128">
          <cell r="B128">
            <v>28.78</v>
          </cell>
          <cell r="C128">
            <v>-2.6057529610829078</v>
          </cell>
        </row>
        <row r="129">
          <cell r="B129">
            <v>27.56</v>
          </cell>
          <cell r="C129">
            <v>-4.2390548992355832</v>
          </cell>
        </row>
        <row r="130">
          <cell r="B130">
            <v>14.43</v>
          </cell>
          <cell r="C130">
            <v>-47.641509433962256</v>
          </cell>
        </row>
        <row r="131">
          <cell r="B131">
            <v>18.440000000000001</v>
          </cell>
          <cell r="C131">
            <v>27.78932778932781</v>
          </cell>
        </row>
        <row r="132">
          <cell r="B132">
            <v>14.92</v>
          </cell>
          <cell r="C132">
            <v>-19.088937093275494</v>
          </cell>
        </row>
        <row r="133">
          <cell r="B133">
            <v>18.23</v>
          </cell>
          <cell r="C133">
            <v>22.184986595174273</v>
          </cell>
        </row>
        <row r="134">
          <cell r="B134">
            <v>23.73</v>
          </cell>
          <cell r="C134">
            <v>30.170049369171693</v>
          </cell>
        </row>
      </sheetData>
      <sheetData sheetId="10"/>
      <sheetData sheetId="1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s M Anual"/>
      <sheetName val="Precios M Mensuales"/>
      <sheetName val="Fuente Bortz y otros"/>
      <sheetName val="Tasas int"/>
      <sheetName val="Terminos de Int"/>
      <sheetName val="1925-1970 EX-IM"/>
      <sheetName val="Precios 1970-1990 IM-EX"/>
    </sheetNames>
    <sheetDataSet>
      <sheetData sheetId="0">
        <row r="5">
          <cell r="B5">
            <v>40.395931793107124</v>
          </cell>
          <cell r="D5">
            <v>35.988234219234208</v>
          </cell>
        </row>
        <row r="6">
          <cell r="B6">
            <v>36.17361778870594</v>
          </cell>
          <cell r="D6">
            <v>29.297058572135803</v>
          </cell>
        </row>
        <row r="7">
          <cell r="B7">
            <v>28.839060520619785</v>
          </cell>
          <cell r="D7">
            <v>22.850070501601436</v>
          </cell>
        </row>
        <row r="8">
          <cell r="B8">
            <v>25.8994251078263</v>
          </cell>
          <cell r="D8">
            <v>25.627704185017329</v>
          </cell>
        </row>
        <row r="9">
          <cell r="B9">
            <v>27.010084953835644</v>
          </cell>
          <cell r="D9">
            <v>23.178197557609359</v>
          </cell>
        </row>
        <row r="10">
          <cell r="B10">
            <v>30.997444130487498</v>
          </cell>
          <cell r="D10">
            <v>28.693130369383685</v>
          </cell>
        </row>
        <row r="11">
          <cell r="B11">
            <v>31.173095692060233</v>
          </cell>
          <cell r="D11">
            <v>28.397707006665595</v>
          </cell>
        </row>
        <row r="12">
          <cell r="B12">
            <v>29.031207030400584</v>
          </cell>
          <cell r="D12">
            <v>26.034320104920837</v>
          </cell>
        </row>
        <row r="13">
          <cell r="B13">
            <v>26.058385352759917</v>
          </cell>
          <cell r="D13">
            <v>23.446367842585936</v>
          </cell>
        </row>
        <row r="14">
          <cell r="B14">
            <v>26.420586923828555</v>
          </cell>
          <cell r="D14">
            <v>23.987068904977722</v>
          </cell>
        </row>
        <row r="15">
          <cell r="B15">
            <v>26.229603006678801</v>
          </cell>
          <cell r="D15">
            <v>22.504585416422852</v>
          </cell>
        </row>
        <row r="16">
          <cell r="B16">
            <v>23.642321795471716</v>
          </cell>
          <cell r="D16">
            <v>18.883437223067563</v>
          </cell>
        </row>
        <row r="17">
          <cell r="B17">
            <v>21.144785533215153</v>
          </cell>
          <cell r="D17">
            <v>19.734042503385918</v>
          </cell>
        </row>
        <row r="18">
          <cell r="B18">
            <v>22.843716321424939</v>
          </cell>
          <cell r="D18">
            <v>21.843957737638757</v>
          </cell>
        </row>
        <row r="19">
          <cell r="B19">
            <v>24.103035810513234</v>
          </cell>
          <cell r="D19">
            <v>22.314732688880966</v>
          </cell>
        </row>
        <row r="20">
          <cell r="B20">
            <v>24.028833483715101</v>
          </cell>
          <cell r="D20">
            <v>22.079345213259856</v>
          </cell>
        </row>
        <row r="21">
          <cell r="B21">
            <v>25.540440883917054</v>
          </cell>
          <cell r="D21">
            <v>24.833378678026818</v>
          </cell>
        </row>
        <row r="22">
          <cell r="B22">
            <v>30.244868402918641</v>
          </cell>
          <cell r="D22">
            <v>27.846338365977001</v>
          </cell>
        </row>
        <row r="23">
          <cell r="B23">
            <v>32.142327902470875</v>
          </cell>
          <cell r="D23">
            <v>29.423434452638425</v>
          </cell>
        </row>
        <row r="24">
          <cell r="B24">
            <v>32.318293420306446</v>
          </cell>
          <cell r="D24">
            <v>29.611744433135318</v>
          </cell>
        </row>
        <row r="25">
          <cell r="B25">
            <v>32.815304845333294</v>
          </cell>
          <cell r="D25">
            <v>29.848638388600392</v>
          </cell>
        </row>
        <row r="26">
          <cell r="B26">
            <v>34.9756101870693</v>
          </cell>
          <cell r="D26">
            <v>33.490882953876024</v>
          </cell>
        </row>
        <row r="27">
          <cell r="B27">
            <v>38.600122482648622</v>
          </cell>
          <cell r="D27">
            <v>37.221962752451084</v>
          </cell>
        </row>
        <row r="28">
          <cell r="B28">
            <v>46.630590857916722</v>
          </cell>
          <cell r="D28">
            <v>46.371991782289911</v>
          </cell>
        </row>
        <row r="29">
          <cell r="B29">
            <v>57.128074592574727</v>
          </cell>
          <cell r="D29">
            <v>55.610856045428136</v>
          </cell>
        </row>
        <row r="30">
          <cell r="B30">
            <v>63.587654268728578</v>
          </cell>
          <cell r="D30">
            <v>61.622040165354584</v>
          </cell>
        </row>
        <row r="31">
          <cell r="B31">
            <v>73.189011343110877</v>
          </cell>
          <cell r="D31">
            <v>72.607997350047768</v>
          </cell>
        </row>
        <row r="32">
          <cell r="B32">
            <v>77.533625419268887</v>
          </cell>
          <cell r="D32">
            <v>71.838091994786282</v>
          </cell>
        </row>
        <row r="33">
          <cell r="B33">
            <v>83.211761311313325</v>
          </cell>
          <cell r="D33">
            <v>79.477922058535199</v>
          </cell>
        </row>
        <row r="34">
          <cell r="B34">
            <v>91.162218377628221</v>
          </cell>
          <cell r="D34">
            <v>86.880858166818996</v>
          </cell>
        </row>
        <row r="35">
          <cell r="B35">
            <v>100.00000000000006</v>
          </cell>
          <cell r="D35">
            <v>100</v>
          </cell>
        </row>
        <row r="36">
          <cell r="B36">
            <v>124.39946077226945</v>
          </cell>
          <cell r="D36">
            <v>119.70781156827672</v>
          </cell>
        </row>
        <row r="37">
          <cell r="B37">
            <v>128.89744451309085</v>
          </cell>
          <cell r="D37">
            <v>117.08407871198571</v>
          </cell>
        </row>
        <row r="38">
          <cell r="B38">
            <v>126.48330279189781</v>
          </cell>
          <cell r="D38">
            <v>117.94871794871804</v>
          </cell>
        </row>
        <row r="39">
          <cell r="B39">
            <v>138.0974996152128</v>
          </cell>
          <cell r="D39">
            <v>137.11985688729888</v>
          </cell>
        </row>
        <row r="40">
          <cell r="B40">
            <v>157.18694523754928</v>
          </cell>
          <cell r="D40">
            <v>150.04391248340013</v>
          </cell>
        </row>
        <row r="41">
          <cell r="B41">
            <v>164.49742963313366</v>
          </cell>
          <cell r="D41">
            <v>152.60438880564246</v>
          </cell>
        </row>
        <row r="42">
          <cell r="B42">
            <v>171.64648377392595</v>
          </cell>
          <cell r="D42">
            <v>162.07815119793901</v>
          </cell>
        </row>
        <row r="43">
          <cell r="B43">
            <v>179.25676721412415</v>
          </cell>
          <cell r="D43">
            <v>167.96724673909634</v>
          </cell>
        </row>
        <row r="44">
          <cell r="B44">
            <v>181.32076832896584</v>
          </cell>
          <cell r="D44">
            <v>168.47934200354482</v>
          </cell>
        </row>
        <row r="45">
          <cell r="B45">
            <v>190.22249380750074</v>
          </cell>
          <cell r="D45">
            <v>177.56903294750498</v>
          </cell>
        </row>
        <row r="46">
          <cell r="B46">
            <v>192.05588027263926</v>
          </cell>
          <cell r="D46">
            <v>177.56903294750495</v>
          </cell>
        </row>
        <row r="47">
          <cell r="B47">
            <v>195.51510001818394</v>
          </cell>
          <cell r="D47">
            <v>181.66579506309267</v>
          </cell>
        </row>
        <row r="48">
          <cell r="B48">
            <v>196.64511180172852</v>
          </cell>
          <cell r="D48">
            <v>182.30591414365327</v>
          </cell>
        </row>
        <row r="49">
          <cell r="B49">
            <v>204.98183138849117</v>
          </cell>
          <cell r="D49">
            <v>192.41979561651047</v>
          </cell>
        </row>
        <row r="50">
          <cell r="B50">
            <v>208.72931944616448</v>
          </cell>
          <cell r="D50">
            <v>192.8038670648468</v>
          </cell>
        </row>
        <row r="51">
          <cell r="B51">
            <v>211.4621030451448</v>
          </cell>
          <cell r="D51">
            <v>198.30889115766772</v>
          </cell>
        </row>
        <row r="52">
          <cell r="B52">
            <v>217.49267613487757</v>
          </cell>
          <cell r="D52">
            <v>201.76553419269482</v>
          </cell>
        </row>
        <row r="53">
          <cell r="B53">
            <v>221.70139349195688</v>
          </cell>
          <cell r="D53">
            <v>205.86229630828248</v>
          </cell>
        </row>
        <row r="54">
          <cell r="B54">
            <v>227.30336331577891</v>
          </cell>
          <cell r="D54">
            <v>215.86917901245016</v>
          </cell>
        </row>
        <row r="55">
          <cell r="B55">
            <v>238.67625274463239</v>
          </cell>
          <cell r="D55">
            <v>226.00364154454346</v>
          </cell>
        </row>
        <row r="56">
          <cell r="B56">
            <v>251.72950722203174</v>
          </cell>
          <cell r="D56">
            <v>237.21302870436185</v>
          </cell>
        </row>
        <row r="57">
          <cell r="B57">
            <v>264.17422957606215</v>
          </cell>
          <cell r="D57">
            <v>250.39295704815441</v>
          </cell>
        </row>
        <row r="58">
          <cell r="B58">
            <v>296.09161374737783</v>
          </cell>
          <cell r="D58">
            <v>303.90593077875161</v>
          </cell>
        </row>
        <row r="59">
          <cell r="B59">
            <v>366.51411797213922</v>
          </cell>
          <cell r="D59">
            <v>366.50421623754499</v>
          </cell>
        </row>
        <row r="60">
          <cell r="B60">
            <v>421.28791639725631</v>
          </cell>
          <cell r="D60">
            <v>407.93777530228033</v>
          </cell>
        </row>
        <row r="61">
          <cell r="B61">
            <v>487.95554828397576</v>
          </cell>
          <cell r="D61">
            <v>518.90498990504545</v>
          </cell>
        </row>
        <row r="62">
          <cell r="B62">
            <v>629.77556600336015</v>
          </cell>
          <cell r="D62">
            <v>626.11024545111172</v>
          </cell>
        </row>
        <row r="63">
          <cell r="B63">
            <v>739.71734670020339</v>
          </cell>
          <cell r="D63">
            <v>727.35251461141104</v>
          </cell>
        </row>
        <row r="64">
          <cell r="B64">
            <v>874.28118173592111</v>
          </cell>
          <cell r="D64">
            <v>872.97145247411515</v>
          </cell>
        </row>
        <row r="65">
          <cell r="B65">
            <v>1104.6686741725155</v>
          </cell>
          <cell r="D65">
            <v>1133.5244610911723</v>
          </cell>
        </row>
        <row r="66">
          <cell r="B66">
            <v>1413.2441823754752</v>
          </cell>
          <cell r="D66">
            <v>1458.6717930076923</v>
          </cell>
        </row>
        <row r="67">
          <cell r="B67">
            <v>2245.8347650221513</v>
          </cell>
          <cell r="D67">
            <v>2900.4784657655114</v>
          </cell>
        </row>
        <row r="68">
          <cell r="B68">
            <v>4533.7773353268212</v>
          </cell>
          <cell r="D68">
            <v>5243.433454594564</v>
          </cell>
        </row>
        <row r="69">
          <cell r="B69">
            <v>7501.0807303908141</v>
          </cell>
          <cell r="D69">
            <v>8345.2704483460475</v>
          </cell>
        </row>
        <row r="70">
          <cell r="B70">
            <v>11832.838281028047</v>
          </cell>
          <cell r="D70">
            <v>13665.326555185638</v>
          </cell>
        </row>
        <row r="71">
          <cell r="B71">
            <v>22036.686267613553</v>
          </cell>
          <cell r="D71">
            <v>28116.227629566987</v>
          </cell>
        </row>
        <row r="72">
          <cell r="B72">
            <v>51087.076262993192</v>
          </cell>
          <cell r="D72">
            <v>72868.280219836583</v>
          </cell>
        </row>
        <row r="73">
          <cell r="B73">
            <v>109409.23115066218</v>
          </cell>
          <cell r="D73">
            <v>110510.13616056052</v>
          </cell>
        </row>
        <row r="74">
          <cell r="B74">
            <v>131299.69716200753</v>
          </cell>
          <cell r="D74">
            <v>132277.8131318173</v>
          </cell>
        </row>
        <row r="75">
          <cell r="B75">
            <v>166293.26391825356</v>
          </cell>
          <cell r="D75">
            <v>171867.99415960928</v>
          </cell>
        </row>
      </sheetData>
      <sheetData sheetId="1"/>
      <sheetData sheetId="2">
        <row r="19">
          <cell r="G19">
            <v>17.817689402038329</v>
          </cell>
        </row>
        <row r="20">
          <cell r="G20">
            <v>19.154016107191204</v>
          </cell>
          <cell r="I20">
            <v>7.4999999999999956</v>
          </cell>
        </row>
        <row r="21">
          <cell r="G21">
            <v>20.347801297127774</v>
          </cell>
          <cell r="I21">
            <v>6.2325581395348939</v>
          </cell>
        </row>
        <row r="22">
          <cell r="G22">
            <v>24.00042762454563</v>
          </cell>
          <cell r="I22">
            <v>17.950963222416803</v>
          </cell>
        </row>
        <row r="23">
          <cell r="G23">
            <v>27.314517853324766</v>
          </cell>
          <cell r="I23">
            <v>13.8084632516704</v>
          </cell>
        </row>
        <row r="24">
          <cell r="G24">
            <v>27.777777777777761</v>
          </cell>
          <cell r="I24">
            <v>1.6960208741030547</v>
          </cell>
        </row>
        <row r="25">
          <cell r="G25">
            <v>28.703703703703692</v>
          </cell>
          <cell r="I25">
            <v>3.3333333333333437</v>
          </cell>
        </row>
        <row r="26">
          <cell r="G26">
            <v>29.629629629629612</v>
          </cell>
          <cell r="I26">
            <v>3.2258064516129004</v>
          </cell>
        </row>
        <row r="27">
          <cell r="G27">
            <v>34.259259259259238</v>
          </cell>
          <cell r="I27">
            <v>15.625</v>
          </cell>
        </row>
        <row r="28">
          <cell r="G28">
            <v>44.444444444444422</v>
          </cell>
          <cell r="I28">
            <v>29.729729729729716</v>
          </cell>
        </row>
        <row r="29">
          <cell r="G29">
            <v>56.481481481481445</v>
          </cell>
          <cell r="I29">
            <v>27.083333333333325</v>
          </cell>
        </row>
        <row r="30">
          <cell r="G30">
            <v>60.185185185185155</v>
          </cell>
          <cell r="I30">
            <v>6.5573770491803351</v>
          </cell>
        </row>
        <row r="31">
          <cell r="G31">
            <v>74.999999999999957</v>
          </cell>
          <cell r="I31">
            <v>24.615384615384617</v>
          </cell>
        </row>
        <row r="32">
          <cell r="G32">
            <v>84.259259259259224</v>
          </cell>
          <cell r="I32">
            <v>12.345679012345689</v>
          </cell>
        </row>
        <row r="33">
          <cell r="G33">
            <v>89.814814814814781</v>
          </cell>
          <cell r="I33">
            <v>6.5934065934065922</v>
          </cell>
        </row>
        <row r="34">
          <cell r="G34">
            <v>94.444444444444414</v>
          </cell>
          <cell r="I34">
            <v>5.1546391752577359</v>
          </cell>
        </row>
        <row r="35">
          <cell r="G35">
            <v>100</v>
          </cell>
          <cell r="I35">
            <v>5.8823529411764941</v>
          </cell>
        </row>
        <row r="36">
          <cell r="G36">
            <v>112.96296296296295</v>
          </cell>
          <cell r="I36">
            <v>12.962962962962955</v>
          </cell>
        </row>
        <row r="37">
          <cell r="G37">
            <v>128.7037037037037</v>
          </cell>
          <cell r="I37">
            <v>13.934426229508201</v>
          </cell>
        </row>
        <row r="38">
          <cell r="G38">
            <v>126.85185185185186</v>
          </cell>
          <cell r="I38">
            <v>-1.4388489208633004</v>
          </cell>
        </row>
        <row r="39">
          <cell r="G39">
            <v>133.33333333333334</v>
          </cell>
          <cell r="I39">
            <v>5.1094890510948954</v>
          </cell>
        </row>
        <row r="40">
          <cell r="G40">
            <v>154.62962962962962</v>
          </cell>
          <cell r="I40">
            <v>15.972222222222211</v>
          </cell>
        </row>
        <row r="41">
          <cell r="G41">
            <v>162.03703703703701</v>
          </cell>
          <cell r="I41">
            <v>4.7904191616766401</v>
          </cell>
        </row>
        <row r="42">
          <cell r="G42">
            <v>171.29629629629628</v>
          </cell>
          <cell r="I42">
            <v>5.7142857142857162</v>
          </cell>
        </row>
        <row r="43">
          <cell r="G43">
            <v>190.74074074074073</v>
          </cell>
          <cell r="I43">
            <v>11.351351351351369</v>
          </cell>
        </row>
        <row r="44">
          <cell r="G44">
            <v>195.37037037037038</v>
          </cell>
          <cell r="I44">
            <v>2.4271844660194164</v>
          </cell>
        </row>
        <row r="45">
          <cell r="G45">
            <v>205.55555555555557</v>
          </cell>
          <cell r="I45">
            <v>5.2132701421800931</v>
          </cell>
        </row>
        <row r="46">
          <cell r="G46">
            <v>209.25925925925927</v>
          </cell>
          <cell r="I46">
            <v>1.8018018018018056</v>
          </cell>
        </row>
        <row r="47">
          <cell r="G47">
            <v>211.11111111111111</v>
          </cell>
          <cell r="I47">
            <v>0.88495575221239076</v>
          </cell>
        </row>
        <row r="48">
          <cell r="G48">
            <v>212.96296296296299</v>
          </cell>
          <cell r="I48">
            <v>0.87719298245614308</v>
          </cell>
        </row>
        <row r="49">
          <cell r="G49">
            <v>217.59259259259264</v>
          </cell>
          <cell r="I49">
            <v>2.1739130434782705</v>
          </cell>
        </row>
        <row r="50">
          <cell r="G50">
            <v>225.00000000000009</v>
          </cell>
          <cell r="I50">
            <v>3.4042553191489411</v>
          </cell>
        </row>
        <row r="51">
          <cell r="G51">
            <v>235.18518518518525</v>
          </cell>
          <cell r="I51">
            <v>4.5267489711934061</v>
          </cell>
        </row>
        <row r="52">
          <cell r="G52">
            <v>241.6666666666668</v>
          </cell>
          <cell r="I52">
            <v>2.7559055118110409</v>
          </cell>
        </row>
        <row r="53">
          <cell r="G53">
            <v>245.37037037037047</v>
          </cell>
          <cell r="I53">
            <v>1.5325670498084198</v>
          </cell>
        </row>
        <row r="54">
          <cell r="G54">
            <v>252.77777777777786</v>
          </cell>
          <cell r="I54">
            <v>3.0188679245283012</v>
          </cell>
        </row>
        <row r="55">
          <cell r="G55">
            <v>267.59259259259267</v>
          </cell>
          <cell r="I55">
            <v>5.8608058608058622</v>
          </cell>
        </row>
        <row r="56">
          <cell r="G56">
            <v>275.92592592592604</v>
          </cell>
          <cell r="I56">
            <v>3.114186851211076</v>
          </cell>
        </row>
        <row r="57">
          <cell r="G57">
            <v>292.59259259259272</v>
          </cell>
          <cell r="I57">
            <v>6.0402684563758413</v>
          </cell>
        </row>
        <row r="58">
          <cell r="G58">
            <v>342.59259259259272</v>
          </cell>
          <cell r="I58">
            <v>17.088607594936711</v>
          </cell>
        </row>
        <row r="59">
          <cell r="G59">
            <v>454.62962962962985</v>
          </cell>
          <cell r="I59">
            <v>32.702702702702702</v>
          </cell>
        </row>
        <row r="60">
          <cell r="G60">
            <v>519.44444444444468</v>
          </cell>
          <cell r="I60">
            <v>14.256619144602855</v>
          </cell>
        </row>
        <row r="61">
          <cell r="G61">
            <v>593.51851851851882</v>
          </cell>
          <cell r="I61">
            <v>14.260249554367199</v>
          </cell>
        </row>
        <row r="62">
          <cell r="G62">
            <v>784.25925925925981</v>
          </cell>
          <cell r="I62">
            <v>32.137285491419675</v>
          </cell>
        </row>
        <row r="63">
          <cell r="G63">
            <v>925.92592592592644</v>
          </cell>
          <cell r="I63">
            <v>18.063754427390787</v>
          </cell>
        </row>
        <row r="64">
          <cell r="G64">
            <v>1094.363429936614</v>
          </cell>
          <cell r="I64">
            <v>18.191250433154238</v>
          </cell>
        </row>
        <row r="65">
          <cell r="G65">
            <v>1382.7462199410807</v>
          </cell>
          <cell r="I65">
            <v>26.351647187367178</v>
          </cell>
        </row>
        <row r="66">
          <cell r="G66">
            <v>1768.9992454047197</v>
          </cell>
          <cell r="I66">
            <v>27.933761083078366</v>
          </cell>
        </row>
        <row r="67">
          <cell r="G67">
            <v>2811.1773281457909</v>
          </cell>
          <cell r="I67">
            <v>58.913427207406023</v>
          </cell>
        </row>
      </sheetData>
      <sheetData sheetId="3">
        <row r="25">
          <cell r="B25">
            <v>8</v>
          </cell>
        </row>
        <row r="26">
          <cell r="B26">
            <v>8</v>
          </cell>
        </row>
        <row r="27">
          <cell r="B27">
            <v>8</v>
          </cell>
        </row>
        <row r="28">
          <cell r="B28">
            <v>8</v>
          </cell>
        </row>
        <row r="29">
          <cell r="B29">
            <v>8</v>
          </cell>
        </row>
        <row r="30">
          <cell r="B30">
            <v>8</v>
          </cell>
        </row>
        <row r="31">
          <cell r="B31">
            <v>8</v>
          </cell>
        </row>
        <row r="32">
          <cell r="B32">
            <v>8</v>
          </cell>
        </row>
        <row r="33">
          <cell r="B33">
            <v>8</v>
          </cell>
        </row>
        <row r="34">
          <cell r="B34">
            <v>8</v>
          </cell>
        </row>
        <row r="35">
          <cell r="B35">
            <v>8</v>
          </cell>
        </row>
        <row r="36">
          <cell r="B36">
            <v>8</v>
          </cell>
        </row>
        <row r="37">
          <cell r="B37">
            <v>8</v>
          </cell>
        </row>
        <row r="38">
          <cell r="B38">
            <v>8</v>
          </cell>
        </row>
        <row r="39">
          <cell r="B39">
            <v>8</v>
          </cell>
        </row>
        <row r="40">
          <cell r="B40">
            <v>8</v>
          </cell>
        </row>
        <row r="41">
          <cell r="B41">
            <v>8</v>
          </cell>
        </row>
        <row r="42">
          <cell r="B42">
            <v>8</v>
          </cell>
        </row>
        <row r="43">
          <cell r="B43">
            <v>8</v>
          </cell>
        </row>
        <row r="44">
          <cell r="B44">
            <v>8</v>
          </cell>
        </row>
        <row r="45">
          <cell r="B45">
            <v>8</v>
          </cell>
        </row>
        <row r="46">
          <cell r="B46">
            <v>8</v>
          </cell>
        </row>
        <row r="47">
          <cell r="B47">
            <v>8</v>
          </cell>
        </row>
        <row r="48">
          <cell r="B48">
            <v>8</v>
          </cell>
        </row>
        <row r="49">
          <cell r="B49">
            <v>8</v>
          </cell>
        </row>
        <row r="50">
          <cell r="B50">
            <v>8</v>
          </cell>
        </row>
        <row r="51">
          <cell r="B51">
            <v>8</v>
          </cell>
        </row>
        <row r="52">
          <cell r="B52">
            <v>8</v>
          </cell>
        </row>
        <row r="53">
          <cell r="B53">
            <v>8</v>
          </cell>
        </row>
        <row r="54">
          <cell r="B54">
            <v>8</v>
          </cell>
        </row>
        <row r="55">
          <cell r="B55">
            <v>8</v>
          </cell>
        </row>
        <row r="56">
          <cell r="B56">
            <v>8</v>
          </cell>
        </row>
        <row r="57">
          <cell r="B57">
            <v>8</v>
          </cell>
        </row>
        <row r="58">
          <cell r="B58">
            <v>12.91</v>
          </cell>
        </row>
        <row r="59">
          <cell r="B59">
            <v>12.44</v>
          </cell>
        </row>
        <row r="60">
          <cell r="B60">
            <v>11.97</v>
          </cell>
        </row>
        <row r="61">
          <cell r="B61">
            <v>12.12</v>
          </cell>
        </row>
        <row r="62">
          <cell r="B62">
            <v>14.04</v>
          </cell>
        </row>
        <row r="63">
          <cell r="B63">
            <v>15.88</v>
          </cell>
        </row>
        <row r="64">
          <cell r="B64">
            <v>17.52</v>
          </cell>
        </row>
        <row r="65">
          <cell r="B65">
            <v>24.25</v>
          </cell>
        </row>
        <row r="66">
          <cell r="B66">
            <v>31.81</v>
          </cell>
        </row>
        <row r="67">
          <cell r="B67">
            <v>46.12</v>
          </cell>
        </row>
        <row r="68">
          <cell r="B68">
            <v>56.44</v>
          </cell>
        </row>
        <row r="69">
          <cell r="B69">
            <v>47.54</v>
          </cell>
        </row>
        <row r="70">
          <cell r="B70">
            <v>65.66</v>
          </cell>
        </row>
        <row r="71">
          <cell r="B71">
            <v>95.33</v>
          </cell>
        </row>
        <row r="72">
          <cell r="B72">
            <v>104.3</v>
          </cell>
        </row>
        <row r="73">
          <cell r="B73">
            <v>45.48</v>
          </cell>
        </row>
        <row r="74">
          <cell r="B74">
            <v>40.11</v>
          </cell>
        </row>
        <row r="75">
          <cell r="B75">
            <v>29.2</v>
          </cell>
        </row>
      </sheetData>
      <sheetData sheetId="4">
        <row r="10">
          <cell r="B10">
            <v>98.331750983317519</v>
          </cell>
        </row>
        <row r="11">
          <cell r="B11">
            <v>92.164772032758847</v>
          </cell>
          <cell r="C11">
            <v>-6.2716049382716026</v>
          </cell>
        </row>
        <row r="12">
          <cell r="B12">
            <v>96.329910768854674</v>
          </cell>
          <cell r="C12">
            <v>4.5192307692307532</v>
          </cell>
        </row>
        <row r="13">
          <cell r="B13">
            <v>100.4950495049505</v>
          </cell>
          <cell r="C13">
            <v>4.3238270469181161</v>
          </cell>
        </row>
        <row r="14">
          <cell r="B14">
            <v>110.74964639321077</v>
          </cell>
          <cell r="C14">
            <v>10.204081632653072</v>
          </cell>
        </row>
        <row r="15">
          <cell r="B15">
            <v>121.00424328147103</v>
          </cell>
          <cell r="C15">
            <v>9.2592592592592773</v>
          </cell>
        </row>
        <row r="16">
          <cell r="B16">
            <v>152.99069742139054</v>
          </cell>
          <cell r="C16">
            <v>26.434159061277708</v>
          </cell>
        </row>
        <row r="17">
          <cell r="B17">
            <v>184.97715156131002</v>
          </cell>
          <cell r="C17">
            <v>20.907450373807677</v>
          </cell>
        </row>
        <row r="18">
          <cell r="B18">
            <v>165.11525021280411</v>
          </cell>
          <cell r="C18">
            <v>-10.737489025460933</v>
          </cell>
        </row>
        <row r="19">
          <cell r="B19">
            <v>145.2533488642982</v>
          </cell>
          <cell r="C19">
            <v>-12.029113799547563</v>
          </cell>
        </row>
        <row r="20">
          <cell r="B20">
            <v>143.67638144366657</v>
          </cell>
          <cell r="C20">
            <v>-1.0856668248694912</v>
          </cell>
        </row>
        <row r="21">
          <cell r="B21">
            <v>142.09941402303497</v>
          </cell>
          <cell r="C21">
            <v>-1.097582918490958</v>
          </cell>
        </row>
        <row r="22">
          <cell r="B22">
            <v>133.12331233123314</v>
          </cell>
          <cell r="C22">
            <v>-6.3167760074976487</v>
          </cell>
        </row>
        <row r="23">
          <cell r="B23">
            <v>168.82104877154381</v>
          </cell>
          <cell r="C23">
            <v>26.815541031227298</v>
          </cell>
        </row>
        <row r="24">
          <cell r="B24">
            <v>495.74566831683171</v>
          </cell>
          <cell r="C24">
            <v>193.65157480314963</v>
          </cell>
        </row>
        <row r="25">
          <cell r="B25">
            <v>142.61359910825522</v>
          </cell>
          <cell r="C25">
            <v>-71.232507266788531</v>
          </cell>
        </row>
        <row r="26">
          <cell r="B26">
            <v>168.07534411977784</v>
          </cell>
          <cell r="C26">
            <v>17.85365853658536</v>
          </cell>
        </row>
        <row r="27">
          <cell r="B27">
            <v>153.39753153397533</v>
          </cell>
          <cell r="C27">
            <v>-8.7328767123287641</v>
          </cell>
        </row>
        <row r="28">
          <cell r="B28">
            <v>131.3287578757876</v>
          </cell>
          <cell r="C28">
            <v>-14.386655011655003</v>
          </cell>
        </row>
        <row r="29">
          <cell r="B29">
            <v>115.51922634123879</v>
          </cell>
          <cell r="C29">
            <v>-12.038133757041747</v>
          </cell>
        </row>
        <row r="30">
          <cell r="B30">
            <v>105.52593720910555</v>
          </cell>
          <cell r="C30">
            <v>-8.6507583617410173</v>
          </cell>
        </row>
        <row r="31">
          <cell r="B31">
            <v>106.90962713292606</v>
          </cell>
          <cell r="C31">
            <v>1.3112320633349661</v>
          </cell>
        </row>
        <row r="32">
          <cell r="B32">
            <v>99.582212556515785</v>
          </cell>
          <cell r="C32">
            <v>-6.8538398018166635</v>
          </cell>
        </row>
        <row r="33">
          <cell r="B33">
            <v>92.79569643146985</v>
          </cell>
          <cell r="C33">
            <v>-6.8149882903981389</v>
          </cell>
        </row>
        <row r="34">
          <cell r="B34">
            <v>110.23169526728643</v>
          </cell>
          <cell r="C34">
            <v>18.789663213199947</v>
          </cell>
        </row>
        <row r="35">
          <cell r="B35">
            <v>100</v>
          </cell>
          <cell r="C35">
            <v>-9.281990304582477</v>
          </cell>
        </row>
        <row r="36">
          <cell r="B36">
            <v>97.048659210545495</v>
          </cell>
          <cell r="C36">
            <v>-2.9513407894545041</v>
          </cell>
        </row>
        <row r="37">
          <cell r="B37">
            <v>98.261826182618293</v>
          </cell>
          <cell r="C37">
            <v>1.2500605180344238</v>
          </cell>
        </row>
        <row r="38">
          <cell r="B38">
            <v>100.4950495049505</v>
          </cell>
          <cell r="C38">
            <v>2.2727272727272485</v>
          </cell>
        </row>
        <row r="39">
          <cell r="B39">
            <v>110.33688274487827</v>
          </cell>
          <cell r="C39">
            <v>9.7933513027852683</v>
          </cell>
        </row>
        <row r="40">
          <cell r="B40">
            <v>119.66501456710736</v>
          </cell>
          <cell r="C40">
            <v>8.4542281693761989</v>
          </cell>
        </row>
        <row r="41">
          <cell r="B41">
            <v>118.18191954330568</v>
          </cell>
          <cell r="C41">
            <v>-1.2393722836760879</v>
          </cell>
        </row>
        <row r="42">
          <cell r="B42">
            <v>127.36908238414915</v>
          </cell>
          <cell r="C42">
            <v>7.773746505680168</v>
          </cell>
        </row>
        <row r="43">
          <cell r="B43">
            <v>142.45575136664246</v>
          </cell>
          <cell r="C43">
            <v>11.844843897823987</v>
          </cell>
        </row>
        <row r="44">
          <cell r="B44">
            <v>144.53701467707748</v>
          </cell>
          <cell r="C44">
            <v>1.4609893180643985</v>
          </cell>
        </row>
        <row r="45">
          <cell r="B45">
            <v>158.59727333989943</v>
          </cell>
          <cell r="C45">
            <v>9.7277909705241861</v>
          </cell>
        </row>
        <row r="46">
          <cell r="B46">
            <v>155.30232268509872</v>
          </cell>
          <cell r="C46">
            <v>-2.0775581984559754</v>
          </cell>
        </row>
        <row r="47">
          <cell r="B47">
            <v>165.17225702162054</v>
          </cell>
          <cell r="C47">
            <v>6.3553037494067377</v>
          </cell>
        </row>
        <row r="48">
          <cell r="B48">
            <v>155.36892262382221</v>
          </cell>
          <cell r="C48">
            <v>-5.9352185255391321</v>
          </cell>
        </row>
        <row r="49">
          <cell r="B49">
            <v>161.96579242219835</v>
          </cell>
          <cell r="C49">
            <v>4.2459390764705285</v>
          </cell>
        </row>
        <row r="50">
          <cell r="B50">
            <v>165.27573038663775</v>
          </cell>
          <cell r="C50">
            <v>2.0436031059023474</v>
          </cell>
        </row>
        <row r="51">
          <cell r="B51">
            <v>163.11909284004454</v>
          </cell>
          <cell r="C51">
            <v>-1.3048724949198953</v>
          </cell>
        </row>
        <row r="52">
          <cell r="B52">
            <v>165.50228056513518</v>
          </cell>
          <cell r="C52">
            <v>1.4610108992131332</v>
          </cell>
        </row>
        <row r="53">
          <cell r="B53">
            <v>155.86108932092353</v>
          </cell>
          <cell r="C53">
            <v>-5.8254129256045228</v>
          </cell>
        </row>
        <row r="54">
          <cell r="B54">
            <v>157.87462990672057</v>
          </cell>
          <cell r="C54">
            <v>1.2918815045948273</v>
          </cell>
        </row>
        <row r="55">
          <cell r="B55">
            <v>143.56435643564359</v>
          </cell>
          <cell r="C55">
            <v>-9.0643274853800975</v>
          </cell>
        </row>
        <row r="56">
          <cell r="B56">
            <v>148.4602651326947</v>
          </cell>
          <cell r="C56">
            <v>3.4102536441528386</v>
          </cell>
        </row>
        <row r="57">
          <cell r="B57">
            <v>153.24259926066165</v>
          </cell>
          <cell r="C57">
            <v>3.2212889581548776</v>
          </cell>
        </row>
        <row r="58">
          <cell r="B58">
            <v>170.28613724690999</v>
          </cell>
          <cell r="C58">
            <v>11.121932196711004</v>
          </cell>
        </row>
        <row r="59">
          <cell r="B59">
            <v>164.44346092988974</v>
          </cell>
          <cell r="C59">
            <v>-3.431093341760727</v>
          </cell>
        </row>
        <row r="60">
          <cell r="B60">
            <v>144.74546937859915</v>
          </cell>
          <cell r="C60">
            <v>-11.978580017656526</v>
          </cell>
        </row>
        <row r="61">
          <cell r="B61">
            <v>167.08727665650542</v>
          </cell>
          <cell r="C61">
            <v>15.43523771336055</v>
          </cell>
        </row>
        <row r="62">
          <cell r="B62">
            <v>166.25736882042872</v>
          </cell>
          <cell r="C62">
            <v>-0.49669122190721948</v>
          </cell>
        </row>
        <row r="63">
          <cell r="B63">
            <v>154.04700757227451</v>
          </cell>
          <cell r="C63">
            <v>-7.3442526696921195</v>
          </cell>
        </row>
        <row r="64">
          <cell r="B64">
            <v>167.50449893714944</v>
          </cell>
          <cell r="C64">
            <v>8.7359641559807919</v>
          </cell>
        </row>
        <row r="65">
          <cell r="B65">
            <v>187.81635634117615</v>
          </cell>
          <cell r="C65">
            <v>12.12615633186549</v>
          </cell>
        </row>
        <row r="66">
          <cell r="B66">
            <v>183.07688644451645</v>
          </cell>
          <cell r="C66">
            <v>-2.5234596118190344</v>
          </cell>
        </row>
        <row r="67">
          <cell r="B67">
            <v>159.51219706395014</v>
          </cell>
          <cell r="C67">
            <v>-12.871471564876025</v>
          </cell>
        </row>
        <row r="68">
          <cell r="B68">
            <v>145.69270631496937</v>
          </cell>
          <cell r="C68">
            <v>-8.6635950123866596</v>
          </cell>
        </row>
        <row r="69">
          <cell r="B69">
            <v>142.87336625431448</v>
          </cell>
          <cell r="C69">
            <v>-1.9351277987518678</v>
          </cell>
        </row>
        <row r="70">
          <cell r="B70">
            <v>135.17313562144605</v>
          </cell>
          <cell r="C70">
            <v>-5.3895493854061005</v>
          </cell>
        </row>
        <row r="71">
          <cell r="B71">
            <v>95.435020862408706</v>
          </cell>
          <cell r="C71">
            <v>-29.397938115695123</v>
          </cell>
        </row>
        <row r="72">
          <cell r="B72">
            <v>104.50330880470042</v>
          </cell>
          <cell r="C72">
            <v>9.5020547597152181</v>
          </cell>
        </row>
        <row r="73">
          <cell r="B73">
            <v>94.137204574361135</v>
          </cell>
          <cell r="C73">
            <v>-9.9194028867658481</v>
          </cell>
        </row>
        <row r="74">
          <cell r="B74">
            <v>97.51237169280688</v>
          </cell>
          <cell r="C74">
            <v>3.5853700284669276</v>
          </cell>
        </row>
        <row r="75">
          <cell r="B75">
            <v>102.50214367009286</v>
          </cell>
          <cell r="C75">
            <v>5.1170655483647298</v>
          </cell>
        </row>
      </sheetData>
      <sheetData sheetId="5"/>
      <sheetData sheetId="6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p"/>
      <sheetName val="bc"/>
      <sheetName val="XM Men"/>
      <sheetName val="XM Tri"/>
      <sheetName val="BP TRIM"/>
      <sheetName val="Pet A"/>
      <sheetName val="Pet Men"/>
      <sheetName val="Precios Pet"/>
    </sheetNames>
    <sheetDataSet>
      <sheetData sheetId="0">
        <row r="5">
          <cell r="I5">
            <v>425.4</v>
          </cell>
          <cell r="N5">
            <v>197.5</v>
          </cell>
        </row>
        <row r="6">
          <cell r="I6">
            <v>376</v>
          </cell>
          <cell r="N6">
            <v>241.7</v>
          </cell>
        </row>
        <row r="7">
          <cell r="I7">
            <v>314.10000000000002</v>
          </cell>
          <cell r="N7">
            <v>150.69999999999999</v>
          </cell>
        </row>
        <row r="8">
          <cell r="I8">
            <v>275.7</v>
          </cell>
          <cell r="N8">
            <v>152.9</v>
          </cell>
        </row>
        <row r="9">
          <cell r="I9">
            <v>297.10000000000002</v>
          </cell>
          <cell r="N9">
            <v>155.1</v>
          </cell>
        </row>
        <row r="10">
          <cell r="I10">
            <v>336</v>
          </cell>
          <cell r="N10">
            <v>192.6</v>
          </cell>
        </row>
        <row r="11">
          <cell r="I11">
            <v>334.3</v>
          </cell>
          <cell r="N11">
            <v>184.1</v>
          </cell>
        </row>
        <row r="12">
          <cell r="I12">
            <v>299.10000000000002</v>
          </cell>
          <cell r="N12">
            <v>163.19999999999999</v>
          </cell>
        </row>
        <row r="13">
          <cell r="I13">
            <v>284.60000000000002</v>
          </cell>
          <cell r="N13">
            <v>172.1</v>
          </cell>
        </row>
        <row r="14">
          <cell r="I14">
            <v>274.89999999999998</v>
          </cell>
          <cell r="N14">
            <v>177.7</v>
          </cell>
        </row>
        <row r="15">
          <cell r="I15">
            <v>203.1</v>
          </cell>
          <cell r="N15">
            <v>154.9</v>
          </cell>
        </row>
        <row r="16">
          <cell r="I16">
            <v>150.9</v>
          </cell>
          <cell r="N16">
            <v>81.900000000000006</v>
          </cell>
        </row>
        <row r="17">
          <cell r="I17">
            <v>96.5</v>
          </cell>
          <cell r="N17">
            <v>57.3</v>
          </cell>
        </row>
        <row r="18">
          <cell r="I18">
            <v>104.3</v>
          </cell>
          <cell r="N18">
            <v>69.7</v>
          </cell>
        </row>
        <row r="19">
          <cell r="I19">
            <v>178.9</v>
          </cell>
          <cell r="N19">
            <v>92.8</v>
          </cell>
        </row>
        <row r="20">
          <cell r="I20">
            <v>208.3</v>
          </cell>
          <cell r="N20">
            <v>112.8</v>
          </cell>
        </row>
        <row r="21">
          <cell r="I21">
            <v>215.2</v>
          </cell>
          <cell r="N21">
            <v>128.9</v>
          </cell>
        </row>
        <row r="22">
          <cell r="I22">
            <v>247.9</v>
          </cell>
          <cell r="N22">
            <v>170.6</v>
          </cell>
        </row>
        <row r="23">
          <cell r="I23">
            <v>185.4</v>
          </cell>
          <cell r="N23">
            <v>109.3</v>
          </cell>
        </row>
        <row r="24">
          <cell r="G24">
            <v>39.4</v>
          </cell>
          <cell r="H24">
            <v>216.1</v>
          </cell>
          <cell r="I24">
            <v>163.39999999999998</v>
          </cell>
          <cell r="J24">
            <v>48.7</v>
          </cell>
          <cell r="K24">
            <v>4</v>
          </cell>
          <cell r="L24">
            <v>0</v>
          </cell>
          <cell r="M24">
            <v>176.7</v>
          </cell>
          <cell r="N24">
            <v>128.19999999999999</v>
          </cell>
          <cell r="O24">
            <v>27</v>
          </cell>
          <cell r="P24">
            <v>21.5</v>
          </cell>
          <cell r="Q24">
            <v>0</v>
          </cell>
          <cell r="R24">
            <v>39.5</v>
          </cell>
          <cell r="S24">
            <v>0</v>
          </cell>
          <cell r="T24">
            <v>-83.6</v>
          </cell>
          <cell r="U24">
            <v>-4.7</v>
          </cell>
          <cell r="V24">
            <v>0</v>
          </cell>
        </row>
        <row r="25">
          <cell r="G25">
            <v>22.6</v>
          </cell>
          <cell r="H25">
            <v>213.9</v>
          </cell>
          <cell r="I25">
            <v>159.80000000000001</v>
          </cell>
          <cell r="J25">
            <v>50.3</v>
          </cell>
          <cell r="K25">
            <v>3.8</v>
          </cell>
          <cell r="L25">
            <v>0</v>
          </cell>
          <cell r="M25">
            <v>191.3</v>
          </cell>
          <cell r="N25">
            <v>132.4</v>
          </cell>
          <cell r="O25">
            <v>28</v>
          </cell>
          <cell r="P25">
            <v>30.900000000000006</v>
          </cell>
          <cell r="Q25">
            <v>0</v>
          </cell>
          <cell r="R25">
            <v>2.5</v>
          </cell>
          <cell r="S25">
            <v>0</v>
          </cell>
          <cell r="T25">
            <v>0.8</v>
          </cell>
          <cell r="U25">
            <v>25.9</v>
          </cell>
          <cell r="V25">
            <v>0</v>
          </cell>
        </row>
        <row r="26">
          <cell r="G26">
            <v>-28.9</v>
          </cell>
          <cell r="H26">
            <v>243.2</v>
          </cell>
          <cell r="I26">
            <v>176.5</v>
          </cell>
          <cell r="J26">
            <v>62.8</v>
          </cell>
          <cell r="K26">
            <v>3.9</v>
          </cell>
          <cell r="L26">
            <v>0</v>
          </cell>
          <cell r="M26">
            <v>272.10000000000002</v>
          </cell>
          <cell r="N26">
            <v>199.5</v>
          </cell>
          <cell r="O26">
            <v>31.3</v>
          </cell>
          <cell r="P26">
            <v>41.300000000000026</v>
          </cell>
          <cell r="Q26">
            <v>0</v>
          </cell>
          <cell r="R26">
            <v>11.6</v>
          </cell>
          <cell r="S26">
            <v>0</v>
          </cell>
          <cell r="T26">
            <v>15.1</v>
          </cell>
          <cell r="U26">
            <v>-2.2000000000000002</v>
          </cell>
          <cell r="V26">
            <v>0</v>
          </cell>
        </row>
        <row r="27">
          <cell r="G27">
            <v>12.3</v>
          </cell>
          <cell r="H27">
            <v>272.5</v>
          </cell>
          <cell r="I27">
            <v>207.5</v>
          </cell>
          <cell r="J27">
            <v>59.199999999999996</v>
          </cell>
          <cell r="K27">
            <v>5.8</v>
          </cell>
          <cell r="L27">
            <v>0</v>
          </cell>
          <cell r="M27">
            <v>260.2</v>
          </cell>
          <cell r="N27">
            <v>172.2</v>
          </cell>
          <cell r="O27">
            <v>35.799999999999997</v>
          </cell>
          <cell r="P27">
            <v>52.2</v>
          </cell>
          <cell r="Q27">
            <v>0</v>
          </cell>
          <cell r="R27">
            <v>18.2</v>
          </cell>
          <cell r="S27">
            <v>0</v>
          </cell>
          <cell r="T27">
            <v>9.3000000000000007</v>
          </cell>
          <cell r="U27">
            <v>39.799999999999997</v>
          </cell>
          <cell r="V27">
            <v>0</v>
          </cell>
        </row>
        <row r="28">
          <cell r="G28">
            <v>109.8</v>
          </cell>
          <cell r="H28">
            <v>410.1</v>
          </cell>
          <cell r="I28">
            <v>291.59999999999997</v>
          </cell>
          <cell r="J28">
            <v>73</v>
          </cell>
          <cell r="K28">
            <v>9.1999999999999993</v>
          </cell>
          <cell r="L28">
            <v>36.299999999999997</v>
          </cell>
          <cell r="M28">
            <v>300.3</v>
          </cell>
          <cell r="N28">
            <v>212.2</v>
          </cell>
          <cell r="O28">
            <v>37.700000000000003</v>
          </cell>
          <cell r="P28">
            <v>50.40000000000002</v>
          </cell>
          <cell r="Q28">
            <v>0</v>
          </cell>
          <cell r="R28">
            <v>-4.7</v>
          </cell>
          <cell r="S28">
            <v>0</v>
          </cell>
          <cell r="T28">
            <v>35.1</v>
          </cell>
          <cell r="U28">
            <v>140.19999999999999</v>
          </cell>
          <cell r="V28">
            <v>0</v>
          </cell>
        </row>
        <row r="29">
          <cell r="G29">
            <v>32.700000000000003</v>
          </cell>
          <cell r="H29">
            <v>432.2</v>
          </cell>
          <cell r="I29">
            <v>283.7</v>
          </cell>
          <cell r="J29">
            <v>86</v>
          </cell>
          <cell r="K29">
            <v>12.1</v>
          </cell>
          <cell r="L29">
            <v>50.4</v>
          </cell>
          <cell r="M29">
            <v>399.5</v>
          </cell>
          <cell r="N29">
            <v>311</v>
          </cell>
          <cell r="O29">
            <v>43.5</v>
          </cell>
          <cell r="P29">
            <v>45</v>
          </cell>
          <cell r="Q29">
            <v>0</v>
          </cell>
          <cell r="R29">
            <v>28.5</v>
          </cell>
          <cell r="S29">
            <v>0</v>
          </cell>
          <cell r="T29">
            <v>-23.5</v>
          </cell>
          <cell r="U29">
            <v>37.700000000000003</v>
          </cell>
          <cell r="V29">
            <v>0</v>
          </cell>
        </row>
        <row r="30">
          <cell r="G30">
            <v>22.1</v>
          </cell>
          <cell r="H30">
            <v>500.7</v>
          </cell>
          <cell r="I30">
            <v>320.8</v>
          </cell>
          <cell r="J30">
            <v>110.69999999999999</v>
          </cell>
          <cell r="K30">
            <v>14.1</v>
          </cell>
          <cell r="L30">
            <v>55.1</v>
          </cell>
          <cell r="M30">
            <v>478.6</v>
          </cell>
          <cell r="N30">
            <v>372.5</v>
          </cell>
          <cell r="O30">
            <v>59.8</v>
          </cell>
          <cell r="P30">
            <v>46.300000000000026</v>
          </cell>
          <cell r="Q30">
            <v>0</v>
          </cell>
          <cell r="R30">
            <v>7.6</v>
          </cell>
          <cell r="S30">
            <v>0</v>
          </cell>
          <cell r="T30">
            <v>61.7</v>
          </cell>
          <cell r="U30">
            <v>91.4</v>
          </cell>
          <cell r="V30">
            <v>0</v>
          </cell>
        </row>
        <row r="31">
          <cell r="G31">
            <v>-160</v>
          </cell>
          <cell r="H31">
            <v>570.1</v>
          </cell>
          <cell r="I31">
            <v>368.5</v>
          </cell>
          <cell r="J31">
            <v>151.6</v>
          </cell>
          <cell r="K31">
            <v>16.100000000000001</v>
          </cell>
          <cell r="L31">
            <v>33.9</v>
          </cell>
          <cell r="M31">
            <v>730.1</v>
          </cell>
          <cell r="N31">
            <v>600.6</v>
          </cell>
          <cell r="O31">
            <v>64.8</v>
          </cell>
          <cell r="P31">
            <v>64.7</v>
          </cell>
          <cell r="Q31">
            <v>0</v>
          </cell>
          <cell r="R31">
            <v>35.9</v>
          </cell>
          <cell r="S31">
            <v>0</v>
          </cell>
          <cell r="T31">
            <v>23.7</v>
          </cell>
          <cell r="U31">
            <v>-100.4</v>
          </cell>
          <cell r="V31">
            <v>0</v>
          </cell>
        </row>
        <row r="32">
          <cell r="G32">
            <v>-147</v>
          </cell>
          <cell r="H32">
            <v>713.9</v>
          </cell>
          <cell r="I32">
            <v>483</v>
          </cell>
          <cell r="J32">
            <v>147.30000000000001</v>
          </cell>
          <cell r="K32">
            <v>54.4</v>
          </cell>
          <cell r="L32">
            <v>29.2</v>
          </cell>
          <cell r="M32">
            <v>860.9</v>
          </cell>
          <cell r="N32">
            <v>720.3</v>
          </cell>
          <cell r="O32">
            <v>65</v>
          </cell>
          <cell r="P32">
            <v>75.600000000000023</v>
          </cell>
          <cell r="Q32">
            <v>0</v>
          </cell>
          <cell r="R32">
            <v>51.6</v>
          </cell>
          <cell r="S32">
            <v>0</v>
          </cell>
          <cell r="T32">
            <v>-15.1</v>
          </cell>
          <cell r="U32">
            <v>-110.5</v>
          </cell>
          <cell r="V32">
            <v>0</v>
          </cell>
        </row>
        <row r="33">
          <cell r="G33">
            <v>-49.6</v>
          </cell>
          <cell r="H33">
            <v>715.5</v>
          </cell>
          <cell r="I33">
            <v>473.1</v>
          </cell>
          <cell r="J33">
            <v>194.7</v>
          </cell>
          <cell r="K33">
            <v>26.1</v>
          </cell>
          <cell r="L33">
            <v>21.6</v>
          </cell>
          <cell r="M33">
            <v>765.1</v>
          </cell>
          <cell r="N33">
            <v>591.4</v>
          </cell>
          <cell r="O33">
            <v>91.1</v>
          </cell>
          <cell r="P33">
            <v>82.600000000000051</v>
          </cell>
          <cell r="Q33">
            <v>0</v>
          </cell>
          <cell r="R33">
            <v>17.2</v>
          </cell>
          <cell r="S33">
            <v>0</v>
          </cell>
          <cell r="T33">
            <v>-8.1999999999999993</v>
          </cell>
          <cell r="U33">
            <v>-40.6</v>
          </cell>
          <cell r="V33">
            <v>0</v>
          </cell>
        </row>
        <row r="34">
          <cell r="G34">
            <v>72.5</v>
          </cell>
          <cell r="H34">
            <v>701.1</v>
          </cell>
          <cell r="I34">
            <v>455.9</v>
          </cell>
          <cell r="J34">
            <v>186.4</v>
          </cell>
          <cell r="K34">
            <v>41.2</v>
          </cell>
          <cell r="L34">
            <v>17.600000000000001</v>
          </cell>
          <cell r="M34">
            <v>628.6</v>
          </cell>
          <cell r="N34">
            <v>514.4</v>
          </cell>
          <cell r="O34">
            <v>54.599999999999994</v>
          </cell>
          <cell r="P34">
            <v>59.600000000000051</v>
          </cell>
          <cell r="Q34">
            <v>0</v>
          </cell>
          <cell r="R34">
            <v>17.600000000000001</v>
          </cell>
          <cell r="S34">
            <v>0</v>
          </cell>
          <cell r="T34">
            <v>-45.6</v>
          </cell>
          <cell r="U34">
            <v>44.5</v>
          </cell>
          <cell r="V34">
            <v>0</v>
          </cell>
        </row>
        <row r="35">
          <cell r="G35">
            <v>163.1</v>
          </cell>
          <cell r="H35">
            <v>994.1</v>
          </cell>
          <cell r="I35">
            <v>699.4</v>
          </cell>
          <cell r="J35">
            <v>232.8</v>
          </cell>
          <cell r="K35">
            <v>23.4</v>
          </cell>
          <cell r="L35">
            <v>38.5</v>
          </cell>
          <cell r="M35">
            <v>831</v>
          </cell>
          <cell r="N35">
            <v>556.40000000000009</v>
          </cell>
          <cell r="O35">
            <v>196.7</v>
          </cell>
          <cell r="P35">
            <v>72.400000000000006</v>
          </cell>
          <cell r="Q35">
            <v>5.5</v>
          </cell>
          <cell r="R35">
            <v>53</v>
          </cell>
          <cell r="S35">
            <v>0</v>
          </cell>
          <cell r="T35">
            <v>-44.2</v>
          </cell>
          <cell r="U35">
            <v>171.9</v>
          </cell>
          <cell r="V35">
            <v>0</v>
          </cell>
        </row>
        <row r="36">
          <cell r="G36">
            <v>-203.3</v>
          </cell>
          <cell r="H36">
            <v>1042.5999999999999</v>
          </cell>
          <cell r="I36">
            <v>720.1</v>
          </cell>
          <cell r="J36">
            <v>259.20000000000005</v>
          </cell>
          <cell r="K36">
            <v>22.3</v>
          </cell>
          <cell r="L36">
            <v>40.9</v>
          </cell>
          <cell r="M36">
            <v>1245.8</v>
          </cell>
          <cell r="N36">
            <v>936</v>
          </cell>
          <cell r="O36">
            <v>223.4</v>
          </cell>
          <cell r="P36">
            <v>80.8</v>
          </cell>
          <cell r="Q36">
            <v>5.7</v>
          </cell>
          <cell r="R36">
            <v>55.2</v>
          </cell>
          <cell r="S36">
            <v>0</v>
          </cell>
          <cell r="T36">
            <v>140.6</v>
          </cell>
          <cell r="U36">
            <v>-7.6</v>
          </cell>
          <cell r="V36">
            <v>0</v>
          </cell>
        </row>
        <row r="37">
          <cell r="G37">
            <v>-213.1</v>
          </cell>
          <cell r="H37">
            <v>1070.8</v>
          </cell>
          <cell r="I37">
            <v>729.4</v>
          </cell>
          <cell r="J37">
            <v>278</v>
          </cell>
          <cell r="K37">
            <v>27.1</v>
          </cell>
          <cell r="L37">
            <v>36.4</v>
          </cell>
          <cell r="M37">
            <v>1284</v>
          </cell>
          <cell r="N37">
            <v>945.7</v>
          </cell>
          <cell r="O37">
            <v>233.2</v>
          </cell>
          <cell r="P37">
            <v>99.2</v>
          </cell>
          <cell r="Q37">
            <v>5.8</v>
          </cell>
          <cell r="R37">
            <v>35.4</v>
          </cell>
          <cell r="S37">
            <v>0</v>
          </cell>
          <cell r="T37">
            <v>157.19999999999999</v>
          </cell>
          <cell r="U37">
            <v>-20.6</v>
          </cell>
          <cell r="V37">
            <v>0</v>
          </cell>
        </row>
        <row r="38">
          <cell r="G38">
            <v>-204.4</v>
          </cell>
          <cell r="H38">
            <v>1016.1</v>
          </cell>
          <cell r="I38">
            <v>638.1</v>
          </cell>
          <cell r="J38">
            <v>310.60000000000002</v>
          </cell>
          <cell r="K38">
            <v>25.5</v>
          </cell>
          <cell r="L38">
            <v>42</v>
          </cell>
          <cell r="M38">
            <v>1220.5999999999999</v>
          </cell>
          <cell r="N38">
            <v>835.8</v>
          </cell>
          <cell r="O38">
            <v>265</v>
          </cell>
          <cell r="P38">
            <v>112.69999999999999</v>
          </cell>
          <cell r="Q38">
            <v>7</v>
          </cell>
          <cell r="R38">
            <v>35.200000000000003</v>
          </cell>
          <cell r="S38">
            <v>0</v>
          </cell>
          <cell r="T38">
            <v>127.5</v>
          </cell>
          <cell r="U38">
            <v>-41.8</v>
          </cell>
          <cell r="V38">
            <v>0</v>
          </cell>
        </row>
        <row r="39">
          <cell r="G39">
            <v>-227.5</v>
          </cell>
          <cell r="H39">
            <v>1092</v>
          </cell>
          <cell r="I39">
            <v>674.09999999999991</v>
          </cell>
          <cell r="J39">
            <v>332.4</v>
          </cell>
          <cell r="K39">
            <v>48</v>
          </cell>
          <cell r="L39">
            <v>37.5</v>
          </cell>
          <cell r="M39">
            <v>1319.5</v>
          </cell>
          <cell r="N39">
            <v>894.30000000000007</v>
          </cell>
          <cell r="O39">
            <v>295.7</v>
          </cell>
          <cell r="P39">
            <v>116.9</v>
          </cell>
          <cell r="Q39">
            <v>12.6</v>
          </cell>
          <cell r="R39">
            <v>28.9</v>
          </cell>
          <cell r="S39">
            <v>0</v>
          </cell>
          <cell r="T39">
            <v>172.5</v>
          </cell>
          <cell r="U39">
            <v>-26</v>
          </cell>
          <cell r="V39">
            <v>0</v>
          </cell>
        </row>
        <row r="40">
          <cell r="G40">
            <v>1.7</v>
          </cell>
          <cell r="H40">
            <v>1329</v>
          </cell>
          <cell r="I40">
            <v>859.5</v>
          </cell>
          <cell r="J40">
            <v>379.79999999999995</v>
          </cell>
          <cell r="K40">
            <v>57.7</v>
          </cell>
          <cell r="L40">
            <v>32.1</v>
          </cell>
          <cell r="M40">
            <v>1327.3</v>
          </cell>
          <cell r="N40">
            <v>883.90000000000009</v>
          </cell>
          <cell r="O40">
            <v>291.2</v>
          </cell>
          <cell r="P40">
            <v>143.5</v>
          </cell>
          <cell r="Q40">
            <v>8.8000000000000007</v>
          </cell>
          <cell r="R40">
            <v>163.19999999999999</v>
          </cell>
          <cell r="S40">
            <v>0</v>
          </cell>
          <cell r="T40">
            <v>36.700000000000003</v>
          </cell>
          <cell r="U40">
            <v>201.5</v>
          </cell>
          <cell r="V40">
            <v>0</v>
          </cell>
        </row>
        <row r="41">
          <cell r="G41">
            <v>-183.1</v>
          </cell>
          <cell r="H41">
            <v>1395.2</v>
          </cell>
          <cell r="I41">
            <v>874.6</v>
          </cell>
          <cell r="J41">
            <v>411.5</v>
          </cell>
          <cell r="K41">
            <v>63.400000000000006</v>
          </cell>
          <cell r="L41">
            <v>45.8</v>
          </cell>
          <cell r="M41">
            <v>1578.3</v>
          </cell>
          <cell r="N41">
            <v>1071.5999999999999</v>
          </cell>
          <cell r="O41">
            <v>328</v>
          </cell>
          <cell r="P41">
            <v>169.7</v>
          </cell>
          <cell r="Q41">
            <v>8.9</v>
          </cell>
          <cell r="R41">
            <v>82.6</v>
          </cell>
          <cell r="S41">
            <v>0</v>
          </cell>
          <cell r="T41">
            <v>161.80000000000001</v>
          </cell>
          <cell r="U41">
            <v>61.2</v>
          </cell>
          <cell r="V41">
            <v>0</v>
          </cell>
        </row>
        <row r="42">
          <cell r="G42">
            <v>-359.9</v>
          </cell>
          <cell r="H42">
            <v>1326.9</v>
          </cell>
          <cell r="I42">
            <v>777.4</v>
          </cell>
          <cell r="J42">
            <v>442.1</v>
          </cell>
          <cell r="K42">
            <v>66.099999999999994</v>
          </cell>
          <cell r="L42">
            <v>41.2</v>
          </cell>
          <cell r="M42">
            <v>1686.7</v>
          </cell>
          <cell r="N42">
            <v>1161.5</v>
          </cell>
          <cell r="O42">
            <v>353.5</v>
          </cell>
          <cell r="P42">
            <v>166.9</v>
          </cell>
          <cell r="Q42">
            <v>4.8</v>
          </cell>
          <cell r="R42">
            <v>163.69999999999999</v>
          </cell>
          <cell r="S42">
            <v>0</v>
          </cell>
          <cell r="T42">
            <v>182.6</v>
          </cell>
          <cell r="U42">
            <v>-13.5</v>
          </cell>
          <cell r="V42">
            <v>0</v>
          </cell>
        </row>
        <row r="43">
          <cell r="G43">
            <v>-385.5</v>
          </cell>
          <cell r="H43">
            <v>1320.8</v>
          </cell>
          <cell r="I43">
            <v>758.2</v>
          </cell>
          <cell r="J43">
            <v>449.7</v>
          </cell>
          <cell r="K43">
            <v>68.5</v>
          </cell>
          <cell r="L43">
            <v>44.4</v>
          </cell>
          <cell r="M43">
            <v>1706.3</v>
          </cell>
          <cell r="N43">
            <v>1164.8999999999999</v>
          </cell>
          <cell r="O43">
            <v>352.3</v>
          </cell>
          <cell r="P43">
            <v>182.89999999999998</v>
          </cell>
          <cell r="Q43">
            <v>6.3</v>
          </cell>
          <cell r="R43">
            <v>98.7</v>
          </cell>
          <cell r="S43">
            <v>0</v>
          </cell>
          <cell r="T43">
            <v>209.5</v>
          </cell>
          <cell r="U43">
            <v>-77.2</v>
          </cell>
          <cell r="V43">
            <v>0</v>
          </cell>
        </row>
        <row r="44">
          <cell r="G44">
            <v>-232.1</v>
          </cell>
          <cell r="H44">
            <v>1402.7</v>
          </cell>
          <cell r="I44">
            <v>780.7</v>
          </cell>
          <cell r="J44">
            <v>499.1</v>
          </cell>
          <cell r="K44">
            <v>75.8</v>
          </cell>
          <cell r="L44">
            <v>47.1</v>
          </cell>
          <cell r="M44">
            <v>1634.8</v>
          </cell>
          <cell r="N44">
            <v>1035.3</v>
          </cell>
          <cell r="O44">
            <v>380.7</v>
          </cell>
          <cell r="P44">
            <v>210.1</v>
          </cell>
          <cell r="Q44">
            <v>8.6</v>
          </cell>
          <cell r="R44">
            <v>114.8</v>
          </cell>
          <cell r="S44">
            <v>0</v>
          </cell>
          <cell r="T44">
            <v>173.3</v>
          </cell>
          <cell r="U44">
            <v>56</v>
          </cell>
          <cell r="V44">
            <v>0</v>
          </cell>
        </row>
        <row r="45">
          <cell r="G45">
            <v>-419.7</v>
          </cell>
          <cell r="H45">
            <v>1444</v>
          </cell>
          <cell r="I45">
            <v>805.7</v>
          </cell>
          <cell r="J45">
            <v>518.20000000000005</v>
          </cell>
          <cell r="K45">
            <v>71.3</v>
          </cell>
          <cell r="L45">
            <v>48.9</v>
          </cell>
          <cell r="M45">
            <v>1863.7</v>
          </cell>
          <cell r="N45">
            <v>1211.3000000000002</v>
          </cell>
          <cell r="O45">
            <v>398.9</v>
          </cell>
          <cell r="P45">
            <v>237.6</v>
          </cell>
          <cell r="Q45">
            <v>15.9</v>
          </cell>
          <cell r="R45">
            <v>275.60000000000002</v>
          </cell>
          <cell r="S45">
            <v>0</v>
          </cell>
          <cell r="T45">
            <v>135.5</v>
          </cell>
          <cell r="U45">
            <v>-8.6</v>
          </cell>
          <cell r="V45">
            <v>0</v>
          </cell>
        </row>
        <row r="46">
          <cell r="G46">
            <v>-343.7</v>
          </cell>
          <cell r="H46">
            <v>1508.5</v>
          </cell>
          <cell r="I46">
            <v>842.8</v>
          </cell>
          <cell r="J46">
            <v>545.4</v>
          </cell>
          <cell r="K46">
            <v>75.099999999999994</v>
          </cell>
          <cell r="L46">
            <v>45.3</v>
          </cell>
          <cell r="M46">
            <v>1852.2</v>
          </cell>
          <cell r="N46">
            <v>1165.1999999999998</v>
          </cell>
          <cell r="O46">
            <v>424.9</v>
          </cell>
          <cell r="P46">
            <v>238</v>
          </cell>
          <cell r="Q46">
            <v>24</v>
          </cell>
          <cell r="R46">
            <v>217.4</v>
          </cell>
          <cell r="S46">
            <v>0</v>
          </cell>
          <cell r="T46">
            <v>104.8</v>
          </cell>
          <cell r="U46">
            <v>-21.5</v>
          </cell>
          <cell r="V46">
            <v>0</v>
          </cell>
        </row>
        <row r="47">
          <cell r="G47">
            <v>-249.6</v>
          </cell>
          <cell r="H47">
            <v>1626.2</v>
          </cell>
          <cell r="I47">
            <v>934.3</v>
          </cell>
          <cell r="J47">
            <v>578</v>
          </cell>
          <cell r="K47">
            <v>71.900000000000006</v>
          </cell>
          <cell r="L47">
            <v>42</v>
          </cell>
          <cell r="M47">
            <v>1875.7</v>
          </cell>
          <cell r="N47">
            <v>1160.8</v>
          </cell>
          <cell r="O47">
            <v>433</v>
          </cell>
          <cell r="P47">
            <v>258.5</v>
          </cell>
          <cell r="Q47">
            <v>23.5</v>
          </cell>
          <cell r="R47">
            <v>202.2</v>
          </cell>
          <cell r="S47">
            <v>0</v>
          </cell>
          <cell r="T47">
            <v>64.3</v>
          </cell>
          <cell r="U47">
            <v>16.899999999999999</v>
          </cell>
          <cell r="V47">
            <v>0</v>
          </cell>
        </row>
        <row r="48">
          <cell r="G48">
            <v>-226.1</v>
          </cell>
          <cell r="H48">
            <v>1804.1</v>
          </cell>
          <cell r="I48">
            <v>1028.8</v>
          </cell>
          <cell r="J48">
            <v>649.19999999999993</v>
          </cell>
          <cell r="K48">
            <v>84.3</v>
          </cell>
          <cell r="L48">
            <v>41.9</v>
          </cell>
          <cell r="M48">
            <v>2030.2</v>
          </cell>
          <cell r="N48">
            <v>1244.2</v>
          </cell>
          <cell r="O48">
            <v>471</v>
          </cell>
          <cell r="P48">
            <v>290.3</v>
          </cell>
          <cell r="Q48">
            <v>24.7</v>
          </cell>
          <cell r="R48">
            <v>125.3</v>
          </cell>
          <cell r="S48">
            <v>0</v>
          </cell>
          <cell r="T48">
            <v>210.5</v>
          </cell>
          <cell r="U48">
            <v>109.7</v>
          </cell>
          <cell r="V48">
            <v>0</v>
          </cell>
        </row>
        <row r="49">
          <cell r="G49">
            <v>-444.7</v>
          </cell>
          <cell r="H49">
            <v>1930.1</v>
          </cell>
          <cell r="I49">
            <v>1088.5999999999999</v>
          </cell>
          <cell r="J49">
            <v>696.1</v>
          </cell>
          <cell r="K49">
            <v>99</v>
          </cell>
          <cell r="L49">
            <v>46.5</v>
          </cell>
          <cell r="M49">
            <v>2374.8000000000002</v>
          </cell>
          <cell r="N49">
            <v>1501.6000000000001</v>
          </cell>
          <cell r="O49">
            <v>515.1</v>
          </cell>
          <cell r="P49">
            <v>337.29999999999995</v>
          </cell>
          <cell r="Q49">
            <v>20.8</v>
          </cell>
          <cell r="R49">
            <v>582.1</v>
          </cell>
          <cell r="S49">
            <v>0</v>
          </cell>
          <cell r="T49">
            <v>-105.8</v>
          </cell>
          <cell r="U49">
            <v>31.6</v>
          </cell>
          <cell r="V49">
            <v>0</v>
          </cell>
        </row>
        <row r="50">
          <cell r="G50">
            <v>-442.9</v>
          </cell>
          <cell r="H50">
            <v>2062.6</v>
          </cell>
          <cell r="I50">
            <v>1153.5999999999999</v>
          </cell>
          <cell r="J50">
            <v>769.1</v>
          </cell>
          <cell r="K50">
            <v>108.6</v>
          </cell>
          <cell r="L50">
            <v>31.3</v>
          </cell>
          <cell r="M50">
            <v>2505.5</v>
          </cell>
          <cell r="N50">
            <v>1578.8</v>
          </cell>
          <cell r="O50">
            <v>554.20000000000005</v>
          </cell>
          <cell r="P50">
            <v>354.1</v>
          </cell>
          <cell r="Q50">
            <v>18.399999999999999</v>
          </cell>
          <cell r="R50">
            <v>342.3</v>
          </cell>
          <cell r="S50">
            <v>0</v>
          </cell>
          <cell r="T50">
            <v>79.7</v>
          </cell>
          <cell r="U50">
            <v>-21</v>
          </cell>
          <cell r="V50">
            <v>0</v>
          </cell>
        </row>
        <row r="51">
          <cell r="G51">
            <v>-477.8</v>
          </cell>
          <cell r="H51">
            <v>2241.9</v>
          </cell>
          <cell r="I51">
            <v>1235.4000000000001</v>
          </cell>
          <cell r="J51">
            <v>839.7</v>
          </cell>
          <cell r="K51">
            <v>136.19999999999999</v>
          </cell>
          <cell r="L51">
            <v>30.7</v>
          </cell>
          <cell r="M51">
            <v>2719.7</v>
          </cell>
          <cell r="N51">
            <v>1668.8</v>
          </cell>
          <cell r="O51">
            <v>624.09999999999991</v>
          </cell>
          <cell r="P51">
            <v>407.8</v>
          </cell>
          <cell r="Q51">
            <v>19</v>
          </cell>
          <cell r="R51">
            <v>527</v>
          </cell>
          <cell r="S51">
            <v>0</v>
          </cell>
          <cell r="T51">
            <v>-43.1</v>
          </cell>
          <cell r="U51">
            <v>6.1</v>
          </cell>
          <cell r="V51">
            <v>0</v>
          </cell>
        </row>
        <row r="52">
          <cell r="G52">
            <v>-603</v>
          </cell>
          <cell r="H52">
            <v>2309.8000000000002</v>
          </cell>
          <cell r="I52">
            <v>1228.6000000000001</v>
          </cell>
          <cell r="J52">
            <v>917.40000000000009</v>
          </cell>
          <cell r="K52">
            <v>126.6</v>
          </cell>
          <cell r="L52">
            <v>37.299999999999997</v>
          </cell>
          <cell r="M52">
            <v>2912.9</v>
          </cell>
          <cell r="N52">
            <v>1755.2</v>
          </cell>
          <cell r="O52">
            <v>667.1</v>
          </cell>
          <cell r="P52">
            <v>474</v>
          </cell>
          <cell r="Q52">
            <v>16.600000000000001</v>
          </cell>
          <cell r="R52">
            <v>647.29999999999995</v>
          </cell>
          <cell r="S52">
            <v>0</v>
          </cell>
          <cell r="T52">
            <v>-4.4000000000000004</v>
          </cell>
          <cell r="U52">
            <v>39.799999999999997</v>
          </cell>
          <cell r="V52">
            <v>0</v>
          </cell>
        </row>
        <row r="53">
          <cell r="G53">
            <v>-775.4</v>
          </cell>
          <cell r="H53">
            <v>2537.1999999999998</v>
          </cell>
          <cell r="I53">
            <v>1276.0999999999999</v>
          </cell>
          <cell r="J53">
            <v>1080.0999999999999</v>
          </cell>
          <cell r="K53">
            <v>137.5</v>
          </cell>
          <cell r="L53">
            <v>43.5</v>
          </cell>
          <cell r="M53">
            <v>3312.6</v>
          </cell>
          <cell r="N53">
            <v>1936.8</v>
          </cell>
          <cell r="O53">
            <v>796.8</v>
          </cell>
          <cell r="P53">
            <v>564.40000000000009</v>
          </cell>
          <cell r="Q53">
            <v>14.7</v>
          </cell>
          <cell r="R53">
            <v>513.79999999999995</v>
          </cell>
          <cell r="S53">
            <v>0</v>
          </cell>
          <cell r="T53">
            <v>310.60000000000002</v>
          </cell>
          <cell r="U53">
            <v>49</v>
          </cell>
          <cell r="V53">
            <v>0</v>
          </cell>
        </row>
        <row r="54">
          <cell r="G54">
            <v>-708.4</v>
          </cell>
          <cell r="H54">
            <v>2853.3</v>
          </cell>
          <cell r="I54">
            <v>1470.3</v>
          </cell>
          <cell r="J54">
            <v>1168.2</v>
          </cell>
          <cell r="K54">
            <v>164.5</v>
          </cell>
          <cell r="L54">
            <v>50.1</v>
          </cell>
          <cell r="M54">
            <v>3561.7</v>
          </cell>
          <cell r="N54">
            <v>2001.8999999999999</v>
          </cell>
          <cell r="O54">
            <v>895.9</v>
          </cell>
          <cell r="P54">
            <v>648.6</v>
          </cell>
          <cell r="Q54">
            <v>15.3</v>
          </cell>
          <cell r="R54">
            <v>665.6</v>
          </cell>
          <cell r="S54">
            <v>0</v>
          </cell>
          <cell r="T54">
            <v>90.7</v>
          </cell>
          <cell r="U54">
            <v>47.9</v>
          </cell>
          <cell r="V54">
            <v>0</v>
          </cell>
        </row>
        <row r="55">
          <cell r="G55">
            <v>-1187.9000000000001</v>
          </cell>
          <cell r="H55">
            <v>3254.5</v>
          </cell>
          <cell r="I55">
            <v>1446.7</v>
          </cell>
          <cell r="J55">
            <v>1544.5</v>
          </cell>
          <cell r="K55">
            <v>193.4</v>
          </cell>
          <cell r="L55">
            <v>69.8</v>
          </cell>
          <cell r="M55">
            <v>4442.5</v>
          </cell>
          <cell r="N55">
            <v>2353.7000000000003</v>
          </cell>
          <cell r="O55">
            <v>1288.5999999999999</v>
          </cell>
          <cell r="P55">
            <v>786.2</v>
          </cell>
          <cell r="Q55">
            <v>13.9</v>
          </cell>
          <cell r="R55">
            <v>848.6</v>
          </cell>
          <cell r="S55">
            <v>45.4</v>
          </cell>
          <cell r="T55">
            <v>396.1</v>
          </cell>
          <cell r="U55">
            <v>102.1</v>
          </cell>
          <cell r="V55">
            <v>0</v>
          </cell>
        </row>
        <row r="56">
          <cell r="G56">
            <v>-928.9</v>
          </cell>
          <cell r="H56">
            <v>3532</v>
          </cell>
          <cell r="I56">
            <v>1521.8</v>
          </cell>
          <cell r="J56">
            <v>1733.3999999999999</v>
          </cell>
          <cell r="K56">
            <v>205.7</v>
          </cell>
          <cell r="L56">
            <v>71.099999999999994</v>
          </cell>
          <cell r="M56">
            <v>4460.8999999999996</v>
          </cell>
          <cell r="N56">
            <v>2272.6999999999998</v>
          </cell>
          <cell r="O56">
            <v>1341.7</v>
          </cell>
          <cell r="P56">
            <v>833</v>
          </cell>
          <cell r="Q56">
            <v>13.5</v>
          </cell>
          <cell r="R56">
            <v>895.7</v>
          </cell>
          <cell r="S56">
            <v>39.6</v>
          </cell>
          <cell r="T56">
            <v>193.5</v>
          </cell>
          <cell r="U56">
            <v>200</v>
          </cell>
          <cell r="V56">
            <v>0</v>
          </cell>
        </row>
        <row r="57">
          <cell r="G57">
            <v>-1005.7</v>
          </cell>
          <cell r="H57">
            <v>4280.2</v>
          </cell>
          <cell r="I57">
            <v>1886.8000000000002</v>
          </cell>
          <cell r="J57">
            <v>1993.6</v>
          </cell>
          <cell r="K57">
            <v>320.10000000000002</v>
          </cell>
          <cell r="L57">
            <v>79.8</v>
          </cell>
          <cell r="M57">
            <v>5285.9</v>
          </cell>
          <cell r="N57">
            <v>2799.4</v>
          </cell>
          <cell r="O57">
            <v>1524.7</v>
          </cell>
          <cell r="P57">
            <v>949.3</v>
          </cell>
          <cell r="Q57">
            <v>12.6</v>
          </cell>
          <cell r="R57">
            <v>432.5</v>
          </cell>
          <cell r="S57">
            <v>39.200000000000003</v>
          </cell>
          <cell r="T57">
            <v>798.7</v>
          </cell>
          <cell r="U57">
            <v>264.7</v>
          </cell>
          <cell r="V57">
            <v>0</v>
          </cell>
        </row>
        <row r="58">
          <cell r="G58">
            <v>-1528.8</v>
          </cell>
          <cell r="H58">
            <v>5405.9</v>
          </cell>
          <cell r="I58">
            <v>2399.2999999999997</v>
          </cell>
          <cell r="J58">
            <v>2393.3000000000002</v>
          </cell>
          <cell r="K58">
            <v>523.70000000000005</v>
          </cell>
          <cell r="L58">
            <v>89.5</v>
          </cell>
          <cell r="M58">
            <v>6934.6</v>
          </cell>
          <cell r="N58">
            <v>3937.4</v>
          </cell>
          <cell r="O58">
            <v>1825.3000000000002</v>
          </cell>
          <cell r="P58">
            <v>1155.4000000000001</v>
          </cell>
          <cell r="Q58">
            <v>16.5</v>
          </cell>
          <cell r="R58">
            <v>2051.1999999999998</v>
          </cell>
          <cell r="S58">
            <v>0</v>
          </cell>
          <cell r="T58">
            <v>-400.2</v>
          </cell>
          <cell r="U58">
            <v>122.3</v>
          </cell>
          <cell r="V58">
            <v>0</v>
          </cell>
        </row>
        <row r="59">
          <cell r="G59">
            <v>-3226</v>
          </cell>
          <cell r="H59">
            <v>6838.5</v>
          </cell>
          <cell r="I59">
            <v>3377.2</v>
          </cell>
          <cell r="J59">
            <v>2650.2</v>
          </cell>
          <cell r="K59">
            <v>675.3</v>
          </cell>
          <cell r="L59">
            <v>135.69999999999999</v>
          </cell>
          <cell r="M59">
            <v>10064.4</v>
          </cell>
          <cell r="N59">
            <v>6225.5</v>
          </cell>
          <cell r="O59">
            <v>2253.9</v>
          </cell>
          <cell r="P59">
            <v>1568.1999999999998</v>
          </cell>
          <cell r="Q59">
            <v>16.8</v>
          </cell>
          <cell r="R59">
            <v>3822.5</v>
          </cell>
          <cell r="S59">
            <v>0</v>
          </cell>
          <cell r="T59">
            <v>-559.6</v>
          </cell>
          <cell r="U59">
            <v>36.9</v>
          </cell>
          <cell r="V59">
            <v>0</v>
          </cell>
        </row>
        <row r="60">
          <cell r="G60">
            <v>-4442.6000000000004</v>
          </cell>
          <cell r="H60">
            <v>7134.8</v>
          </cell>
          <cell r="I60">
            <v>3540.6000000000004</v>
          </cell>
          <cell r="J60">
            <v>2906.5</v>
          </cell>
          <cell r="K60">
            <v>533.1</v>
          </cell>
          <cell r="L60">
            <v>154.6</v>
          </cell>
          <cell r="M60">
            <v>11577.4</v>
          </cell>
          <cell r="N60">
            <v>6732.2999999999993</v>
          </cell>
          <cell r="O60">
            <v>2703.1</v>
          </cell>
          <cell r="P60">
            <v>2120.6999999999998</v>
          </cell>
          <cell r="Q60">
            <v>21.4</v>
          </cell>
          <cell r="R60">
            <v>5458.9</v>
          </cell>
          <cell r="S60">
            <v>0</v>
          </cell>
          <cell r="T60">
            <v>-851.2</v>
          </cell>
          <cell r="U60">
            <v>165.1</v>
          </cell>
          <cell r="V60">
            <v>0</v>
          </cell>
        </row>
        <row r="61">
          <cell r="G61">
            <v>-3683.3</v>
          </cell>
          <cell r="H61">
            <v>8277.2000000000007</v>
          </cell>
          <cell r="I61">
            <v>4181.3999999999996</v>
          </cell>
          <cell r="J61">
            <v>3286.9</v>
          </cell>
          <cell r="K61">
            <v>631.79999999999995</v>
          </cell>
          <cell r="L61">
            <v>177.2</v>
          </cell>
          <cell r="M61">
            <v>11960.5</v>
          </cell>
          <cell r="N61">
            <v>6428.5999999999995</v>
          </cell>
          <cell r="O61">
            <v>2915</v>
          </cell>
          <cell r="P61">
            <v>2594.3000000000002</v>
          </cell>
          <cell r="Q61">
            <v>22.6</v>
          </cell>
          <cell r="R61">
            <v>5070</v>
          </cell>
          <cell r="S61">
            <v>0</v>
          </cell>
          <cell r="T61">
            <v>-1707.7</v>
          </cell>
          <cell r="U61">
            <v>-320.89999999999998</v>
          </cell>
          <cell r="V61">
            <v>0</v>
          </cell>
        </row>
        <row r="62">
          <cell r="G62">
            <v>-1596.4</v>
          </cell>
          <cell r="H62">
            <v>9177.1</v>
          </cell>
          <cell r="I62">
            <v>5193.0000000000009</v>
          </cell>
          <cell r="J62">
            <v>3149</v>
          </cell>
          <cell r="K62">
            <v>641.29999999999995</v>
          </cell>
          <cell r="L62">
            <v>193.7</v>
          </cell>
          <cell r="M62">
            <v>10773.5</v>
          </cell>
          <cell r="N62">
            <v>5735.6</v>
          </cell>
          <cell r="O62">
            <v>2327.5</v>
          </cell>
          <cell r="P62">
            <v>2686.9</v>
          </cell>
          <cell r="Q62">
            <v>23.4</v>
          </cell>
          <cell r="R62">
            <v>2276</v>
          </cell>
          <cell r="S62">
            <v>0</v>
          </cell>
          <cell r="T62">
            <v>-22.5</v>
          </cell>
          <cell r="U62">
            <v>657.1</v>
          </cell>
          <cell r="V62">
            <v>0</v>
          </cell>
        </row>
        <row r="63">
          <cell r="G63">
            <v>-2693</v>
          </cell>
          <cell r="H63">
            <v>11653.1</v>
          </cell>
          <cell r="I63">
            <v>6764.3</v>
          </cell>
          <cell r="J63">
            <v>3736</v>
          </cell>
          <cell r="K63">
            <v>927.2</v>
          </cell>
          <cell r="L63">
            <v>225.6</v>
          </cell>
          <cell r="M63">
            <v>14346.1</v>
          </cell>
          <cell r="N63">
            <v>7991.5</v>
          </cell>
          <cell r="O63">
            <v>2927.7</v>
          </cell>
          <cell r="P63">
            <v>3397.8</v>
          </cell>
          <cell r="Q63">
            <v>29.3</v>
          </cell>
          <cell r="R63">
            <v>3254.1</v>
          </cell>
          <cell r="S63">
            <v>0</v>
          </cell>
          <cell r="T63">
            <v>-127</v>
          </cell>
          <cell r="U63">
            <v>434.2</v>
          </cell>
          <cell r="V63">
            <v>0</v>
          </cell>
        </row>
        <row r="64">
          <cell r="G64">
            <v>-4870.5</v>
          </cell>
          <cell r="H64">
            <v>16263.5</v>
          </cell>
          <cell r="I64">
            <v>9943.3000000000011</v>
          </cell>
          <cell r="J64">
            <v>4675.2000000000007</v>
          </cell>
          <cell r="K64">
            <v>1381.6</v>
          </cell>
          <cell r="L64">
            <v>256.39999999999998</v>
          </cell>
          <cell r="M64">
            <v>21134</v>
          </cell>
          <cell r="N64">
            <v>12131.5</v>
          </cell>
          <cell r="O64">
            <v>4051.1</v>
          </cell>
          <cell r="P64">
            <v>4918.8999999999996</v>
          </cell>
          <cell r="Q64">
            <v>32.5</v>
          </cell>
          <cell r="R64">
            <v>4533.3</v>
          </cell>
          <cell r="S64">
            <v>70</v>
          </cell>
          <cell r="T64">
            <v>686.2</v>
          </cell>
          <cell r="U64">
            <v>419</v>
          </cell>
          <cell r="V64">
            <v>1</v>
          </cell>
        </row>
        <row r="65">
          <cell r="G65">
            <v>-10434.097</v>
          </cell>
          <cell r="H65">
            <v>24860</v>
          </cell>
          <cell r="I65">
            <v>18031.039000000001</v>
          </cell>
          <cell r="J65">
            <v>4569.018</v>
          </cell>
          <cell r="K65">
            <v>1383.309</v>
          </cell>
          <cell r="L65">
            <v>877.30500000000006</v>
          </cell>
          <cell r="M65">
            <v>35294</v>
          </cell>
          <cell r="N65">
            <v>21089.360000000001</v>
          </cell>
          <cell r="O65">
            <v>6340.6229999999996</v>
          </cell>
          <cell r="P65">
            <v>7820.6610000000001</v>
          </cell>
          <cell r="Q65">
            <v>44.124000000000002</v>
          </cell>
          <cell r="R65">
            <v>11274.5</v>
          </cell>
          <cell r="S65">
            <v>0</v>
          </cell>
          <cell r="T65">
            <v>-142.30000000000001</v>
          </cell>
          <cell r="U65">
            <v>916.2</v>
          </cell>
          <cell r="V65">
            <v>-217.9</v>
          </cell>
        </row>
        <row r="66">
          <cell r="G66">
            <v>-16240.603999999999</v>
          </cell>
          <cell r="H66">
            <v>31111</v>
          </cell>
          <cell r="I66">
            <v>23307.339</v>
          </cell>
          <cell r="J66">
            <v>4947.4920000000002</v>
          </cell>
          <cell r="K66">
            <v>1779.0530000000001</v>
          </cell>
          <cell r="L66">
            <v>1077.606</v>
          </cell>
          <cell r="M66">
            <v>47352.093999999997</v>
          </cell>
          <cell r="N66">
            <v>27184.229000000003</v>
          </cell>
          <cell r="O66">
            <v>8216.8169999999991</v>
          </cell>
          <cell r="P66">
            <v>11893.837</v>
          </cell>
          <cell r="Q66">
            <v>57.211000000000006</v>
          </cell>
          <cell r="R66">
            <v>26616.3</v>
          </cell>
          <cell r="S66">
            <v>0</v>
          </cell>
          <cell r="T66">
            <v>-9221</v>
          </cell>
          <cell r="U66">
            <v>1031.4000000000001</v>
          </cell>
          <cell r="V66">
            <v>123.4</v>
          </cell>
        </row>
        <row r="67">
          <cell r="G67">
            <v>-5890.0720000000001</v>
          </cell>
          <cell r="H67">
            <v>30973</v>
          </cell>
          <cell r="I67">
            <v>24055.21</v>
          </cell>
          <cell r="J67">
            <v>4113.7809999999999</v>
          </cell>
          <cell r="K67">
            <v>1731.3219999999999</v>
          </cell>
          <cell r="L67">
            <v>1071.7349999999999</v>
          </cell>
          <cell r="M67">
            <v>36863</v>
          </cell>
          <cell r="N67">
            <v>17010.631000000001</v>
          </cell>
          <cell r="O67">
            <v>5829.9070000000002</v>
          </cell>
          <cell r="P67">
            <v>13992.58</v>
          </cell>
          <cell r="Q67">
            <v>29.001999999999999</v>
          </cell>
          <cell r="R67">
            <v>9977.5</v>
          </cell>
          <cell r="S67">
            <v>0</v>
          </cell>
          <cell r="T67">
            <v>-7405.7</v>
          </cell>
          <cell r="U67">
            <v>-3202.9</v>
          </cell>
          <cell r="V67">
            <v>-115.5</v>
          </cell>
        </row>
        <row r="68">
          <cell r="G68">
            <v>5859.6229999999996</v>
          </cell>
          <cell r="H68">
            <v>32928.642999999996</v>
          </cell>
          <cell r="I68">
            <v>25953.137999999999</v>
          </cell>
          <cell r="J68">
            <v>4073.46</v>
          </cell>
          <cell r="K68">
            <v>1697.96</v>
          </cell>
          <cell r="L68">
            <v>1204.085</v>
          </cell>
          <cell r="M68">
            <v>27069</v>
          </cell>
          <cell r="N68">
            <v>11848.280999999999</v>
          </cell>
          <cell r="O68">
            <v>4368.125</v>
          </cell>
          <cell r="P68">
            <v>10821.258000000002</v>
          </cell>
          <cell r="Q68">
            <v>31.356000000000002</v>
          </cell>
          <cell r="R68">
            <v>339</v>
          </cell>
          <cell r="S68">
            <v>0</v>
          </cell>
          <cell r="T68">
            <v>-3079</v>
          </cell>
          <cell r="U68">
            <v>3100.857</v>
          </cell>
          <cell r="V68">
            <v>18</v>
          </cell>
        </row>
        <row r="69">
          <cell r="G69">
            <v>4184</v>
          </cell>
          <cell r="H69">
            <v>37830</v>
          </cell>
          <cell r="I69">
            <v>29100.350999999999</v>
          </cell>
          <cell r="J69">
            <v>4825.9060000000009</v>
          </cell>
          <cell r="K69">
            <v>2519.8130000000001</v>
          </cell>
          <cell r="L69">
            <v>1384.4370000000001</v>
          </cell>
          <cell r="M69">
            <v>33646</v>
          </cell>
          <cell r="N69">
            <v>15916.197999999999</v>
          </cell>
          <cell r="O69">
            <v>5111.5909999999994</v>
          </cell>
          <cell r="P69">
            <v>12596.267</v>
          </cell>
          <cell r="Q69">
            <v>23.097999999999999</v>
          </cell>
          <cell r="R69">
            <v>1306</v>
          </cell>
          <cell r="S69">
            <v>0</v>
          </cell>
          <cell r="T69">
            <v>-2136.09</v>
          </cell>
          <cell r="U69">
            <v>3200.8849999999993</v>
          </cell>
          <cell r="V69">
            <v>150</v>
          </cell>
        </row>
        <row r="70">
          <cell r="G70">
            <v>802</v>
          </cell>
          <cell r="H70">
            <v>35858.906999999999</v>
          </cell>
          <cell r="I70">
            <v>26757.3</v>
          </cell>
          <cell r="J70">
            <v>4794.433</v>
          </cell>
          <cell r="K70">
            <v>2293.6280000000002</v>
          </cell>
          <cell r="L70">
            <v>2013.5459999999998</v>
          </cell>
          <cell r="M70">
            <v>35057</v>
          </cell>
          <cell r="N70">
            <v>18359.097000000002</v>
          </cell>
          <cell r="O70">
            <v>5381.8510000000006</v>
          </cell>
          <cell r="P70">
            <v>11290.178</v>
          </cell>
          <cell r="Q70">
            <v>28.269000000000002</v>
          </cell>
          <cell r="R70">
            <v>-315</v>
          </cell>
          <cell r="S70">
            <v>0</v>
          </cell>
          <cell r="T70">
            <v>-2906.5869999999995</v>
          </cell>
          <cell r="U70">
            <v>-2328.4</v>
          </cell>
          <cell r="V70">
            <v>-95.093000000000004</v>
          </cell>
        </row>
        <row r="71">
          <cell r="G71">
            <v>-1373.509</v>
          </cell>
          <cell r="H71">
            <v>29929</v>
          </cell>
          <cell r="I71">
            <v>21803.596000000001</v>
          </cell>
          <cell r="J71">
            <v>4572.49</v>
          </cell>
          <cell r="K71">
            <v>1961.7490000000003</v>
          </cell>
          <cell r="L71">
            <v>1590.0229999999999</v>
          </cell>
          <cell r="M71">
            <v>31303</v>
          </cell>
          <cell r="N71">
            <v>16783.892</v>
          </cell>
          <cell r="O71">
            <v>5021.415</v>
          </cell>
          <cell r="P71">
            <v>9481.33</v>
          </cell>
          <cell r="Q71">
            <v>14.729999999999999</v>
          </cell>
          <cell r="R71">
            <v>2715</v>
          </cell>
          <cell r="S71">
            <v>0</v>
          </cell>
          <cell r="T71">
            <v>-740</v>
          </cell>
          <cell r="U71">
            <v>985</v>
          </cell>
          <cell r="V71">
            <v>-382.20599999999996</v>
          </cell>
        </row>
        <row r="72">
          <cell r="G72">
            <v>4241</v>
          </cell>
          <cell r="H72">
            <v>37369</v>
          </cell>
          <cell r="I72">
            <v>27599.514999999999</v>
          </cell>
          <cell r="J72">
            <v>5415.844000000001</v>
          </cell>
          <cell r="K72">
            <v>2415.8609999999999</v>
          </cell>
          <cell r="L72">
            <v>1937.213</v>
          </cell>
          <cell r="M72">
            <v>33128</v>
          </cell>
          <cell r="N72">
            <v>18812.425999999999</v>
          </cell>
          <cell r="O72">
            <v>5081.8259999999991</v>
          </cell>
          <cell r="P72">
            <v>9217.0650000000005</v>
          </cell>
          <cell r="Q72">
            <v>18.16</v>
          </cell>
          <cell r="R72">
            <v>-1188</v>
          </cell>
          <cell r="S72">
            <v>0</v>
          </cell>
          <cell r="T72">
            <v>3048</v>
          </cell>
          <cell r="U72">
            <v>6924.4</v>
          </cell>
          <cell r="V72">
            <v>-824</v>
          </cell>
        </row>
        <row r="73">
          <cell r="G73">
            <v>-2377</v>
          </cell>
          <cell r="H73">
            <v>42095.792999999998</v>
          </cell>
          <cell r="I73">
            <v>30691.498</v>
          </cell>
          <cell r="J73">
            <v>6068.3739999999998</v>
          </cell>
          <cell r="K73">
            <v>3064.4180000000001</v>
          </cell>
          <cell r="L73">
            <v>2271.5029999999997</v>
          </cell>
          <cell r="M73">
            <v>44473</v>
          </cell>
          <cell r="N73">
            <v>28081.969000000001</v>
          </cell>
          <cell r="O73">
            <v>6064.2120000000004</v>
          </cell>
          <cell r="P73">
            <v>10310.353999999999</v>
          </cell>
          <cell r="Q73">
            <v>14.882999999999999</v>
          </cell>
          <cell r="R73">
            <v>-1164</v>
          </cell>
          <cell r="S73">
            <v>0</v>
          </cell>
          <cell r="T73">
            <v>-3293</v>
          </cell>
          <cell r="U73">
            <v>-7227</v>
          </cell>
          <cell r="V73">
            <v>393</v>
          </cell>
        </row>
        <row r="74">
          <cell r="G74">
            <v>-5822</v>
          </cell>
          <cell r="H74">
            <v>48103.376000000004</v>
          </cell>
          <cell r="I74">
            <v>35171.046000000002</v>
          </cell>
          <cell r="J74">
            <v>7191.4469999999992</v>
          </cell>
          <cell r="K74">
            <v>3180.962</v>
          </cell>
          <cell r="L74">
            <v>2559.9210000000003</v>
          </cell>
          <cell r="M74">
            <v>53924.589</v>
          </cell>
          <cell r="N74">
            <v>34765.995999999999</v>
          </cell>
          <cell r="O74">
            <v>7659.6360000000004</v>
          </cell>
          <cell r="P74">
            <v>11483.183000000001</v>
          </cell>
          <cell r="Q74">
            <v>15.773999999999999</v>
          </cell>
          <cell r="R74">
            <v>3177</v>
          </cell>
          <cell r="S74">
            <v>0</v>
          </cell>
          <cell r="T74">
            <v>3041</v>
          </cell>
          <cell r="U74">
            <v>271.5</v>
          </cell>
          <cell r="V74">
            <v>124.09999999999997</v>
          </cell>
        </row>
        <row r="75">
          <cell r="G75">
            <v>-7449</v>
          </cell>
          <cell r="H75">
            <v>56070.897999999994</v>
          </cell>
          <cell r="I75">
            <v>40710.936000000002</v>
          </cell>
          <cell r="J75">
            <v>8021.0310000000009</v>
          </cell>
          <cell r="K75">
            <v>3346.5889999999999</v>
          </cell>
          <cell r="L75">
            <v>3992.3420000000001</v>
          </cell>
          <cell r="M75">
            <v>63520</v>
          </cell>
          <cell r="N75">
            <v>41593.252</v>
          </cell>
          <cell r="O75">
            <v>9942.155999999999</v>
          </cell>
          <cell r="P75">
            <v>11972.497000000001</v>
          </cell>
          <cell r="Q75">
            <v>14.032999999999999</v>
          </cell>
          <cell r="R75">
            <v>8163</v>
          </cell>
          <cell r="S75">
            <v>0</v>
          </cell>
          <cell r="T75">
            <v>2518</v>
          </cell>
          <cell r="U75">
            <v>3414</v>
          </cell>
          <cell r="V75">
            <v>-182</v>
          </cell>
        </row>
      </sheetData>
      <sheetData sheetId="1"/>
      <sheetData sheetId="2"/>
      <sheetData sheetId="3"/>
      <sheetData sheetId="4"/>
      <sheetData sheetId="5">
        <row r="59">
          <cell r="B59">
            <v>234.60000000000002</v>
          </cell>
        </row>
        <row r="60">
          <cell r="B60">
            <v>614.79999999999995</v>
          </cell>
        </row>
        <row r="61">
          <cell r="B61">
            <v>727</v>
          </cell>
        </row>
        <row r="62">
          <cell r="B62">
            <v>1171.5</v>
          </cell>
        </row>
        <row r="63">
          <cell r="B63">
            <v>2010.8</v>
          </cell>
        </row>
        <row r="64">
          <cell r="B64">
            <v>4218.7</v>
          </cell>
        </row>
        <row r="65">
          <cell r="B65">
            <v>9993</v>
          </cell>
        </row>
        <row r="66">
          <cell r="B66">
            <v>14049</v>
          </cell>
        </row>
        <row r="67">
          <cell r="B67">
            <v>15999</v>
          </cell>
        </row>
        <row r="68">
          <cell r="B68">
            <v>15667</v>
          </cell>
        </row>
        <row r="69">
          <cell r="B69">
            <v>16373</v>
          </cell>
        </row>
        <row r="70">
          <cell r="B70">
            <v>14767</v>
          </cell>
        </row>
        <row r="71">
          <cell r="B71">
            <v>6307</v>
          </cell>
        </row>
        <row r="72">
          <cell r="B72">
            <v>8630</v>
          </cell>
        </row>
        <row r="73">
          <cell r="B73">
            <v>8712</v>
          </cell>
        </row>
        <row r="74">
          <cell r="B74">
            <v>7876</v>
          </cell>
        </row>
        <row r="75">
          <cell r="B75">
            <v>10104</v>
          </cell>
        </row>
      </sheetData>
      <sheetData sheetId="6"/>
      <sheetData sheetId="7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BLACIÓN"/>
    </sheetNames>
    <sheetDataSet>
      <sheetData sheetId="0">
        <row r="6">
          <cell r="E6">
            <v>14334780</v>
          </cell>
          <cell r="F6">
            <v>4465503</v>
          </cell>
          <cell r="G6">
            <v>9869277</v>
          </cell>
          <cell r="M6">
            <v>4883561</v>
          </cell>
        </row>
        <row r="7">
          <cell r="E7">
            <v>14565983.389589129</v>
          </cell>
          <cell r="F7">
            <v>4573832.3936774964</v>
          </cell>
          <cell r="G7">
            <v>9992150.9959116317</v>
          </cell>
          <cell r="M7">
            <v>4914143.833821388</v>
          </cell>
        </row>
        <row r="8">
          <cell r="E8">
            <v>14800688.67148841</v>
          </cell>
          <cell r="F8">
            <v>4684789.7684658635</v>
          </cell>
          <cell r="G8">
            <v>10115898.903022546</v>
          </cell>
          <cell r="M8">
            <v>4944918.1897154087</v>
          </cell>
        </row>
        <row r="9">
          <cell r="E9">
            <v>15039175.817466352</v>
          </cell>
          <cell r="F9">
            <v>4798438.8770040162</v>
          </cell>
          <cell r="G9">
            <v>10240736.940462336</v>
          </cell>
          <cell r="M9">
            <v>4975885.2670707293</v>
          </cell>
        </row>
        <row r="10">
          <cell r="E10">
            <v>15281505.765631348</v>
          </cell>
          <cell r="F10">
            <v>4914845.0185169373</v>
          </cell>
          <cell r="G10">
            <v>10366660.747114411</v>
          </cell>
          <cell r="M10">
            <v>5007046.2727870736</v>
          </cell>
        </row>
        <row r="11">
          <cell r="E11">
            <v>15527740.43600256</v>
          </cell>
          <cell r="F11">
            <v>5034075.0763345687</v>
          </cell>
          <cell r="G11">
            <v>10493665.35966799</v>
          </cell>
          <cell r="M11">
            <v>5038402.421322261</v>
          </cell>
        </row>
        <row r="12">
          <cell r="E12">
            <v>15777942.746331686</v>
          </cell>
          <cell r="F12">
            <v>5156197.5563208824</v>
          </cell>
          <cell r="G12">
            <v>10621745.190010805</v>
          </cell>
          <cell r="M12">
            <v>5069954.9347395357</v>
          </cell>
        </row>
        <row r="13">
          <cell r="E13">
            <v>16032176.628179673</v>
          </cell>
          <cell r="F13">
            <v>5281282.6262352085</v>
          </cell>
          <cell r="G13">
            <v>10750894.001944464</v>
          </cell>
          <cell r="M13">
            <v>5101705.0427551959</v>
          </cell>
        </row>
        <row r="14">
          <cell r="E14">
            <v>16290507.043252468</v>
          </cell>
          <cell r="F14">
            <v>5409402.1560484366</v>
          </cell>
          <cell r="G14">
            <v>10881104.887204032</v>
          </cell>
          <cell r="M14">
            <v>5133653.9827865213</v>
          </cell>
        </row>
        <row r="15">
          <cell r="E15">
            <v>16553000</v>
          </cell>
          <cell r="F15">
            <v>5540629.7592372531</v>
          </cell>
          <cell r="G15">
            <v>11012370.240762748</v>
          </cell>
          <cell r="M15">
            <v>5165803</v>
          </cell>
        </row>
        <row r="16">
          <cell r="E16">
            <v>16839606.114949185</v>
          </cell>
          <cell r="F16">
            <v>5663222.5928511238</v>
          </cell>
          <cell r="G16">
            <v>11176383.522098061</v>
          </cell>
          <cell r="M16">
            <v>5231182.2754083928</v>
          </cell>
        </row>
        <row r="17">
          <cell r="E17">
            <v>17131174.657562613</v>
          </cell>
          <cell r="F17">
            <v>5788527.9345203144</v>
          </cell>
          <cell r="G17">
            <v>11342646.723042298</v>
          </cell>
          <cell r="M17">
            <v>5297389.0019706385</v>
          </cell>
        </row>
        <row r="18">
          <cell r="E18">
            <v>17427791.549553186</v>
          </cell>
          <cell r="F18">
            <v>5916605.8016188703</v>
          </cell>
          <cell r="G18">
            <v>11511185.747934315</v>
          </cell>
          <cell r="M18">
            <v>5364433.6520483186</v>
          </cell>
        </row>
        <row r="19">
          <cell r="E19">
            <v>17729544.200321119</v>
          </cell>
          <cell r="F19">
            <v>6047517.5394745646</v>
          </cell>
          <cell r="G19">
            <v>11682026.660846554</v>
          </cell>
          <cell r="M19">
            <v>5432326.8305429909</v>
          </cell>
        </row>
        <row r="20">
          <cell r="E20">
            <v>18036521.53271246</v>
          </cell>
          <cell r="F20">
            <v>6181325.8507514102</v>
          </cell>
          <cell r="G20">
            <v>11855195.681961048</v>
          </cell>
          <cell r="M20">
            <v>5501079.2765736412</v>
          </cell>
        </row>
        <row r="21">
          <cell r="E21">
            <v>18348814.009223547</v>
          </cell>
          <cell r="F21">
            <v>6318094.8254822912</v>
          </cell>
          <cell r="G21">
            <v>12030719.183741257</v>
          </cell>
          <cell r="M21">
            <v>5570701.8651753571</v>
          </cell>
        </row>
        <row r="22">
          <cell r="E22">
            <v>18666513.65865922</v>
          </cell>
          <cell r="F22">
            <v>6457889.9717661021</v>
          </cell>
          <cell r="G22">
            <v>12208623.686893117</v>
          </cell>
          <cell r="M22">
            <v>5641205.6090195077</v>
          </cell>
        </row>
        <row r="23">
          <cell r="E23">
            <v>18989714.103252597</v>
          </cell>
          <cell r="F23">
            <v>6600778.2471440975</v>
          </cell>
          <cell r="G23">
            <v>12388935.8561085</v>
          </cell>
          <cell r="M23">
            <v>5712601.6601556921</v>
          </cell>
        </row>
        <row r="24">
          <cell r="E24">
            <v>19318510.586254407</v>
          </cell>
          <cell r="F24">
            <v>6746828.0906704757</v>
          </cell>
          <cell r="G24">
            <v>12571682.495583931</v>
          </cell>
          <cell r="M24">
            <v>5784901.3117757328</v>
          </cell>
        </row>
        <row r="25">
          <cell r="E25">
            <v>19653000</v>
          </cell>
          <cell r="F25">
            <v>6896109.4556925669</v>
          </cell>
          <cell r="G25">
            <v>12756890.544307433</v>
          </cell>
          <cell r="M25">
            <v>5858116</v>
          </cell>
        </row>
        <row r="26">
          <cell r="E26">
            <v>20194485.21474044</v>
          </cell>
          <cell r="F26">
            <v>7224665.2628090093</v>
          </cell>
          <cell r="G26">
            <v>12969819.951931432</v>
          </cell>
          <cell r="M26">
            <v>6063783.8396903668</v>
          </cell>
        </row>
        <row r="27">
          <cell r="E27">
            <v>20750889.588783912</v>
          </cell>
          <cell r="F27">
            <v>7568874.6669403352</v>
          </cell>
          <cell r="G27">
            <v>13182014.921843577</v>
          </cell>
          <cell r="M27">
            <v>6276672.3046266148</v>
          </cell>
        </row>
        <row r="28">
          <cell r="E28">
            <v>21322624.179179166</v>
          </cell>
          <cell r="F28">
            <v>7929483.4625427583</v>
          </cell>
          <cell r="G28">
            <v>13393140.716636408</v>
          </cell>
          <cell r="M28">
            <v>6497034.8978796182</v>
          </cell>
        </row>
        <row r="29">
          <cell r="E29">
            <v>21910111.368539192</v>
          </cell>
          <cell r="F29">
            <v>8307272.9764405731</v>
          </cell>
          <cell r="G29">
            <v>13602838.392098619</v>
          </cell>
          <cell r="M29">
            <v>6725134.0225538006</v>
          </cell>
        </row>
        <row r="30">
          <cell r="E30">
            <v>22513785.177086506</v>
          </cell>
          <cell r="F30">
            <v>8703061.7607177701</v>
          </cell>
          <cell r="G30">
            <v>13810723.416368736</v>
          </cell>
          <cell r="M30">
            <v>6961241.2942511905</v>
          </cell>
        </row>
        <row r="31">
          <cell r="E31">
            <v>23134091.583295982</v>
          </cell>
          <cell r="F31">
            <v>9117707.3662651815</v>
          </cell>
          <cell r="G31">
            <v>14016384.217030801</v>
          </cell>
          <cell r="M31">
            <v>7205637.8645055201</v>
          </cell>
        </row>
        <row r="32">
          <cell r="E32">
            <v>23771488.853372108</v>
          </cell>
          <cell r="F32">
            <v>9552108.2008258831</v>
          </cell>
          <cell r="G32">
            <v>14219380.652546225</v>
          </cell>
          <cell r="M32">
            <v>7458614.7555715144</v>
          </cell>
        </row>
        <row r="33">
          <cell r="E33">
            <v>24426447.879804116</v>
          </cell>
          <cell r="F33">
            <v>10007205.475564651</v>
          </cell>
          <cell r="G33">
            <v>14419242.404239465</v>
          </cell>
          <cell r="M33">
            <v>7720473.2069680188</v>
          </cell>
        </row>
        <row r="34">
          <cell r="E34">
            <v>25099452.52924908</v>
          </cell>
          <cell r="F34">
            <v>10483985.244379099</v>
          </cell>
          <cell r="G34">
            <v>14615467.28486998</v>
          </cell>
          <cell r="M34">
            <v>7991525.0341876354</v>
          </cell>
        </row>
        <row r="35">
          <cell r="E35">
            <v>25791000</v>
          </cell>
          <cell r="F35">
            <v>10983480.540371021</v>
          </cell>
          <cell r="G35">
            <v>14807519.459628979</v>
          </cell>
          <cell r="M35">
            <v>8272093</v>
          </cell>
        </row>
        <row r="36">
          <cell r="E36">
            <v>26584746.149328057</v>
          </cell>
          <cell r="F36">
            <v>11520620.193948472</v>
          </cell>
          <cell r="G36">
            <v>15064125.955379585</v>
          </cell>
          <cell r="M36">
            <v>8530644.5352761373</v>
          </cell>
        </row>
        <row r="37">
          <cell r="E37">
            <v>27402920.701958552</v>
          </cell>
          <cell r="F37">
            <v>12084028.297347892</v>
          </cell>
          <cell r="G37">
            <v>15318892.40461066</v>
          </cell>
          <cell r="M37">
            <v>8797277.3259725943</v>
          </cell>
        </row>
        <row r="38">
          <cell r="E38">
            <v>28246275.468641575</v>
          </cell>
          <cell r="F38">
            <v>12674989.491260866</v>
          </cell>
          <cell r="G38">
            <v>15571285.97738071</v>
          </cell>
          <cell r="M38">
            <v>9072243.9588284101</v>
          </cell>
        </row>
        <row r="39">
          <cell r="E39">
            <v>29115585.397922866</v>
          </cell>
          <cell r="F39">
            <v>13294851.240859205</v>
          </cell>
          <cell r="G39">
            <v>15820734.157063661</v>
          </cell>
          <cell r="M39">
            <v>9355804.9154030941</v>
          </cell>
        </row>
        <row r="40">
          <cell r="E40">
            <v>30011649.28823474</v>
          </cell>
          <cell r="F40">
            <v>13945026.908183476</v>
          </cell>
          <cell r="G40">
            <v>16066622.380051265</v>
          </cell>
          <cell r="M40">
            <v>9648228.8188361786</v>
          </cell>
        </row>
        <row r="41">
          <cell r="E41">
            <v>30935290.521902315</v>
          </cell>
          <cell r="F41">
            <v>14626998.974784587</v>
          </cell>
          <cell r="G41">
            <v>16308291.547117729</v>
          </cell>
          <cell r="M41">
            <v>9949792.6883194596</v>
          </cell>
        </row>
        <row r="42">
          <cell r="E42">
            <v>31887357.821739655</v>
          </cell>
          <cell r="F42">
            <v>15342322.421966488</v>
          </cell>
          <cell r="G42">
            <v>16545035.399773167</v>
          </cell>
          <cell r="M42">
            <v>10260782.201522984</v>
          </cell>
        </row>
        <row r="43">
          <cell r="E43">
            <v>32868726.030930914</v>
          </cell>
          <cell r="F43">
            <v>16092628.276337335</v>
          </cell>
          <cell r="G43">
            <v>16776097.754593579</v>
          </cell>
          <cell r="M43">
            <v>10581491.965223394</v>
          </cell>
        </row>
        <row r="44">
          <cell r="E44">
            <v>33880296.916913249</v>
          </cell>
          <cell r="F44">
            <v>16879627.328753423</v>
          </cell>
          <cell r="G44">
            <v>17000669.588159826</v>
          </cell>
          <cell r="M44">
            <v>10912225.794391008</v>
          </cell>
        </row>
        <row r="45">
          <cell r="E45">
            <v>34923000</v>
          </cell>
          <cell r="F45">
            <v>17705114.035135552</v>
          </cell>
          <cell r="G45">
            <v>17217885.964864448</v>
          </cell>
          <cell r="M45">
            <v>11253297</v>
          </cell>
        </row>
        <row r="46">
          <cell r="E46">
            <v>36121141.075255424</v>
          </cell>
          <cell r="F46">
            <v>18555839.928762883</v>
          </cell>
          <cell r="G46">
            <v>17565301.146492541</v>
          </cell>
          <cell r="M46">
            <v>11412892.740637455</v>
          </cell>
        </row>
        <row r="47">
          <cell r="E47">
            <v>37360388.070283324</v>
          </cell>
          <cell r="F47">
            <v>19447442.969222013</v>
          </cell>
          <cell r="G47">
            <v>17912945.101061311</v>
          </cell>
          <cell r="M47">
            <v>11574751.889094826</v>
          </cell>
        </row>
        <row r="48">
          <cell r="E48">
            <v>38642151.250264682</v>
          </cell>
          <cell r="F48">
            <v>20381887.292253524</v>
          </cell>
          <cell r="G48">
            <v>18260263.958011158</v>
          </cell>
          <cell r="M48">
            <v>11738906.545320008</v>
          </cell>
        </row>
        <row r="49">
          <cell r="E49">
            <v>39967889.263871036</v>
          </cell>
          <cell r="F49">
            <v>21361231.409783866</v>
          </cell>
          <cell r="G49">
            <v>18606657.85408717</v>
          </cell>
          <cell r="M49">
            <v>11905389.264506591</v>
          </cell>
        </row>
        <row r="50">
          <cell r="E50">
            <v>41339110.803209126</v>
          </cell>
          <cell r="F50">
            <v>22387632.744675323</v>
          </cell>
          <cell r="G50">
            <v>18951478.058533803</v>
          </cell>
          <cell r="M50">
            <v>12074233.06355021</v>
          </cell>
        </row>
        <row r="51">
          <cell r="E51">
            <v>42757376.320715062</v>
          </cell>
          <cell r="F51">
            <v>23463352.383369453</v>
          </cell>
          <cell r="G51">
            <v>19294023.937345609</v>
          </cell>
          <cell r="M51">
            <v>12245471.427596457</v>
          </cell>
        </row>
        <row r="52">
          <cell r="E52">
            <v>44224299.804951876</v>
          </cell>
          <cell r="F52">
            <v>24590760.056893773</v>
          </cell>
          <cell r="G52">
            <v>19633539.748058103</v>
          </cell>
          <cell r="M52">
            <v>12419138.316681679</v>
          </cell>
        </row>
        <row r="53">
          <cell r="E53">
            <v>45741550.617331199</v>
          </cell>
          <cell r="F53">
            <v>25772339.361204427</v>
          </cell>
          <cell r="G53">
            <v>19969211.256126773</v>
          </cell>
          <cell r="M53">
            <v>12595268.172467928</v>
          </cell>
        </row>
        <row r="54">
          <cell r="E54">
            <v>47310855.391849406</v>
          </cell>
          <cell r="F54">
            <v>27010693.228364911</v>
          </cell>
          <cell r="G54">
            <v>20300162.163484495</v>
          </cell>
          <cell r="M54">
            <v>12773895.925073445</v>
          </cell>
        </row>
        <row r="55">
          <cell r="E55">
            <v>48934000</v>
          </cell>
          <cell r="F55">
            <v>28308549.660613444</v>
          </cell>
          <cell r="G55">
            <v>20625450.339386556</v>
          </cell>
          <cell r="M55">
            <v>12955057</v>
          </cell>
        </row>
        <row r="56">
          <cell r="E56">
            <v>50484461.659721255</v>
          </cell>
          <cell r="F56">
            <v>29605060.632369101</v>
          </cell>
          <cell r="G56">
            <v>20879401.027352154</v>
          </cell>
          <cell r="M56">
            <v>13548975.990105269</v>
          </cell>
        </row>
        <row r="57">
          <cell r="E57">
            <v>52084049.312785901</v>
          </cell>
          <cell r="F57">
            <v>30960950.863042481</v>
          </cell>
          <cell r="G57">
            <v>21123098.44974342</v>
          </cell>
          <cell r="M57">
            <v>14170122.939671285</v>
          </cell>
        </row>
        <row r="58">
          <cell r="E58">
            <v>53734319.504115157</v>
          </cell>
          <cell r="F58">
            <v>32378939.879476342</v>
          </cell>
          <cell r="G58">
            <v>21355379.624638814</v>
          </cell>
          <cell r="M58">
            <v>14819746.102733947</v>
          </cell>
        </row>
        <row r="59">
          <cell r="E59">
            <v>55436878.097370207</v>
          </cell>
          <cell r="F59">
            <v>33861871.760863587</v>
          </cell>
          <cell r="G59">
            <v>21575006.33650662</v>
          </cell>
          <cell r="M59">
            <v>15499150.958996041</v>
          </cell>
        </row>
        <row r="60">
          <cell r="E60">
            <v>57193381.837604262</v>
          </cell>
          <cell r="F60">
            <v>35412720.843154274</v>
          </cell>
          <cell r="G60">
            <v>21780660.994449988</v>
          </cell>
          <cell r="M60">
            <v>16209702.837313212</v>
          </cell>
        </row>
        <row r="61">
          <cell r="E61">
            <v>59005539.963426873</v>
          </cell>
          <cell r="F61">
            <v>37034597.684720263</v>
          </cell>
          <cell r="G61">
            <v>21970942.27870661</v>
          </cell>
          <cell r="M61">
            <v>16952829.659452517</v>
          </cell>
        </row>
        <row r="62">
          <cell r="E62">
            <v>60875115.870249197</v>
          </cell>
          <cell r="F62">
            <v>38730755.305243023</v>
          </cell>
          <cell r="G62">
            <v>22144360.565006174</v>
          </cell>
          <cell r="M62">
            <v>17730024.809637398</v>
          </cell>
        </row>
        <row r="63">
          <cell r="E63">
            <v>62803928.826228894</v>
          </cell>
          <cell r="F63">
            <v>40504595.710337907</v>
          </cell>
          <cell r="G63">
            <v>22299333.115890987</v>
          </cell>
          <cell r="M63">
            <v>18542850.135645706</v>
          </cell>
        </row>
        <row r="64">
          <cell r="E64">
            <v>64793855.742584199</v>
          </cell>
          <cell r="F64">
            <v>42359676.715001509</v>
          </cell>
          <cell r="G64">
            <v>22434179.02758269</v>
          </cell>
          <cell r="M64">
            <v>19392939.087491773</v>
          </cell>
        </row>
        <row r="65">
          <cell r="E65">
            <v>66846833</v>
          </cell>
          <cell r="F65">
            <v>44299719.079567917</v>
          </cell>
          <cell r="G65">
            <v>22547113.920432083</v>
          </cell>
          <cell r="M65">
            <v>20282000</v>
          </cell>
        </row>
        <row r="66">
          <cell r="E66">
            <v>68163973.681025758</v>
          </cell>
          <cell r="F66">
            <v>45506506.24476023</v>
          </cell>
          <cell r="G66">
            <v>22657467.436265528</v>
          </cell>
          <cell r="M66">
            <v>20496862.321216449</v>
          </cell>
        </row>
        <row r="67">
          <cell r="E67">
            <v>69507067.118461266</v>
          </cell>
          <cell r="F67">
            <v>46746168.003569208</v>
          </cell>
          <cell r="G67">
            <v>22760899.114892058</v>
          </cell>
          <cell r="M67">
            <v>20714000.83891641</v>
          </cell>
        </row>
        <row r="68">
          <cell r="E68">
            <v>70876624.681801811</v>
          </cell>
          <cell r="F68">
            <v>48019599.906541474</v>
          </cell>
          <cell r="G68">
            <v>22857024.775260337</v>
          </cell>
          <cell r="M68">
            <v>20933439.666543324</v>
          </cell>
        </row>
        <row r="69">
          <cell r="E69">
            <v>72273167.81649594</v>
          </cell>
          <cell r="F69">
            <v>49327721.900290459</v>
          </cell>
          <cell r="G69">
            <v>22945445.916205481</v>
          </cell>
          <cell r="M69">
            <v>21155203.172992293</v>
          </cell>
        </row>
        <row r="70">
          <cell r="E70">
            <v>73697228.242480636</v>
          </cell>
          <cell r="F70">
            <v>50671478.992079832</v>
          </cell>
          <cell r="G70">
            <v>23025749.250400804</v>
          </cell>
          <cell r="M70">
            <v>21379315.985316262</v>
          </cell>
        </row>
        <row r="71">
          <cell r="E71">
            <v>75149348.156628415</v>
          </cell>
          <cell r="F71">
            <v>52051841.932511158</v>
          </cell>
          <cell r="G71">
            <v>23097506.224117257</v>
          </cell>
          <cell r="M71">
            <v>21605802.991460875</v>
          </cell>
        </row>
        <row r="72">
          <cell r="E72">
            <v>76630080.439183414</v>
          </cell>
          <cell r="F72">
            <v>53469807.916808918</v>
          </cell>
          <cell r="G72">
            <v>23160272.522374496</v>
          </cell>
          <cell r="M72">
            <v>21834689.343028303</v>
          </cell>
        </row>
        <row r="73">
          <cell r="E73">
            <v>78139988.86426504</v>
          </cell>
          <cell r="F73">
            <v>54926401.30520954</v>
          </cell>
          <cell r="G73">
            <v>23213587.5590555</v>
          </cell>
          <cell r="M73">
            <v>22066000.458070368</v>
          </cell>
        </row>
        <row r="74">
          <cell r="E74">
            <v>79679648.314519361</v>
          </cell>
          <cell r="F74">
            <v>56422674.362974852</v>
          </cell>
          <cell r="G74">
            <v>23256973.951544508</v>
          </cell>
          <cell r="M74">
            <v>22299762.023911227</v>
          </cell>
        </row>
        <row r="75">
          <cell r="E75">
            <v>81249645</v>
          </cell>
          <cell r="F75">
            <v>57959708.020564534</v>
          </cell>
          <cell r="G75">
            <v>23289936.979435466</v>
          </cell>
          <cell r="M75">
            <v>22536000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B"/>
      <sheetName val="PIBN"/>
      <sheetName val="PIBR"/>
      <sheetName val="PIBT"/>
      <sheetName val="PIB POT"/>
      <sheetName val="Inv Nom"/>
      <sheetName val="Inv Ext"/>
    </sheetNames>
    <sheetDataSet>
      <sheetData sheetId="0">
        <row r="6">
          <cell r="B6">
            <v>5455</v>
          </cell>
          <cell r="C6">
            <v>-8.7999999999999989</v>
          </cell>
          <cell r="D6">
            <v>17117.409612194355</v>
          </cell>
          <cell r="E6">
            <v>0.7</v>
          </cell>
          <cell r="H6">
            <v>31.868139651889187</v>
          </cell>
        </row>
        <row r="7">
          <cell r="B7">
            <v>4590</v>
          </cell>
          <cell r="C7">
            <v>-15.857011915673692</v>
          </cell>
          <cell r="D7">
            <v>17516.471177041003</v>
          </cell>
          <cell r="E7">
            <v>2.331319831023726</v>
          </cell>
          <cell r="H7">
            <v>26.203908045224054</v>
          </cell>
          <cell r="I7">
            <v>-17.773963803780902</v>
          </cell>
        </row>
        <row r="8">
          <cell r="B8">
            <v>5014</v>
          </cell>
          <cell r="C8">
            <v>9.2374727668845367</v>
          </cell>
          <cell r="D8">
            <v>18118.273587703054</v>
          </cell>
          <cell r="E8">
            <v>3.4356372615212516</v>
          </cell>
          <cell r="H8">
            <v>27.673718335962334</v>
          </cell>
          <cell r="I8">
            <v>5.6091262730795899</v>
          </cell>
        </row>
        <row r="9">
          <cell r="B9">
            <v>4633</v>
          </cell>
          <cell r="C9">
            <v>-7.5987235739928156</v>
          </cell>
          <cell r="D9">
            <v>17825.313065499799</v>
          </cell>
          <cell r="E9">
            <v>-1.6169339798582594</v>
          </cell>
          <cell r="H9">
            <v>25.991128363220682</v>
          </cell>
          <cell r="I9">
            <v>-6.0801008101434189</v>
          </cell>
        </row>
        <row r="10">
          <cell r="B10">
            <v>5239</v>
          </cell>
          <cell r="C10">
            <v>13.080077703431892</v>
          </cell>
          <cell r="D10">
            <v>18930.58857660343</v>
          </cell>
          <cell r="E10">
            <v>6.2005952268117559</v>
          </cell>
          <cell r="H10">
            <v>27.674786649132244</v>
          </cell>
          <cell r="I10">
            <v>6.4778191326778201</v>
          </cell>
        </row>
        <row r="11">
          <cell r="B11">
            <v>5469</v>
          </cell>
          <cell r="C11">
            <v>4.390150792135894</v>
          </cell>
          <cell r="D11">
            <v>20066.275214579371</v>
          </cell>
          <cell r="E11">
            <v>5.9992146223047271</v>
          </cell>
          <cell r="H11">
            <v>27.254684496833963</v>
          </cell>
          <cell r="I11">
            <v>-1.5179959926139186</v>
          </cell>
        </row>
        <row r="12">
          <cell r="B12">
            <v>4987</v>
          </cell>
          <cell r="C12">
            <v>-8.8133113914792496</v>
          </cell>
          <cell r="D12">
            <v>19183.676732462991</v>
          </cell>
          <cell r="E12">
            <v>-4.3984171086974833</v>
          </cell>
          <cell r="H12">
            <v>25.996059407949161</v>
          </cell>
          <cell r="I12">
            <v>-4.6180137914677015</v>
          </cell>
        </row>
        <row r="13">
          <cell r="B13">
            <v>5018</v>
          </cell>
          <cell r="C13">
            <v>0.62161620212553004</v>
          </cell>
          <cell r="D13">
            <v>19302.618028674693</v>
          </cell>
          <cell r="E13">
            <v>0.62001303436491906</v>
          </cell>
          <cell r="H13">
            <v>25.996473600345769</v>
          </cell>
          <cell r="I13">
            <v>1.5932891601400101E-3</v>
          </cell>
        </row>
        <row r="14">
          <cell r="B14">
            <v>4863</v>
          </cell>
          <cell r="C14">
            <v>-3.0888800318852105</v>
          </cell>
          <cell r="D14">
            <v>18555.855913254629</v>
          </cell>
          <cell r="E14">
            <v>-3.8687089715536138</v>
          </cell>
          <cell r="H14">
            <v>26.207360214121472</v>
          </cell>
          <cell r="I14">
            <v>0.81121238602490653</v>
          </cell>
        </row>
        <row r="15">
          <cell r="B15">
            <v>4668</v>
          </cell>
          <cell r="C15">
            <v>-4.0098704503392923</v>
          </cell>
          <cell r="D15">
            <v>17392.799261093609</v>
          </cell>
          <cell r="E15">
            <v>-6.2678685240826759</v>
          </cell>
          <cell r="H15">
            <v>26.838693012699611</v>
          </cell>
          <cell r="I15">
            <v>2.4089904264297246</v>
          </cell>
        </row>
        <row r="16">
          <cell r="B16">
            <v>4218</v>
          </cell>
          <cell r="C16">
            <v>-9.6401028277634975</v>
          </cell>
          <cell r="D16">
            <v>17969.259066028735</v>
          </cell>
          <cell r="E16">
            <v>3.3143589843218857</v>
          </cell>
          <cell r="H16">
            <v>23.4734219396626</v>
          </cell>
          <cell r="I16">
            <v>-12.5388783702866</v>
          </cell>
        </row>
        <row r="17">
          <cell r="B17">
            <v>3206</v>
          </cell>
          <cell r="C17">
            <v>-23.992413466097673</v>
          </cell>
          <cell r="D17">
            <v>15289.025084349125</v>
          </cell>
          <cell r="E17">
            <v>-14.91566219748397</v>
          </cell>
          <cell r="H17">
            <v>20.969289946955985</v>
          </cell>
          <cell r="I17">
            <v>-10.667946067443324</v>
          </cell>
        </row>
        <row r="18">
          <cell r="B18">
            <v>3782</v>
          </cell>
          <cell r="C18">
            <v>17.966313162819713</v>
          </cell>
          <cell r="D18">
            <v>17016.377090696347</v>
          </cell>
          <cell r="E18">
            <v>11.297986606846866</v>
          </cell>
          <cell r="H18">
            <v>22.22564756200541</v>
          </cell>
          <cell r="I18">
            <v>5.9914170590778859</v>
          </cell>
        </row>
        <row r="19">
          <cell r="B19">
            <v>4151</v>
          </cell>
          <cell r="C19">
            <v>9.756742464304601</v>
          </cell>
          <cell r="D19">
            <v>18164.566080830904</v>
          </cell>
          <cell r="E19">
            <v>6.7475525725292362</v>
          </cell>
          <cell r="H19">
            <v>22.852183649905943</v>
          </cell>
          <cell r="I19">
            <v>2.8189778774841745</v>
          </cell>
        </row>
        <row r="20">
          <cell r="B20">
            <v>4540</v>
          </cell>
          <cell r="C20">
            <v>9.3712358467838985</v>
          </cell>
          <cell r="D20">
            <v>19514.482212551786</v>
          </cell>
          <cell r="E20">
            <v>7.4315903045184761</v>
          </cell>
          <cell r="H20">
            <v>23.264773057006121</v>
          </cell>
          <cell r="I20">
            <v>1.8054703805160166</v>
          </cell>
        </row>
        <row r="21">
          <cell r="B21">
            <v>5346</v>
          </cell>
          <cell r="C21">
            <v>17.753303964757716</v>
          </cell>
          <cell r="D21">
            <v>21071.869809823762</v>
          </cell>
          <cell r="E21">
            <v>7.9806759939049732</v>
          </cell>
          <cell r="H21">
            <v>25.370316199978042</v>
          </cell>
          <cell r="I21">
            <v>9.0503489452171682</v>
          </cell>
        </row>
        <row r="22">
          <cell r="B22">
            <v>6800</v>
          </cell>
          <cell r="C22">
            <v>27.197904975682754</v>
          </cell>
          <cell r="D22">
            <v>21769.298319428741</v>
          </cell>
          <cell r="E22">
            <v>3.3097609082599622</v>
          </cell>
          <cell r="H22">
            <v>31.236652188881585</v>
          </cell>
          <cell r="I22">
            <v>23.122833561327937</v>
          </cell>
        </row>
        <row r="23">
          <cell r="B23">
            <v>7281</v>
          </cell>
          <cell r="C23">
            <v>7.0735294117647118</v>
          </cell>
          <cell r="D23">
            <v>22122.067391147539</v>
          </cell>
          <cell r="E23">
            <v>1.6204889406286282</v>
          </cell>
          <cell r="H23">
            <v>32.9128370837239</v>
          </cell>
          <cell r="I23">
            <v>5.3660836785798027</v>
          </cell>
        </row>
        <row r="24">
          <cell r="B24">
            <v>7785</v>
          </cell>
          <cell r="C24">
            <v>6.9221260815822028</v>
          </cell>
          <cell r="D24">
            <v>23311.480353264564</v>
          </cell>
          <cell r="E24">
            <v>5.3765904473873194</v>
          </cell>
          <cell r="H24">
            <v>33.395562538394437</v>
          </cell>
          <cell r="I24">
            <v>1.4666783463320954</v>
          </cell>
        </row>
        <row r="25">
          <cell r="B25">
            <v>8249</v>
          </cell>
          <cell r="C25">
            <v>5.9601798330122024</v>
          </cell>
          <cell r="D25">
            <v>23633.162495291668</v>
          </cell>
          <cell r="E25">
            <v>1.3799301337894532</v>
          </cell>
          <cell r="H25">
            <v>34.904342580657207</v>
          </cell>
          <cell r="I25">
            <v>4.5179057562756864</v>
          </cell>
        </row>
        <row r="26">
          <cell r="B26">
            <v>9232</v>
          </cell>
          <cell r="C26">
            <v>11.916595951024366</v>
          </cell>
          <cell r="D26">
            <v>25934.946898115861</v>
          </cell>
          <cell r="E26">
            <v>9.7396376946283336</v>
          </cell>
          <cell r="H26">
            <v>35.596756902057479</v>
          </cell>
          <cell r="I26">
            <v>1.9837483539483225</v>
          </cell>
        </row>
        <row r="27">
          <cell r="B27">
            <v>10681</v>
          </cell>
          <cell r="C27">
            <v>15.695407279029471</v>
          </cell>
          <cell r="D27">
            <v>27389.950368251059</v>
          </cell>
          <cell r="E27">
            <v>5.6102041614008558</v>
          </cell>
          <cell r="H27">
            <v>38.996054598115791</v>
          </cell>
          <cell r="I27">
            <v>9.5494589729375967</v>
          </cell>
        </row>
        <row r="28">
          <cell r="B28">
            <v>13035</v>
          </cell>
          <cell r="C28">
            <v>22.039134912461389</v>
          </cell>
          <cell r="D28">
            <v>28404.330400147453</v>
          </cell>
          <cell r="E28">
            <v>3.7034752464254472</v>
          </cell>
          <cell r="H28">
            <v>45.890889932516529</v>
          </cell>
          <cell r="I28">
            <v>17.680853628546011</v>
          </cell>
        </row>
        <row r="29">
          <cell r="B29">
            <v>18801</v>
          </cell>
          <cell r="C29">
            <v>44.234752589182968</v>
          </cell>
          <cell r="D29">
            <v>30723.009873456267</v>
          </cell>
          <cell r="E29">
            <v>8.1631196393095564</v>
          </cell>
          <cell r="H29">
            <v>61.19517611535673</v>
          </cell>
          <cell r="I29">
            <v>33.349290469950475</v>
          </cell>
        </row>
        <row r="30">
          <cell r="B30">
            <v>20566</v>
          </cell>
          <cell r="C30">
            <v>9.3877985213552506</v>
          </cell>
          <cell r="D30">
            <v>31688.05629953758</v>
          </cell>
          <cell r="E30">
            <v>3.141119408730475</v>
          </cell>
          <cell r="H30">
            <v>64.901424705876067</v>
          </cell>
          <cell r="I30">
            <v>6.0564391277064589</v>
          </cell>
        </row>
        <row r="31">
          <cell r="B31">
            <v>27930</v>
          </cell>
          <cell r="C31">
            <v>35.806671204901285</v>
          </cell>
          <cell r="D31">
            <v>33770.542687471447</v>
          </cell>
          <cell r="E31">
            <v>6.5718337794175685</v>
          </cell>
          <cell r="H31">
            <v>82.705215188507381</v>
          </cell>
          <cell r="I31">
            <v>27.432048777535378</v>
          </cell>
        </row>
        <row r="32">
          <cell r="B32">
            <v>31023</v>
          </cell>
          <cell r="C32">
            <v>11.074113856068735</v>
          </cell>
          <cell r="D32">
            <v>34933.59933963247</v>
          </cell>
          <cell r="E32">
            <v>3.4439975185607707</v>
          </cell>
          <cell r="H32">
            <v>88.805621483166604</v>
          </cell>
          <cell r="I32">
            <v>7.3760841813357958</v>
          </cell>
        </row>
        <row r="33">
          <cell r="B33">
            <v>33101</v>
          </cell>
          <cell r="C33">
            <v>6.6982561325468204</v>
          </cell>
          <cell r="D33">
            <v>36373.059344921821</v>
          </cell>
          <cell r="E33">
            <v>4.1205602414300158</v>
          </cell>
          <cell r="H33">
            <v>91.004167909294537</v>
          </cell>
          <cell r="I33">
            <v>2.4756838468211972</v>
          </cell>
        </row>
        <row r="34">
          <cell r="B34">
            <v>36412</v>
          </cell>
          <cell r="C34">
            <v>10.002718951089085</v>
          </cell>
          <cell r="D34">
            <v>38366.677662106602</v>
          </cell>
          <cell r="E34">
            <v>5.4810300620564023</v>
          </cell>
          <cell r="H34">
            <v>94.905272540611023</v>
          </cell>
          <cell r="I34">
            <v>4.2867318288155598</v>
          </cell>
        </row>
        <row r="35">
          <cell r="B35">
            <v>42163</v>
          </cell>
          <cell r="C35">
            <v>15.794243655937601</v>
          </cell>
          <cell r="D35">
            <v>42163</v>
          </cell>
          <cell r="E35">
            <v>9.8948425280067642</v>
          </cell>
          <cell r="H35">
            <v>100</v>
          </cell>
          <cell r="I35">
            <v>5.3682238330951426</v>
          </cell>
        </row>
        <row r="36">
          <cell r="B36">
            <v>54375</v>
          </cell>
          <cell r="C36">
            <v>28.963783411996303</v>
          </cell>
          <cell r="D36">
            <v>45423.748603531043</v>
          </cell>
          <cell r="E36">
            <v>7.7336731341010934</v>
          </cell>
          <cell r="H36">
            <v>119.70610456349067</v>
          </cell>
          <cell r="I36">
            <v>19.706104563490669</v>
          </cell>
        </row>
        <row r="37">
          <cell r="B37">
            <v>60993</v>
          </cell>
          <cell r="C37">
            <v>12.171034482758625</v>
          </cell>
          <cell r="D37">
            <v>47230.169539746268</v>
          </cell>
          <cell r="E37">
            <v>3.9768204777242966</v>
          </cell>
          <cell r="H37">
            <v>129.13991331043542</v>
          </cell>
          <cell r="I37">
            <v>7.8808084026668501</v>
          </cell>
        </row>
        <row r="38">
          <cell r="B38">
            <v>60664</v>
          </cell>
          <cell r="C38">
            <v>-0.53940616136277653</v>
          </cell>
          <cell r="D38">
            <v>47359.585779658424</v>
          </cell>
          <cell r="E38">
            <v>0.27401180468609176</v>
          </cell>
          <cell r="H38">
            <v>128.09233653824734</v>
          </cell>
          <cell r="I38">
            <v>-0.81119519545428398</v>
          </cell>
        </row>
        <row r="39">
          <cell r="B39">
            <v>73936</v>
          </cell>
          <cell r="C39">
            <v>21.87788474218646</v>
          </cell>
          <cell r="D39">
            <v>52093.584529448046</v>
          </cell>
          <cell r="E39">
            <v>9.9958618130966403</v>
          </cell>
          <cell r="H39">
            <v>141.92918507691601</v>
          </cell>
          <cell r="I39">
            <v>10.80224540563135</v>
          </cell>
        </row>
        <row r="40">
          <cell r="B40">
            <v>90053</v>
          </cell>
          <cell r="C40">
            <v>21.798582557887912</v>
          </cell>
          <cell r="D40">
            <v>56520.768799237027</v>
          </cell>
          <cell r="E40">
            <v>8.4985210938716129</v>
          </cell>
          <cell r="H40">
            <v>159.32727369627645</v>
          </cell>
          <cell r="I40">
            <v>12.258288251237293</v>
          </cell>
        </row>
        <row r="41">
          <cell r="B41">
            <v>102920</v>
          </cell>
          <cell r="C41">
            <v>14.28825247354335</v>
          </cell>
          <cell r="D41">
            <v>60385.009320478581</v>
          </cell>
          <cell r="E41">
            <v>6.8368506008250174</v>
          </cell>
          <cell r="H41">
            <v>170.43965242064866</v>
          </cell>
          <cell r="I41">
            <v>6.9745615214351853</v>
          </cell>
        </row>
        <row r="42">
          <cell r="B42">
            <v>118206</v>
          </cell>
          <cell r="C42">
            <v>14.852312475709283</v>
          </cell>
          <cell r="D42">
            <v>64959.18070348374</v>
          </cell>
          <cell r="E42">
            <v>7.5750114713551975</v>
          </cell>
          <cell r="H42">
            <v>181.96965959218241</v>
          </cell>
          <cell r="I42">
            <v>6.7648619366328377</v>
          </cell>
        </row>
        <row r="43">
          <cell r="B43">
            <v>131377</v>
          </cell>
          <cell r="C43">
            <v>11.142412398693802</v>
          </cell>
          <cell r="D43">
            <v>68413.884716178189</v>
          </cell>
          <cell r="E43">
            <v>5.3182690657137099</v>
          </cell>
          <cell r="H43">
            <v>192.03265615602822</v>
          </cell>
          <cell r="I43">
            <v>5.5300408795610823</v>
          </cell>
        </row>
        <row r="44">
          <cell r="B44">
            <v>140772</v>
          </cell>
          <cell r="C44">
            <v>7.1511756243482605</v>
          </cell>
          <cell r="D44">
            <v>70460.21565327498</v>
          </cell>
          <cell r="E44">
            <v>2.9911047232388466</v>
          </cell>
          <cell r="H44">
            <v>199.78934026077872</v>
          </cell>
          <cell r="I44">
            <v>4.0392526250577543</v>
          </cell>
        </row>
        <row r="45">
          <cell r="B45">
            <v>159703</v>
          </cell>
          <cell r="C45">
            <v>13.44798681555992</v>
          </cell>
          <cell r="D45">
            <v>76179.19701231776</v>
          </cell>
          <cell r="E45">
            <v>8.1166106376754588</v>
          </cell>
          <cell r="H45">
            <v>209.64122262167834</v>
          </cell>
          <cell r="I45">
            <v>4.9311351386616797</v>
          </cell>
        </row>
        <row r="46">
          <cell r="B46">
            <v>173236</v>
          </cell>
          <cell r="C46">
            <v>8.4738545925874931</v>
          </cell>
          <cell r="D46">
            <v>79469.587333429721</v>
          </cell>
          <cell r="E46">
            <v>4.3192767187870462</v>
          </cell>
          <cell r="H46">
            <v>217.99031027197299</v>
          </cell>
          <cell r="I46">
            <v>3.9825600833103048</v>
          </cell>
        </row>
        <row r="47">
          <cell r="B47">
            <v>186781</v>
          </cell>
          <cell r="C47">
            <v>7.8188136415063836</v>
          </cell>
          <cell r="D47">
            <v>83012.916145116353</v>
          </cell>
          <cell r="E47">
            <v>4.4587230544181899</v>
          </cell>
          <cell r="H47">
            <v>225.00233538776641</v>
          </cell>
          <cell r="I47">
            <v>3.2166682578895101</v>
          </cell>
        </row>
        <row r="48">
          <cell r="B48">
            <v>207952</v>
          </cell>
          <cell r="C48">
            <v>11.334664660752436</v>
          </cell>
          <cell r="D48">
            <v>89279.926528950658</v>
          </cell>
          <cell r="E48">
            <v>7.5494401050540505</v>
          </cell>
          <cell r="H48">
            <v>232.9213386309942</v>
          </cell>
          <cell r="I48">
            <v>3.5195204661232937</v>
          </cell>
        </row>
        <row r="49">
          <cell r="B49">
            <v>245501</v>
          </cell>
          <cell r="C49">
            <v>18.056570747095478</v>
          </cell>
          <cell r="D49">
            <v>99104.135367533396</v>
          </cell>
          <cell r="E49">
            <v>11.003827198935978</v>
          </cell>
          <cell r="H49">
            <v>247.72023799970145</v>
          </cell>
          <cell r="I49">
            <v>6.3536039487358531</v>
          </cell>
        </row>
        <row r="50">
          <cell r="B50">
            <v>267420</v>
          </cell>
          <cell r="C50">
            <v>8.9282732045897983</v>
          </cell>
          <cell r="D50">
            <v>105197.83604486284</v>
          </cell>
          <cell r="E50">
            <v>6.1487854716966162</v>
          </cell>
          <cell r="H50">
            <v>254.20674992397716</v>
          </cell>
          <cell r="I50">
            <v>2.618482840422387</v>
          </cell>
        </row>
        <row r="51">
          <cell r="B51">
            <v>297196</v>
          </cell>
          <cell r="C51">
            <v>11.134544910627486</v>
          </cell>
          <cell r="D51">
            <v>111610.84267145308</v>
          </cell>
          <cell r="E51">
            <v>6.0961393006747189</v>
          </cell>
          <cell r="H51">
            <v>266.27878876862417</v>
          </cell>
          <cell r="I51">
            <v>4.7489057030378978</v>
          </cell>
        </row>
        <row r="52">
          <cell r="B52">
            <v>325025</v>
          </cell>
          <cell r="C52">
            <v>9.3638541568527245</v>
          </cell>
          <cell r="D52">
            <v>118145.57366544109</v>
          </cell>
          <cell r="E52">
            <v>5.8549248778850149</v>
          </cell>
          <cell r="H52">
            <v>275.10552441041091</v>
          </cell>
          <cell r="I52">
            <v>3.3148474509009818</v>
          </cell>
        </row>
        <row r="53">
          <cell r="B53">
            <v>359858</v>
          </cell>
          <cell r="C53">
            <v>10.717021767556334</v>
          </cell>
          <cell r="D53">
            <v>129278.76048386646</v>
          </cell>
          <cell r="E53">
            <v>9.4232788186815917</v>
          </cell>
          <cell r="H53">
            <v>278.35817627978344</v>
          </cell>
          <cell r="I53">
            <v>1.1823288086793005</v>
          </cell>
        </row>
        <row r="54">
          <cell r="B54">
            <v>397796</v>
          </cell>
          <cell r="C54">
            <v>10.542491760638928</v>
          </cell>
          <cell r="D54">
            <v>133698.31007915997</v>
          </cell>
          <cell r="E54">
            <v>3.4186200260212685</v>
          </cell>
          <cell r="H54">
            <v>297.53255651808411</v>
          </cell>
          <cell r="I54">
            <v>6.8883840577501632</v>
          </cell>
        </row>
        <row r="55">
          <cell r="B55">
            <v>444300</v>
          </cell>
          <cell r="C55">
            <v>11.690414182143606</v>
          </cell>
          <cell r="D55">
            <v>142392.02134466922</v>
          </cell>
          <cell r="E55">
            <v>6.5024840331653344</v>
          </cell>
          <cell r="H55">
            <v>312.0259097414895</v>
          </cell>
          <cell r="I55">
            <v>4.871182297835186</v>
          </cell>
        </row>
        <row r="56">
          <cell r="B56">
            <v>490011</v>
          </cell>
          <cell r="C56">
            <v>10.288318703578669</v>
          </cell>
          <cell r="D56">
            <v>147749.47513613402</v>
          </cell>
          <cell r="E56">
            <v>3.7624676866526929</v>
          </cell>
          <cell r="H56">
            <v>331.64990911034482</v>
          </cell>
          <cell r="I56">
            <v>6.289221105104259</v>
          </cell>
        </row>
        <row r="57">
          <cell r="B57">
            <v>564726</v>
          </cell>
          <cell r="C57">
            <v>15.247616890233084</v>
          </cell>
          <cell r="D57">
            <v>159907.49474693826</v>
          </cell>
          <cell r="E57">
            <v>8.2288073102134707</v>
          </cell>
          <cell r="H57">
            <v>353.15793102362562</v>
          </cell>
          <cell r="I57">
            <v>6.4851583921661016</v>
          </cell>
        </row>
        <row r="58">
          <cell r="B58">
            <v>690891</v>
          </cell>
          <cell r="C58">
            <v>22.340922854623301</v>
          </cell>
          <cell r="D58">
            <v>172478.01457529585</v>
          </cell>
          <cell r="E58">
            <v>7.8611198607364097</v>
          </cell>
          <cell r="H58">
            <v>400.56757477248743</v>
          </cell>
          <cell r="I58">
            <v>13.42448790869437</v>
          </cell>
        </row>
        <row r="59">
          <cell r="B59">
            <v>899707</v>
          </cell>
          <cell r="C59">
            <v>30.224159816816254</v>
          </cell>
          <cell r="D59">
            <v>182441.77148924614</v>
          </cell>
          <cell r="E59">
            <v>5.7768272312762381</v>
          </cell>
          <cell r="H59">
            <v>493.14748078568857</v>
          </cell>
          <cell r="I59">
            <v>23.11218177501868</v>
          </cell>
        </row>
        <row r="60">
          <cell r="B60">
            <v>1100050</v>
          </cell>
          <cell r="C60">
            <v>22.267582668579887</v>
          </cell>
          <cell r="D60">
            <v>192922.1117754812</v>
          </cell>
          <cell r="E60">
            <v>5.7444850489476895</v>
          </cell>
          <cell r="H60">
            <v>570.20420825592851</v>
          </cell>
          <cell r="I60">
            <v>15.625493482694509</v>
          </cell>
        </row>
        <row r="61">
          <cell r="B61">
            <v>1370968</v>
          </cell>
          <cell r="C61">
            <v>24.62778964592518</v>
          </cell>
          <cell r="D61">
            <v>201444.33828752002</v>
          </cell>
          <cell r="E61">
            <v>4.4174441351527483</v>
          </cell>
          <cell r="H61">
            <v>680.56913967134062</v>
          </cell>
          <cell r="I61">
            <v>19.355334425360169</v>
          </cell>
        </row>
        <row r="62">
          <cell r="B62">
            <v>1849263</v>
          </cell>
          <cell r="C62">
            <v>34.887393432961233</v>
          </cell>
          <cell r="D62">
            <v>208274.59000955315</v>
          </cell>
          <cell r="E62">
            <v>3.3906397072745564</v>
          </cell>
          <cell r="H62">
            <v>887.8965983873394</v>
          </cell>
          <cell r="I62">
            <v>30.463834845071137</v>
          </cell>
        </row>
        <row r="63">
          <cell r="B63">
            <v>2337398</v>
          </cell>
          <cell r="C63">
            <v>26.396191347580089</v>
          </cell>
          <cell r="D63">
            <v>226929.62491830011</v>
          </cell>
          <cell r="E63">
            <v>8.9569423269018511</v>
          </cell>
          <cell r="H63">
            <v>1030.0100750801123</v>
          </cell>
          <cell r="I63">
            <v>16.005633645954887</v>
          </cell>
        </row>
        <row r="64">
          <cell r="B64">
            <v>3067526</v>
          </cell>
          <cell r="C64">
            <v>31.23678551962481</v>
          </cell>
          <cell r="D64">
            <v>248937.64603724063</v>
          </cell>
          <cell r="E64">
            <v>9.6981701383695107</v>
          </cell>
          <cell r="H64">
            <v>1232.2467287816739</v>
          </cell>
          <cell r="I64">
            <v>19.634434516170352</v>
          </cell>
        </row>
        <row r="65">
          <cell r="B65">
            <v>4391907</v>
          </cell>
          <cell r="C65">
            <v>43.174238783958138</v>
          </cell>
          <cell r="D65">
            <v>271922.68617905746</v>
          </cell>
          <cell r="E65">
            <v>9.233251984064438</v>
          </cell>
          <cell r="H65">
            <v>1615.1307791612458</v>
          </cell>
          <cell r="I65">
            <v>31.072028144731245</v>
          </cell>
        </row>
        <row r="66">
          <cell r="B66">
            <v>6032265.5</v>
          </cell>
          <cell r="C66">
            <v>37.349572748238977</v>
          </cell>
          <cell r="D66">
            <v>297723.56013692677</v>
          </cell>
          <cell r="E66">
            <v>9.4883124024744969</v>
          </cell>
          <cell r="H66">
            <v>2026.1297081177204</v>
          </cell>
          <cell r="I66">
            <v>25.446789464931797</v>
          </cell>
        </row>
        <row r="67">
          <cell r="B67">
            <v>9595751.5</v>
          </cell>
          <cell r="C67">
            <v>59.073759270045386</v>
          </cell>
          <cell r="D67">
            <v>297700.98265947337</v>
          </cell>
          <cell r="E67">
            <v>-7.5833694327065437E-3</v>
          </cell>
          <cell r="H67">
            <v>3223.2851280091822</v>
          </cell>
          <cell r="I67">
            <v>59.085823335743996</v>
          </cell>
        </row>
        <row r="68">
          <cell r="B68">
            <v>17493311.75</v>
          </cell>
          <cell r="C68">
            <v>82.302675824816845</v>
          </cell>
          <cell r="D68">
            <v>284712.34650853946</v>
          </cell>
          <cell r="E68">
            <v>-4.3629806105783047</v>
          </cell>
          <cell r="H68">
            <v>6144.2055339441768</v>
          </cell>
          <cell r="I68">
            <v>90.619361611954602</v>
          </cell>
        </row>
        <row r="69">
          <cell r="B69">
            <v>28659770.25</v>
          </cell>
          <cell r="C69">
            <v>63.83273024331713</v>
          </cell>
          <cell r="D69">
            <v>294639.44424814329</v>
          </cell>
          <cell r="E69">
            <v>3.4867113637118363</v>
          </cell>
          <cell r="H69">
            <v>9727.0649974016851</v>
          </cell>
          <cell r="I69">
            <v>58.312819186527889</v>
          </cell>
        </row>
        <row r="70">
          <cell r="B70">
            <v>45940612.5</v>
          </cell>
          <cell r="C70">
            <v>60.296513542358213</v>
          </cell>
          <cell r="D70">
            <v>300174.47355560109</v>
          </cell>
          <cell r="E70">
            <v>1.8785771611747437</v>
          </cell>
          <cell r="H70">
            <v>15304.636652087092</v>
          </cell>
          <cell r="I70">
            <v>57.340746218672336</v>
          </cell>
        </row>
        <row r="71">
          <cell r="B71">
            <v>76306560.75</v>
          </cell>
          <cell r="C71">
            <v>66.098265995038702</v>
          </cell>
          <cell r="D71">
            <v>289043.02205976838</v>
          </cell>
          <cell r="E71">
            <v>-3.7083271485344516</v>
          </cell>
          <cell r="H71">
            <v>26399.724236975806</v>
          </cell>
          <cell r="I71">
            <v>72.494942788306417</v>
          </cell>
        </row>
        <row r="72">
          <cell r="B72">
            <v>185542049</v>
          </cell>
          <cell r="C72">
            <v>143.15346829466429</v>
          </cell>
          <cell r="D72">
            <v>295027.21351365454</v>
          </cell>
          <cell r="E72">
            <v>2.0703462796789918</v>
          </cell>
          <cell r="H72">
            <v>62889.808296078649</v>
          </cell>
          <cell r="I72">
            <v>138.22145917719223</v>
          </cell>
        </row>
        <row r="73">
          <cell r="B73">
            <v>378979147.25</v>
          </cell>
          <cell r="C73">
            <v>104.25512669098529</v>
          </cell>
          <cell r="D73">
            <v>298801.08396844903</v>
          </cell>
          <cell r="E73">
            <v>1.2791601187731816</v>
          </cell>
          <cell r="H73">
            <v>126833.25716784118</v>
          </cell>
          <cell r="I73">
            <v>101.67537571544733</v>
          </cell>
        </row>
        <row r="74">
          <cell r="B74">
            <v>499435646.25</v>
          </cell>
          <cell r="C74">
            <v>31.78446620983577</v>
          </cell>
          <cell r="D74">
            <v>309722.12640777085</v>
          </cell>
          <cell r="E74">
            <v>3.6549540899506905</v>
          </cell>
          <cell r="H74">
            <v>161252.81459305817</v>
          </cell>
          <cell r="I74">
            <v>27.137643701500824</v>
          </cell>
        </row>
        <row r="75">
          <cell r="B75">
            <v>672000052.25</v>
          </cell>
          <cell r="C75">
            <v>34.551880166282785</v>
          </cell>
          <cell r="D75">
            <v>325853.79344155808</v>
          </cell>
          <cell r="E75">
            <v>5.2084322230659064</v>
          </cell>
          <cell r="H75">
            <v>206227.47556582408</v>
          </cell>
          <cell r="I75">
            <v>27.890775789721967</v>
          </cell>
        </row>
      </sheetData>
      <sheetData sheetId="1"/>
      <sheetData sheetId="2"/>
      <sheetData sheetId="3"/>
      <sheetData sheetId="4">
        <row r="7">
          <cell r="F7">
            <v>14617.869534342557</v>
          </cell>
          <cell r="G7">
            <v>34.900432584146799</v>
          </cell>
          <cell r="H7" t="str">
            <v>-</v>
          </cell>
        </row>
        <row r="8">
          <cell r="F8">
            <v>14764.781565577267</v>
          </cell>
          <cell r="G8">
            <v>35.251187762927209</v>
          </cell>
          <cell r="H8">
            <v>1.0050167084167949</v>
          </cell>
        </row>
        <row r="9">
          <cell r="F9">
            <v>14868.497619217171</v>
          </cell>
          <cell r="G9">
            <v>35.498811750092315</v>
          </cell>
          <cell r="H9">
            <v>0.70245572668483636</v>
          </cell>
        </row>
        <row r="10">
          <cell r="F10">
            <v>14889.979119002086</v>
          </cell>
          <cell r="G10">
            <v>35.550099226238444</v>
          </cell>
          <cell r="H10">
            <v>0.14447659968785942</v>
          </cell>
        </row>
        <row r="11">
          <cell r="F11">
            <v>15255.927202787976</v>
          </cell>
          <cell r="G11">
            <v>36.423807012278111</v>
          </cell>
          <cell r="H11">
            <v>2.4576803020420535</v>
          </cell>
        </row>
        <row r="12">
          <cell r="F12">
            <v>15630.869120544743</v>
          </cell>
          <cell r="G12">
            <v>37.318987742472622</v>
          </cell>
          <cell r="H12">
            <v>2.4576803020418758</v>
          </cell>
        </row>
        <row r="13">
          <cell r="F13">
            <v>16015.025911958515</v>
          </cell>
          <cell r="G13">
            <v>38.236169153141262</v>
          </cell>
          <cell r="H13">
            <v>2.4576803020431415</v>
          </cell>
        </row>
        <row r="14">
          <cell r="F14">
            <v>16421.708011239421</v>
          </cell>
          <cell r="G14">
            <v>39.207130150965689</v>
          </cell>
          <cell r="H14">
            <v>2.5393783407945403</v>
          </cell>
        </row>
        <row r="15">
          <cell r="F15">
            <v>16801.263152660107</v>
          </cell>
          <cell r="G15">
            <v>40.11332503757334</v>
          </cell>
          <cell r="H15">
            <v>2.3113012432136149</v>
          </cell>
        </row>
        <row r="16">
          <cell r="F16">
            <v>17205.694932028924</v>
          </cell>
          <cell r="G16">
            <v>41.078913355186053</v>
          </cell>
          <cell r="H16">
            <v>2.4071510320031075</v>
          </cell>
        </row>
        <row r="17">
          <cell r="F17">
            <v>17665.392625314991</v>
          </cell>
          <cell r="G17">
            <v>42.176450059555037</v>
          </cell>
          <cell r="H17">
            <v>2.6717763804490424</v>
          </cell>
        </row>
        <row r="18">
          <cell r="F18">
            <v>18222.728938995624</v>
          </cell>
          <cell r="G18">
            <v>43.507100767348668</v>
          </cell>
          <cell r="H18">
            <v>3.1549613727914316</v>
          </cell>
        </row>
        <row r="19">
          <cell r="F19">
            <v>18892.171129054823</v>
          </cell>
          <cell r="G19">
            <v>45.105406318527294</v>
          </cell>
          <cell r="H19">
            <v>3.6736659602428112</v>
          </cell>
        </row>
        <row r="20">
          <cell r="F20">
            <v>19669.276357528921</v>
          </cell>
          <cell r="G20">
            <v>46.960759355673417</v>
          </cell>
          <cell r="H20">
            <v>4.1133717409481019</v>
          </cell>
        </row>
        <row r="21">
          <cell r="F21">
            <v>20539.539898087391</v>
          </cell>
          <cell r="G21">
            <v>49.038529577684628</v>
          </cell>
          <cell r="H21">
            <v>4.4244817386245749</v>
          </cell>
        </row>
        <row r="22">
          <cell r="F22">
            <v>21488.390499379326</v>
          </cell>
          <cell r="G22">
            <v>51.303927853747822</v>
          </cell>
          <cell r="H22">
            <v>4.6196292906263814</v>
          </cell>
        </row>
        <row r="23">
          <cell r="F23">
            <v>22513.679799054229</v>
          </cell>
          <cell r="G23">
            <v>53.751824929206315</v>
          </cell>
          <cell r="H23">
            <v>4.7713638660118241</v>
          </cell>
        </row>
        <row r="24">
          <cell r="F24">
            <v>23618.074306130216</v>
          </cell>
          <cell r="G24">
            <v>56.388587143423266</v>
          </cell>
          <cell r="H24">
            <v>4.9054375692168417</v>
          </cell>
        </row>
        <row r="25">
          <cell r="F25">
            <v>24798.696377515447</v>
          </cell>
          <cell r="G25">
            <v>59.20734407054816</v>
          </cell>
          <cell r="H25">
            <v>4.9988075068372329</v>
          </cell>
        </row>
        <row r="26">
          <cell r="F26">
            <v>26059.246140455238</v>
          </cell>
          <cell r="G26">
            <v>62.216929832487381</v>
          </cell>
          <cell r="H26">
            <v>5.0831291441702842</v>
          </cell>
        </row>
        <row r="27">
          <cell r="F27">
            <v>27398.399347825678</v>
          </cell>
          <cell r="G27">
            <v>65.414182764857188</v>
          </cell>
          <cell r="H27">
            <v>5.138879306610078</v>
          </cell>
        </row>
        <row r="28">
          <cell r="F28">
            <v>28822.989094768916</v>
          </cell>
          <cell r="G28">
            <v>68.815417008086143</v>
          </cell>
          <cell r="H28">
            <v>5.1995363994002508</v>
          </cell>
        </row>
        <row r="29">
          <cell r="F29">
            <v>30335.017279846303</v>
          </cell>
          <cell r="G29">
            <v>72.425412131838385</v>
          </cell>
          <cell r="H29">
            <v>5.2459104088958153</v>
          </cell>
        </row>
        <row r="30">
          <cell r="F30">
            <v>31946.018698628559</v>
          </cell>
          <cell r="G30">
            <v>76.271707672859833</v>
          </cell>
          <cell r="H30">
            <v>5.3106988663314869</v>
          </cell>
        </row>
        <row r="31">
          <cell r="F31">
            <v>33662.413734667432</v>
          </cell>
          <cell r="G31">
            <v>80.369632415060167</v>
          </cell>
          <cell r="H31">
            <v>5.3727979446545504</v>
          </cell>
        </row>
        <row r="32">
          <cell r="F32">
            <v>35501.033201031663</v>
          </cell>
          <cell r="G32">
            <v>84.759370234445541</v>
          </cell>
          <cell r="H32">
            <v>5.4619359171820703</v>
          </cell>
        </row>
        <row r="33">
          <cell r="F33">
            <v>37472.299362270409</v>
          </cell>
          <cell r="G33">
            <v>89.46580447946954</v>
          </cell>
          <cell r="H33">
            <v>5.5527008188073212</v>
          </cell>
        </row>
        <row r="34">
          <cell r="F34">
            <v>39596.627557245389</v>
          </cell>
          <cell r="G34">
            <v>94.53767714744933</v>
          </cell>
          <cell r="H34">
            <v>5.6690628307530355</v>
          </cell>
        </row>
        <row r="35">
          <cell r="F35">
            <v>41884.493835708468</v>
          </cell>
          <cell r="G35">
            <v>100</v>
          </cell>
          <cell r="H35">
            <v>5.7779321614081391</v>
          </cell>
        </row>
        <row r="36">
          <cell r="F36">
            <v>44352.99035594926</v>
          </cell>
          <cell r="G36">
            <v>105.89358087965309</v>
          </cell>
          <cell r="H36">
            <v>5.893580879653082</v>
          </cell>
        </row>
        <row r="37">
          <cell r="F37">
            <v>47001.219839306825</v>
          </cell>
          <cell r="G37">
            <v>112.21627751708942</v>
          </cell>
          <cell r="H37">
            <v>5.9708025594318093</v>
          </cell>
        </row>
        <row r="38">
          <cell r="F38">
            <v>49825.796432523464</v>
          </cell>
          <cell r="G38">
            <v>118.96000612533288</v>
          </cell>
          <cell r="H38">
            <v>6.0095814595315433</v>
          </cell>
        </row>
        <row r="39">
          <cell r="F39">
            <v>52842.491466973079</v>
          </cell>
          <cell r="G39">
            <v>126.1624210483413</v>
          </cell>
          <cell r="H39">
            <v>6.0544843242696045</v>
          </cell>
        </row>
        <row r="40">
          <cell r="F40">
            <v>56059.667967667177</v>
          </cell>
          <cell r="G40">
            <v>133.84348916226779</v>
          </cell>
          <cell r="H40">
            <v>6.08823772570386</v>
          </cell>
        </row>
        <row r="41">
          <cell r="F41">
            <v>59500.210554050653</v>
          </cell>
          <cell r="G41">
            <v>142.05784791727379</v>
          </cell>
          <cell r="H41">
            <v>6.1372867716017021</v>
          </cell>
        </row>
        <row r="42">
          <cell r="F42">
            <v>63168.617341761077</v>
          </cell>
          <cell r="G42">
            <v>150.81623664724083</v>
          </cell>
          <cell r="H42">
            <v>6.1653677416452224</v>
          </cell>
        </row>
        <row r="43">
          <cell r="F43">
            <v>67071.879331151125</v>
          </cell>
          <cell r="G43">
            <v>160.1353464941941</v>
          </cell>
          <cell r="H43">
            <v>6.1791157597644419</v>
          </cell>
        </row>
        <row r="44">
          <cell r="F44">
            <v>71249.010632112491</v>
          </cell>
          <cell r="G44">
            <v>170.10832436363219</v>
          </cell>
          <cell r="H44">
            <v>6.2278429389726719</v>
          </cell>
        </row>
        <row r="45">
          <cell r="F45">
            <v>75735.721087256476</v>
          </cell>
          <cell r="G45">
            <v>180.82042816210009</v>
          </cell>
          <cell r="H45">
            <v>6.2972249233195443</v>
          </cell>
        </row>
        <row r="46">
          <cell r="F46">
            <v>80594.19359223856</v>
          </cell>
          <cell r="G46">
            <v>192.42012069757493</v>
          </cell>
          <cell r="H46">
            <v>6.4150343262521448</v>
          </cell>
        </row>
        <row r="47">
          <cell r="F47">
            <v>85868.382017528493</v>
          </cell>
          <cell r="G47">
            <v>205.01234264486138</v>
          </cell>
          <cell r="H47">
            <v>6.5441295336663652</v>
          </cell>
        </row>
        <row r="48">
          <cell r="F48">
            <v>91610.879716791096</v>
          </cell>
          <cell r="G48">
            <v>218.72266160391939</v>
          </cell>
          <cell r="H48">
            <v>6.6875578231931465</v>
          </cell>
        </row>
        <row r="49">
          <cell r="F49">
            <v>97822.719364526929</v>
          </cell>
          <cell r="G49">
            <v>233.5535431041273</v>
          </cell>
          <cell r="H49">
            <v>6.7806789618649166</v>
          </cell>
        </row>
        <row r="50">
          <cell r="F50">
            <v>104471.0765269462</v>
          </cell>
          <cell r="G50">
            <v>249.42661820561329</v>
          </cell>
          <cell r="H50">
            <v>6.7963323915018137</v>
          </cell>
        </row>
        <row r="51">
          <cell r="F51">
            <v>111516.79853682521</v>
          </cell>
          <cell r="G51">
            <v>266.24840919469818</v>
          </cell>
          <cell r="H51">
            <v>6.7441843657672251</v>
          </cell>
        </row>
        <row r="52">
          <cell r="F52">
            <v>118955.5815415543</v>
          </cell>
          <cell r="G52">
            <v>284.00864054405537</v>
          </cell>
          <cell r="H52">
            <v>6.6705492825573254</v>
          </cell>
        </row>
        <row r="53">
          <cell r="F53">
            <v>126749.67217193876</v>
          </cell>
          <cell r="G53">
            <v>302.6171753898069</v>
          </cell>
          <cell r="H53">
            <v>6.5521016579300095</v>
          </cell>
        </row>
        <row r="54">
          <cell r="F54">
            <v>134865.89552479587</v>
          </cell>
          <cell r="G54">
            <v>321.99480803995402</v>
          </cell>
          <cell r="H54">
            <v>6.4033485955271585</v>
          </cell>
        </row>
        <row r="55">
          <cell r="F55">
            <v>143332.20394167418</v>
          </cell>
          <cell r="G55">
            <v>342.20827522446228</v>
          </cell>
          <cell r="H55">
            <v>6.277575501155308</v>
          </cell>
        </row>
        <row r="56">
          <cell r="F56">
            <v>152164.22356020371</v>
          </cell>
          <cell r="G56">
            <v>363.2948846345534</v>
          </cell>
          <cell r="H56">
            <v>6.1619227051888048</v>
          </cell>
        </row>
        <row r="57">
          <cell r="F57">
            <v>161423.53995364235</v>
          </cell>
          <cell r="G57">
            <v>385.40167295998532</v>
          </cell>
          <cell r="H57">
            <v>6.0850810898891661</v>
          </cell>
        </row>
        <row r="58">
          <cell r="F58">
            <v>171128.77234742357</v>
          </cell>
          <cell r="G58">
            <v>408.57309394420412</v>
          </cell>
          <cell r="H58">
            <v>6.0122782566708555</v>
          </cell>
        </row>
        <row r="59">
          <cell r="F59">
            <v>181314.71213580493</v>
          </cell>
          <cell r="G59">
            <v>432.89221268140466</v>
          </cell>
          <cell r="H59">
            <v>5.952207597038095</v>
          </cell>
        </row>
        <row r="60">
          <cell r="F60">
            <v>192116.77427123243</v>
          </cell>
          <cell r="G60">
            <v>458.68233486313255</v>
          </cell>
          <cell r="H60">
            <v>5.9576313516890744</v>
          </cell>
        </row>
        <row r="61">
          <cell r="F61">
            <v>203682.37453187449</v>
          </cell>
          <cell r="G61">
            <v>486.29541837324501</v>
          </cell>
          <cell r="H61">
            <v>6.0200887218279098</v>
          </cell>
        </row>
        <row r="62">
          <cell r="F62">
            <v>216261.6437344446</v>
          </cell>
          <cell r="G62">
            <v>516.32865514079947</v>
          </cell>
          <cell r="H62">
            <v>6.1759242700705874</v>
          </cell>
        </row>
        <row r="63">
          <cell r="F63">
            <v>230101.68231541978</v>
          </cell>
          <cell r="G63">
            <v>549.37200200625909</v>
          </cell>
          <cell r="H63">
            <v>6.3996732578107451</v>
          </cell>
        </row>
        <row r="64">
          <cell r="F64">
            <v>245292.81154534282</v>
          </cell>
          <cell r="G64">
            <v>585.6411026655868</v>
          </cell>
          <cell r="H64">
            <v>6.6019201063898691</v>
          </cell>
        </row>
        <row r="65">
          <cell r="F65">
            <v>261808.71166831878</v>
          </cell>
          <cell r="G65">
            <v>625.0731182171163</v>
          </cell>
          <cell r="H65">
            <v>6.7331366210554355</v>
          </cell>
        </row>
        <row r="66">
          <cell r="F66">
            <v>279564.9947373363</v>
          </cell>
          <cell r="G66">
            <v>667.46657088403015</v>
          </cell>
          <cell r="H66">
            <v>6.7821589877087973</v>
          </cell>
        </row>
        <row r="67">
          <cell r="F67">
            <v>298074.87729019858</v>
          </cell>
          <cell r="G67">
            <v>711.65925619011773</v>
          </cell>
          <cell r="H67">
            <v>6.6209585968562079</v>
          </cell>
        </row>
      </sheetData>
      <sheetData sheetId="5">
        <row r="10">
          <cell r="C10">
            <v>211</v>
          </cell>
          <cell r="D10">
            <v>129</v>
          </cell>
          <cell r="E10">
            <v>82</v>
          </cell>
        </row>
        <row r="11">
          <cell r="C11">
            <v>231</v>
          </cell>
          <cell r="D11">
            <v>129</v>
          </cell>
          <cell r="E11">
            <v>102</v>
          </cell>
        </row>
        <row r="12">
          <cell r="C12">
            <v>221</v>
          </cell>
          <cell r="D12">
            <v>124</v>
          </cell>
          <cell r="E12">
            <v>97</v>
          </cell>
        </row>
        <row r="13">
          <cell r="C13">
            <v>281</v>
          </cell>
          <cell r="D13">
            <v>182</v>
          </cell>
          <cell r="E13">
            <v>99</v>
          </cell>
        </row>
        <row r="14">
          <cell r="C14">
            <v>249</v>
          </cell>
          <cell r="D14">
            <v>151</v>
          </cell>
          <cell r="E14">
            <v>98</v>
          </cell>
        </row>
        <row r="15">
          <cell r="C15">
            <v>310</v>
          </cell>
          <cell r="D15">
            <v>207</v>
          </cell>
          <cell r="E15">
            <v>103</v>
          </cell>
        </row>
        <row r="16">
          <cell r="C16">
            <v>199</v>
          </cell>
          <cell r="D16">
            <v>108</v>
          </cell>
          <cell r="E16">
            <v>91</v>
          </cell>
        </row>
        <row r="17">
          <cell r="C17">
            <v>140</v>
          </cell>
          <cell r="D17">
            <v>67</v>
          </cell>
          <cell r="E17">
            <v>73</v>
          </cell>
        </row>
        <row r="18">
          <cell r="C18">
            <v>189</v>
          </cell>
          <cell r="D18">
            <v>104</v>
          </cell>
          <cell r="E18">
            <v>85</v>
          </cell>
        </row>
        <row r="19">
          <cell r="C19">
            <v>281</v>
          </cell>
          <cell r="D19">
            <v>183</v>
          </cell>
          <cell r="E19">
            <v>98</v>
          </cell>
        </row>
        <row r="20">
          <cell r="C20">
            <v>311</v>
          </cell>
          <cell r="D20">
            <v>174</v>
          </cell>
          <cell r="E20">
            <v>137</v>
          </cell>
        </row>
        <row r="21">
          <cell r="C21">
            <v>351</v>
          </cell>
          <cell r="D21">
            <v>183</v>
          </cell>
          <cell r="E21">
            <v>168</v>
          </cell>
        </row>
        <row r="22">
          <cell r="C22">
            <v>493</v>
          </cell>
          <cell r="D22">
            <v>301</v>
          </cell>
          <cell r="E22">
            <v>192</v>
          </cell>
        </row>
        <row r="23">
          <cell r="C23">
            <v>499</v>
          </cell>
          <cell r="D23">
            <v>301</v>
          </cell>
          <cell r="E23">
            <v>198</v>
          </cell>
        </row>
        <row r="24">
          <cell r="C24">
            <v>665.60000000000014</v>
          </cell>
          <cell r="D24">
            <v>401.00000000000006</v>
          </cell>
          <cell r="E24">
            <v>264.60000000000002</v>
          </cell>
        </row>
        <row r="25">
          <cell r="C25">
            <v>793.19999999999993</v>
          </cell>
          <cell r="D25">
            <v>457</v>
          </cell>
          <cell r="E25">
            <v>336.19999999999993</v>
          </cell>
        </row>
        <row r="26">
          <cell r="C26">
            <v>991.7</v>
          </cell>
          <cell r="D26">
            <v>608</v>
          </cell>
          <cell r="E26">
            <v>383.7</v>
          </cell>
        </row>
        <row r="27">
          <cell r="C27">
            <v>1016.5</v>
          </cell>
          <cell r="D27">
            <v>524.00000000000011</v>
          </cell>
          <cell r="E27">
            <v>492.49999999999994</v>
          </cell>
        </row>
        <row r="28">
          <cell r="C28">
            <v>1285.0999999999999</v>
          </cell>
          <cell r="D28">
            <v>658.99999999999989</v>
          </cell>
          <cell r="E28">
            <v>626.09999999999991</v>
          </cell>
        </row>
        <row r="29">
          <cell r="C29">
            <v>1739.5</v>
          </cell>
          <cell r="D29">
            <v>1016</v>
          </cell>
          <cell r="E29">
            <v>723.5</v>
          </cell>
        </row>
        <row r="30">
          <cell r="C30">
            <v>2300.6</v>
          </cell>
          <cell r="D30">
            <v>1348</v>
          </cell>
          <cell r="E30">
            <v>952.59999999999991</v>
          </cell>
        </row>
        <row r="31">
          <cell r="C31">
            <v>3286.5</v>
          </cell>
          <cell r="D31">
            <v>2156</v>
          </cell>
          <cell r="E31">
            <v>1130.5000000000002</v>
          </cell>
        </row>
        <row r="32">
          <cell r="C32">
            <v>4157.1000000000004</v>
          </cell>
          <cell r="D32">
            <v>2726</v>
          </cell>
          <cell r="E32">
            <v>1431.1000000000004</v>
          </cell>
        </row>
        <row r="33">
          <cell r="C33">
            <v>4548.2999999999993</v>
          </cell>
          <cell r="D33">
            <v>2916.9999999999995</v>
          </cell>
          <cell r="E33">
            <v>1631.3</v>
          </cell>
        </row>
        <row r="34">
          <cell r="C34">
            <v>5051.2</v>
          </cell>
          <cell r="D34">
            <v>3086.9999999999995</v>
          </cell>
          <cell r="E34">
            <v>1964.2</v>
          </cell>
        </row>
        <row r="35">
          <cell r="C35">
            <v>5605.0000000000009</v>
          </cell>
          <cell r="D35">
            <v>2765</v>
          </cell>
          <cell r="E35">
            <v>2839.9999999999995</v>
          </cell>
        </row>
        <row r="36">
          <cell r="C36">
            <v>8341.0000000000018</v>
          </cell>
          <cell r="D36">
            <v>5330</v>
          </cell>
          <cell r="E36">
            <v>3011</v>
          </cell>
        </row>
        <row r="37">
          <cell r="C37">
            <v>9635</v>
          </cell>
          <cell r="D37">
            <v>6157</v>
          </cell>
          <cell r="E37">
            <v>3478</v>
          </cell>
        </row>
        <row r="38">
          <cell r="C38">
            <v>8791</v>
          </cell>
          <cell r="D38">
            <v>5533.0000000000009</v>
          </cell>
          <cell r="E38">
            <v>3258</v>
          </cell>
        </row>
        <row r="39">
          <cell r="C39">
            <v>11217.000000000002</v>
          </cell>
          <cell r="D39">
            <v>6791</v>
          </cell>
          <cell r="E39">
            <v>4426</v>
          </cell>
        </row>
        <row r="40">
          <cell r="C40">
            <v>13609</v>
          </cell>
          <cell r="D40">
            <v>8949</v>
          </cell>
          <cell r="E40">
            <v>4660</v>
          </cell>
        </row>
        <row r="41">
          <cell r="C41">
            <v>17417.000000000004</v>
          </cell>
          <cell r="D41">
            <v>12590</v>
          </cell>
          <cell r="E41">
            <v>4827</v>
          </cell>
        </row>
        <row r="42">
          <cell r="C42">
            <v>19884</v>
          </cell>
          <cell r="D42">
            <v>13947</v>
          </cell>
          <cell r="E42">
            <v>5937</v>
          </cell>
        </row>
        <row r="43">
          <cell r="C43">
            <v>20448</v>
          </cell>
          <cell r="D43">
            <v>13925</v>
          </cell>
          <cell r="E43">
            <v>6522.9999999999991</v>
          </cell>
        </row>
        <row r="44">
          <cell r="C44">
            <v>21225</v>
          </cell>
          <cell r="D44">
            <v>14352</v>
          </cell>
          <cell r="E44">
            <v>6873.0000000000009</v>
          </cell>
        </row>
        <row r="45">
          <cell r="C45">
            <v>25507.000000000004</v>
          </cell>
          <cell r="D45">
            <v>16739</v>
          </cell>
          <cell r="E45">
            <v>8768.0000000000018</v>
          </cell>
        </row>
        <row r="46">
          <cell r="C46">
            <v>25658</v>
          </cell>
          <cell r="D46">
            <v>14862</v>
          </cell>
          <cell r="E46">
            <v>10796.000000000002</v>
          </cell>
        </row>
        <row r="47">
          <cell r="C47">
            <v>27426</v>
          </cell>
          <cell r="D47">
            <v>15705</v>
          </cell>
          <cell r="E47">
            <v>11720.999999999998</v>
          </cell>
        </row>
        <row r="48">
          <cell r="C48">
            <v>32570.999999999996</v>
          </cell>
          <cell r="D48">
            <v>18193</v>
          </cell>
          <cell r="E48">
            <v>14377.999999999996</v>
          </cell>
        </row>
        <row r="49">
          <cell r="C49">
            <v>39705</v>
          </cell>
          <cell r="D49">
            <v>22871</v>
          </cell>
          <cell r="E49">
            <v>16834</v>
          </cell>
        </row>
        <row r="50">
          <cell r="C50">
            <v>44295</v>
          </cell>
          <cell r="D50">
            <v>31247</v>
          </cell>
          <cell r="E50">
            <v>13048</v>
          </cell>
        </row>
        <row r="51">
          <cell r="C51">
            <v>50249</v>
          </cell>
          <cell r="D51">
            <v>34774</v>
          </cell>
          <cell r="E51">
            <v>15475</v>
          </cell>
        </row>
        <row r="52">
          <cell r="C52">
            <v>59176</v>
          </cell>
          <cell r="D52">
            <v>38119</v>
          </cell>
          <cell r="E52">
            <v>21057.000000000004</v>
          </cell>
        </row>
        <row r="53">
          <cell r="C53">
            <v>65625</v>
          </cell>
          <cell r="D53">
            <v>42311</v>
          </cell>
          <cell r="E53">
            <v>23314</v>
          </cell>
        </row>
        <row r="54">
          <cell r="C54">
            <v>72700</v>
          </cell>
          <cell r="D54">
            <v>46361</v>
          </cell>
          <cell r="E54">
            <v>26339.000000000004</v>
          </cell>
        </row>
        <row r="55">
          <cell r="C55">
            <v>88661</v>
          </cell>
          <cell r="D55">
            <v>59411</v>
          </cell>
          <cell r="E55">
            <v>29250</v>
          </cell>
        </row>
        <row r="56">
          <cell r="C56">
            <v>88072</v>
          </cell>
          <cell r="D56">
            <v>65364.999999999993</v>
          </cell>
          <cell r="E56">
            <v>22707</v>
          </cell>
        </row>
        <row r="57">
          <cell r="C57">
            <v>107129</v>
          </cell>
          <cell r="D57">
            <v>72769</v>
          </cell>
          <cell r="E57">
            <v>34360</v>
          </cell>
        </row>
        <row r="58">
          <cell r="C58">
            <v>133340</v>
          </cell>
          <cell r="D58">
            <v>81640</v>
          </cell>
          <cell r="E58">
            <v>51700</v>
          </cell>
        </row>
        <row r="59">
          <cell r="C59">
            <v>178874</v>
          </cell>
          <cell r="D59">
            <v>110984</v>
          </cell>
          <cell r="E59">
            <v>67890</v>
          </cell>
        </row>
        <row r="60">
          <cell r="C60">
            <v>235606.99999999997</v>
          </cell>
          <cell r="D60">
            <v>136883.99999999997</v>
          </cell>
          <cell r="E60">
            <v>98723</v>
          </cell>
        </row>
        <row r="61">
          <cell r="C61">
            <v>288420</v>
          </cell>
          <cell r="D61">
            <v>176334</v>
          </cell>
          <cell r="E61">
            <v>112086</v>
          </cell>
        </row>
        <row r="62">
          <cell r="C62">
            <v>363329</v>
          </cell>
          <cell r="D62">
            <v>218604.00000000003</v>
          </cell>
          <cell r="E62">
            <v>144724.99999999997</v>
          </cell>
        </row>
        <row r="63">
          <cell r="C63">
            <v>492425</v>
          </cell>
          <cell r="D63">
            <v>270317.00000000006</v>
          </cell>
          <cell r="E63">
            <v>222107.99999999994</v>
          </cell>
        </row>
        <row r="64">
          <cell r="C64">
            <v>718455</v>
          </cell>
          <cell r="D64">
            <v>403935</v>
          </cell>
          <cell r="E64">
            <v>314520</v>
          </cell>
        </row>
        <row r="65">
          <cell r="C65">
            <v>1032920</v>
          </cell>
          <cell r="D65">
            <v>568567</v>
          </cell>
          <cell r="E65">
            <v>464353</v>
          </cell>
        </row>
        <row r="66">
          <cell r="C66">
            <v>1509366</v>
          </cell>
          <cell r="D66">
            <v>820615</v>
          </cell>
          <cell r="E66">
            <v>688751</v>
          </cell>
        </row>
        <row r="67">
          <cell r="C67">
            <v>2098830</v>
          </cell>
          <cell r="D67">
            <v>1133844</v>
          </cell>
          <cell r="E67">
            <v>964986</v>
          </cell>
        </row>
      </sheetData>
      <sheetData sheetId="6">
        <row r="24">
          <cell r="B24">
            <v>22.292000000000002</v>
          </cell>
        </row>
        <row r="25">
          <cell r="B25">
            <v>9.298</v>
          </cell>
        </row>
        <row r="26">
          <cell r="B26">
            <v>16.268000000000001</v>
          </cell>
        </row>
        <row r="27">
          <cell r="B27">
            <v>5.5430000000000001</v>
          </cell>
        </row>
        <row r="28">
          <cell r="B28">
            <v>8.9290000000000003</v>
          </cell>
        </row>
        <row r="29">
          <cell r="B29">
            <v>39.911000000000001</v>
          </cell>
        </row>
        <row r="30">
          <cell r="B30">
            <v>46.003999999999998</v>
          </cell>
        </row>
        <row r="31">
          <cell r="B31">
            <v>11.467000000000001</v>
          </cell>
        </row>
        <row r="32">
          <cell r="B32">
            <v>37.302999999999997</v>
          </cell>
        </row>
        <row r="33">
          <cell r="B33">
            <v>33.279000000000003</v>
          </cell>
        </row>
        <row r="34">
          <cell r="B34">
            <v>30.446999999999999</v>
          </cell>
        </row>
        <row r="35">
          <cell r="B35">
            <v>72.382999999999996</v>
          </cell>
        </row>
        <row r="36">
          <cell r="B36">
            <v>120.60899999999999</v>
          </cell>
        </row>
        <row r="37">
          <cell r="B37">
            <v>68.171999999999997</v>
          </cell>
        </row>
        <row r="38">
          <cell r="B38">
            <v>41.816000000000003</v>
          </cell>
        </row>
        <row r="39">
          <cell r="B39">
            <v>93.159000000000006</v>
          </cell>
        </row>
        <row r="40">
          <cell r="B40">
            <v>105.35599999999999</v>
          </cell>
        </row>
        <row r="41">
          <cell r="B41">
            <v>126.38500000000001</v>
          </cell>
        </row>
        <row r="42">
          <cell r="B42">
            <v>131.59100000000001</v>
          </cell>
        </row>
        <row r="43">
          <cell r="B43">
            <v>100.267</v>
          </cell>
        </row>
        <row r="44">
          <cell r="B44">
            <v>133</v>
          </cell>
        </row>
        <row r="45">
          <cell r="B45">
            <v>78.427999999999997</v>
          </cell>
        </row>
        <row r="46">
          <cell r="B46">
            <v>119.262</v>
          </cell>
        </row>
        <row r="47">
          <cell r="B47">
            <v>126.483</v>
          </cell>
        </row>
        <row r="48">
          <cell r="B48">
            <v>117.476</v>
          </cell>
        </row>
        <row r="49">
          <cell r="B49">
            <v>161.93299999999999</v>
          </cell>
        </row>
        <row r="50">
          <cell r="B50">
            <v>213.876</v>
          </cell>
        </row>
        <row r="51">
          <cell r="B51">
            <v>186.09100000000001</v>
          </cell>
        </row>
        <row r="52">
          <cell r="B52">
            <v>88.596000000000004</v>
          </cell>
        </row>
        <row r="53">
          <cell r="B53">
            <v>116.8</v>
          </cell>
        </row>
        <row r="54">
          <cell r="B54">
            <v>195.75899999999999</v>
          </cell>
        </row>
        <row r="55">
          <cell r="B55">
            <v>200.71799999999999</v>
          </cell>
        </row>
        <row r="56">
          <cell r="B56">
            <v>196.11699999999999</v>
          </cell>
        </row>
        <row r="57">
          <cell r="B57">
            <v>189.85900000000001</v>
          </cell>
        </row>
        <row r="58">
          <cell r="B58">
            <v>286.89100000000002</v>
          </cell>
        </row>
        <row r="59">
          <cell r="B59">
            <v>362.2</v>
          </cell>
        </row>
        <row r="60">
          <cell r="B60">
            <v>295</v>
          </cell>
        </row>
        <row r="61">
          <cell r="B61">
            <v>299.10000000000002</v>
          </cell>
        </row>
        <row r="62">
          <cell r="B62">
            <v>327.3</v>
          </cell>
        </row>
        <row r="63">
          <cell r="B63">
            <v>385.1</v>
          </cell>
        </row>
        <row r="64">
          <cell r="B64">
            <v>781.8</v>
          </cell>
        </row>
        <row r="65">
          <cell r="B65">
            <v>1622.6</v>
          </cell>
        </row>
        <row r="66">
          <cell r="B66">
            <v>1701.1</v>
          </cell>
        </row>
        <row r="67">
          <cell r="B67">
            <v>626.5</v>
          </cell>
        </row>
        <row r="68">
          <cell r="B68">
            <v>683.7</v>
          </cell>
        </row>
        <row r="69">
          <cell r="B69">
            <v>1429.8</v>
          </cell>
        </row>
        <row r="70">
          <cell r="B70">
            <v>1729</v>
          </cell>
        </row>
        <row r="71">
          <cell r="B71">
            <v>2424.1999999999998</v>
          </cell>
        </row>
        <row r="72">
          <cell r="B72">
            <v>3877.2</v>
          </cell>
        </row>
        <row r="73">
          <cell r="B73">
            <v>3157.1</v>
          </cell>
        </row>
        <row r="74">
          <cell r="B74">
            <v>2499.6999999999998</v>
          </cell>
        </row>
        <row r="75">
          <cell r="B75">
            <v>3722.4</v>
          </cell>
        </row>
      </sheetData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CA"/>
      <sheetName val="TCM"/>
      <sheetName val="TCA B64"/>
      <sheetName val="TCM B64"/>
      <sheetName val="TC Diario"/>
    </sheetNames>
    <sheetDataSet>
      <sheetData sheetId="0">
        <row r="6">
          <cell r="D6">
            <v>2.06</v>
          </cell>
        </row>
        <row r="7">
          <cell r="D7">
            <v>2.0449999999999999</v>
          </cell>
        </row>
        <row r="8">
          <cell r="D8">
            <v>2.0549999999999997</v>
          </cell>
        </row>
        <row r="9">
          <cell r="D9">
            <v>2.0649999999999999</v>
          </cell>
        </row>
        <row r="10">
          <cell r="D10">
            <v>2.0699999999999998</v>
          </cell>
        </row>
        <row r="11">
          <cell r="D11">
            <v>2.3199999999999998</v>
          </cell>
        </row>
        <row r="12">
          <cell r="D12">
            <v>2.19</v>
          </cell>
        </row>
        <row r="13">
          <cell r="D13">
            <v>2.16</v>
          </cell>
        </row>
        <row r="14">
          <cell r="D14">
            <v>2.16</v>
          </cell>
        </row>
        <row r="15">
          <cell r="D15">
            <v>2.5</v>
          </cell>
        </row>
        <row r="16">
          <cell r="D16">
            <v>2.57</v>
          </cell>
        </row>
        <row r="17">
          <cell r="D17">
            <v>3.09</v>
          </cell>
          <cell r="H17">
            <v>133.30248882000652</v>
          </cell>
        </row>
        <row r="18">
          <cell r="D18">
            <v>3.6</v>
          </cell>
          <cell r="H18">
            <v>104.32330727456156</v>
          </cell>
        </row>
        <row r="19">
          <cell r="D19">
            <v>3.6</v>
          </cell>
          <cell r="H19">
            <v>97.757457432482212</v>
          </cell>
        </row>
        <row r="20">
          <cell r="D20">
            <v>3.6</v>
          </cell>
          <cell r="H20">
            <v>91.889947592916585</v>
          </cell>
        </row>
        <row r="21">
          <cell r="D21">
            <v>3.6</v>
          </cell>
          <cell r="H21">
            <v>99.787848389631478</v>
          </cell>
        </row>
        <row r="22">
          <cell r="D22">
            <v>3.6</v>
          </cell>
          <cell r="H22">
            <v>115.06913094360149</v>
          </cell>
        </row>
        <row r="23">
          <cell r="D23">
            <v>4.91</v>
          </cell>
          <cell r="H23">
            <v>94.508872456574949</v>
          </cell>
        </row>
        <row r="24">
          <cell r="D24">
            <v>4.8499999999999996</v>
          </cell>
          <cell r="H24">
            <v>93.478995568953579</v>
          </cell>
        </row>
        <row r="25">
          <cell r="D25">
            <v>4.8600000000000003</v>
          </cell>
          <cell r="H25">
            <v>93.351547018902508</v>
          </cell>
        </row>
        <row r="26">
          <cell r="D26">
            <v>4.8499999999999996</v>
          </cell>
          <cell r="H26">
            <v>89.409197076683043</v>
          </cell>
        </row>
        <row r="27">
          <cell r="D27">
            <v>4.8499999999999996</v>
          </cell>
          <cell r="H27">
            <v>92.516806597321477</v>
          </cell>
        </row>
        <row r="28">
          <cell r="D28">
            <v>4.8600000000000003</v>
          </cell>
          <cell r="H28">
            <v>112.43766788813645</v>
          </cell>
        </row>
        <row r="29">
          <cell r="D29">
            <v>4.8499999999999996</v>
          </cell>
          <cell r="H29">
            <v>133.61576029974339</v>
          </cell>
        </row>
        <row r="30">
          <cell r="D30">
            <v>4.8499999999999996</v>
          </cell>
          <cell r="H30">
            <v>144.84011521588025</v>
          </cell>
        </row>
        <row r="31">
          <cell r="D31">
            <v>4.8600000000000003</v>
          </cell>
          <cell r="H31">
            <v>128.95977478145278</v>
          </cell>
        </row>
        <row r="32">
          <cell r="D32">
            <v>4.8600000000000003</v>
          </cell>
          <cell r="H32">
            <v>113.98874344714471</v>
          </cell>
        </row>
        <row r="33">
          <cell r="D33">
            <v>6.88</v>
          </cell>
          <cell r="H33">
            <v>87.793292013157114</v>
          </cell>
        </row>
        <row r="34">
          <cell r="D34">
            <v>8.64</v>
          </cell>
          <cell r="H34">
            <v>81.437221144980526</v>
          </cell>
        </row>
        <row r="35">
          <cell r="D35">
            <v>8.65</v>
          </cell>
          <cell r="H35">
            <v>81.089914872744345</v>
          </cell>
        </row>
        <row r="36">
          <cell r="D36">
            <v>8.6</v>
          </cell>
          <cell r="H36">
            <v>96.337849108495718</v>
          </cell>
        </row>
        <row r="37">
          <cell r="D37">
            <v>8.6</v>
          </cell>
          <cell r="H37">
            <v>97.464352978878992</v>
          </cell>
        </row>
        <row r="38">
          <cell r="D38">
            <v>8.61</v>
          </cell>
          <cell r="H38">
            <v>97.734213643147697</v>
          </cell>
        </row>
        <row r="39">
          <cell r="D39">
            <v>12.49</v>
          </cell>
          <cell r="H39">
            <v>78.864093610898138</v>
          </cell>
        </row>
        <row r="40">
          <cell r="D40">
            <v>12.49</v>
          </cell>
          <cell r="H40">
            <v>84.834660668946739</v>
          </cell>
        </row>
        <row r="41">
          <cell r="D41">
            <v>12.49</v>
          </cell>
          <cell r="H41">
            <v>82.64056357660462</v>
          </cell>
        </row>
        <row r="42">
          <cell r="D42">
            <v>12.49</v>
          </cell>
          <cell r="H42">
            <v>86.093782526552502</v>
          </cell>
        </row>
        <row r="43">
          <cell r="D43">
            <v>12.49</v>
          </cell>
          <cell r="H43">
            <v>88.657296478239971</v>
          </cell>
        </row>
        <row r="44">
          <cell r="D44">
            <v>12.49</v>
          </cell>
          <cell r="H44">
            <v>89.209902933253431</v>
          </cell>
        </row>
        <row r="45">
          <cell r="D45">
            <v>12.49</v>
          </cell>
          <cell r="H45">
            <v>93.429694804668245</v>
          </cell>
        </row>
        <row r="46">
          <cell r="D46">
            <v>12.49</v>
          </cell>
          <cell r="H46">
            <v>93.725358395822241</v>
          </cell>
        </row>
        <row r="47">
          <cell r="D47">
            <v>12.49</v>
          </cell>
          <cell r="H47">
            <v>95.887731480657365</v>
          </cell>
        </row>
        <row r="48">
          <cell r="D48">
            <v>12.49</v>
          </cell>
          <cell r="H48">
            <v>96.225602275162842</v>
          </cell>
        </row>
        <row r="49">
          <cell r="D49">
            <v>12.49</v>
          </cell>
          <cell r="H49">
            <v>101.24356978472701</v>
          </cell>
        </row>
        <row r="50">
          <cell r="D50">
            <v>12.49</v>
          </cell>
          <cell r="H50">
            <v>98.043511964624059</v>
          </cell>
        </row>
        <row r="51">
          <cell r="D51">
            <v>12.49</v>
          </cell>
          <cell r="H51">
            <v>99.328737524158555</v>
          </cell>
        </row>
        <row r="52">
          <cell r="D52">
            <v>12.49</v>
          </cell>
          <cell r="H52">
            <v>99.860570680382651</v>
          </cell>
        </row>
        <row r="53">
          <cell r="D53">
            <v>12.5</v>
          </cell>
          <cell r="H53">
            <v>99.158535133888932</v>
          </cell>
        </row>
        <row r="54">
          <cell r="D54">
            <v>12.5</v>
          </cell>
          <cell r="H54">
            <v>97.910875094582025</v>
          </cell>
        </row>
        <row r="55">
          <cell r="D55">
            <v>12.5</v>
          </cell>
          <cell r="H55">
            <v>97.098832343216188</v>
          </cell>
        </row>
        <row r="56">
          <cell r="D56">
            <v>12.5</v>
          </cell>
          <cell r="H56">
            <v>98.691183996513672</v>
          </cell>
        </row>
        <row r="57">
          <cell r="D57">
            <v>12.5</v>
          </cell>
          <cell r="H57">
            <v>100.74298656421279</v>
          </cell>
        </row>
        <row r="58">
          <cell r="D58">
            <v>12.5</v>
          </cell>
          <cell r="H58">
            <v>112.48091549923794</v>
          </cell>
        </row>
        <row r="59">
          <cell r="D59">
            <v>12.5</v>
          </cell>
          <cell r="H59">
            <v>120.75170170034191</v>
          </cell>
        </row>
        <row r="60">
          <cell r="D60">
            <v>12.5</v>
          </cell>
          <cell r="H60">
            <v>125.68474910982508</v>
          </cell>
        </row>
        <row r="61">
          <cell r="D61">
            <v>20.299999999999997</v>
          </cell>
          <cell r="H61">
            <v>93.877276132303805</v>
          </cell>
        </row>
        <row r="62">
          <cell r="D62">
            <v>22.700000000000003</v>
          </cell>
          <cell r="H62">
            <v>94.934705755793473</v>
          </cell>
        </row>
        <row r="63">
          <cell r="D63">
            <v>22.700000000000003</v>
          </cell>
          <cell r="H63">
            <v>101.16308720551135</v>
          </cell>
        </row>
        <row r="64">
          <cell r="D64">
            <v>22.8</v>
          </cell>
          <cell r="H64">
            <v>106.69927940679882</v>
          </cell>
        </row>
        <row r="65">
          <cell r="D65">
            <v>23.2</v>
          </cell>
          <cell r="H65">
            <v>121.01069951677576</v>
          </cell>
        </row>
        <row r="66">
          <cell r="D66">
            <v>26</v>
          </cell>
          <cell r="H66">
            <v>33.168160541091019</v>
          </cell>
        </row>
        <row r="67">
          <cell r="D67">
            <v>80.5</v>
          </cell>
          <cell r="H67">
            <v>78.907012881766477</v>
          </cell>
        </row>
        <row r="68">
          <cell r="D68">
            <v>142</v>
          </cell>
          <cell r="H68">
            <v>77.912946091294273</v>
          </cell>
        </row>
        <row r="69">
          <cell r="D69">
            <v>190</v>
          </cell>
          <cell r="H69">
            <v>89.155902169778244</v>
          </cell>
        </row>
        <row r="70">
          <cell r="D70">
            <v>354.9</v>
          </cell>
          <cell r="H70">
            <v>75.298358476584269</v>
          </cell>
        </row>
        <row r="71">
          <cell r="D71">
            <v>889.80000000000007</v>
          </cell>
          <cell r="H71">
            <v>61.121503235064182</v>
          </cell>
        </row>
        <row r="72">
          <cell r="D72">
            <v>2007.4</v>
          </cell>
          <cell r="H72">
            <v>67.234231733304895</v>
          </cell>
        </row>
        <row r="73">
          <cell r="D73">
            <v>2281</v>
          </cell>
          <cell r="H73">
            <v>85.937247083513043</v>
          </cell>
        </row>
        <row r="74">
          <cell r="D74">
            <v>2629.7999999999997</v>
          </cell>
          <cell r="H74">
            <v>85.259121675942126</v>
          </cell>
        </row>
        <row r="75">
          <cell r="D75">
            <v>2940.9</v>
          </cell>
          <cell r="H75">
            <v>93.357732132159924</v>
          </cell>
        </row>
      </sheetData>
      <sheetData sheetId="1"/>
      <sheetData sheetId="2">
        <row r="6">
          <cell r="B6">
            <v>2.04</v>
          </cell>
        </row>
        <row r="7">
          <cell r="B7">
            <v>2.0499999999999998</v>
          </cell>
          <cell r="I7">
            <v>122.91350810475939</v>
          </cell>
        </row>
        <row r="8">
          <cell r="B8">
            <v>2.06</v>
          </cell>
          <cell r="I8">
            <v>125.85900528833773</v>
          </cell>
        </row>
        <row r="9">
          <cell r="B9">
            <v>2.0699999999999998</v>
          </cell>
          <cell r="I9">
            <v>123.49166675710732</v>
          </cell>
        </row>
        <row r="10">
          <cell r="B10">
            <v>2.0483333333333333</v>
          </cell>
          <cell r="I10">
            <v>124.11690701236193</v>
          </cell>
        </row>
        <row r="11">
          <cell r="B11">
            <v>2.1308333333333334</v>
          </cell>
          <cell r="I11">
            <v>120.79999286152096</v>
          </cell>
        </row>
        <row r="12">
          <cell r="B12">
            <v>2.2883333333333336</v>
          </cell>
          <cell r="I12">
            <v>115.25847702687579</v>
          </cell>
        </row>
        <row r="13">
          <cell r="B13">
            <v>2.1541666666666668</v>
          </cell>
          <cell r="I13">
            <v>115.87173272467331</v>
          </cell>
        </row>
        <row r="14">
          <cell r="B14">
            <v>2.1458333333333335</v>
          </cell>
          <cell r="I14">
            <v>117.739001054921</v>
          </cell>
        </row>
        <row r="15">
          <cell r="B15">
            <v>2.2483333333333331</v>
          </cell>
          <cell r="I15">
            <v>124.39849625368676</v>
          </cell>
        </row>
        <row r="16">
          <cell r="B16">
            <v>2.6933333333333334</v>
          </cell>
          <cell r="I16">
            <v>110.34534585678371</v>
          </cell>
        </row>
        <row r="17">
          <cell r="B17">
            <v>3.1625000000000001</v>
          </cell>
          <cell r="I17">
            <v>117.33935812895841</v>
          </cell>
        </row>
        <row r="18">
          <cell r="B18">
            <v>3.5258333333333343</v>
          </cell>
          <cell r="I18">
            <v>109.8735547431676</v>
          </cell>
        </row>
        <row r="19">
          <cell r="B19">
            <v>3.600000000000001</v>
          </cell>
          <cell r="I19">
            <v>99.797264525982158</v>
          </cell>
        </row>
        <row r="20">
          <cell r="B20">
            <v>3.600000000000001</v>
          </cell>
          <cell r="I20">
            <v>93.245638350148838</v>
          </cell>
        </row>
        <row r="21">
          <cell r="B21">
            <v>3.600000000000001</v>
          </cell>
          <cell r="I21">
            <v>98.340013991256839</v>
          </cell>
        </row>
        <row r="22">
          <cell r="B22">
            <v>3.600000000000001</v>
          </cell>
          <cell r="I22">
            <v>108.82921429079053</v>
          </cell>
        </row>
        <row r="23">
          <cell r="B23">
            <v>4.5174999999999992</v>
          </cell>
          <cell r="I23">
            <v>101.29300903177803</v>
          </cell>
        </row>
        <row r="24">
          <cell r="B24">
            <v>5.4041666666666677</v>
          </cell>
          <cell r="I24">
            <v>86.7920298689791</v>
          </cell>
        </row>
        <row r="25">
          <cell r="B25">
            <v>4.857499999999999</v>
          </cell>
          <cell r="I25">
            <v>96.234571369052844</v>
          </cell>
        </row>
        <row r="26">
          <cell r="B26">
            <v>4.8516666666666675</v>
          </cell>
          <cell r="I26">
            <v>92.452356750308368</v>
          </cell>
        </row>
        <row r="27">
          <cell r="B27">
            <v>4.8500000000000005</v>
          </cell>
          <cell r="I27">
            <v>90.221917748044206</v>
          </cell>
        </row>
        <row r="28">
          <cell r="B28">
            <v>4.8549999999999995</v>
          </cell>
          <cell r="I28">
            <v>104.18570069840931</v>
          </cell>
        </row>
        <row r="29">
          <cell r="B29">
            <v>4.8533333333333344</v>
          </cell>
          <cell r="I29">
            <v>126.79259755575328</v>
          </cell>
        </row>
        <row r="30">
          <cell r="B30">
            <v>4.854166666666667</v>
          </cell>
          <cell r="I30">
            <v>138.65329200935156</v>
          </cell>
        </row>
        <row r="31">
          <cell r="B31">
            <v>4.8583333333333334</v>
          </cell>
          <cell r="I31">
            <v>139.6005038230671</v>
          </cell>
        </row>
        <row r="32">
          <cell r="B32">
            <v>4.8600000000000003</v>
          </cell>
          <cell r="I32">
            <v>120.33107092326176</v>
          </cell>
        </row>
        <row r="33">
          <cell r="B33">
            <v>5.6641666666666666</v>
          </cell>
          <cell r="I33">
            <v>102.36934168772105</v>
          </cell>
        </row>
        <row r="34">
          <cell r="B34">
            <v>7.9918333333333331</v>
          </cell>
          <cell r="I34">
            <v>83.640136433648877</v>
          </cell>
        </row>
        <row r="35">
          <cell r="B35">
            <v>8.6416666666666675</v>
          </cell>
          <cell r="I35">
            <v>81.642652675808236</v>
          </cell>
        </row>
        <row r="36">
          <cell r="B36">
            <v>8.6283333333333321</v>
          </cell>
          <cell r="I36">
            <v>91.411450034538419</v>
          </cell>
        </row>
        <row r="37">
          <cell r="B37">
            <v>8.6083333333333307</v>
          </cell>
          <cell r="I37">
            <v>97.582765627678938</v>
          </cell>
        </row>
        <row r="38">
          <cell r="B38">
            <v>8.6083333333333325</v>
          </cell>
          <cell r="I38">
            <v>97.150012123213003</v>
          </cell>
        </row>
        <row r="39">
          <cell r="B39">
            <v>11.661666666666664</v>
          </cell>
          <cell r="I39">
            <v>78.0755783787979</v>
          </cell>
        </row>
        <row r="40">
          <cell r="B40">
            <v>12.5</v>
          </cell>
          <cell r="I40">
            <v>82.625607490253969</v>
          </cell>
        </row>
        <row r="41">
          <cell r="B41">
            <v>12.5</v>
          </cell>
          <cell r="I41">
            <v>83.827213120265867</v>
          </cell>
        </row>
        <row r="42">
          <cell r="B42">
            <v>12.5</v>
          </cell>
          <cell r="I42">
            <v>84.968516891459274</v>
          </cell>
        </row>
        <row r="43">
          <cell r="B43">
            <v>12.5</v>
          </cell>
          <cell r="I43">
            <v>87.56541500167819</v>
          </cell>
        </row>
        <row r="44">
          <cell r="B44">
            <v>12.5</v>
          </cell>
          <cell r="I44">
            <v>88.363882367222075</v>
          </cell>
        </row>
        <row r="45">
          <cell r="B45">
            <v>12.5</v>
          </cell>
          <cell r="I45">
            <v>92.653236246103191</v>
          </cell>
        </row>
        <row r="46">
          <cell r="B46">
            <v>12.5</v>
          </cell>
          <cell r="I46">
            <v>93.867194575748442</v>
          </cell>
        </row>
        <row r="47">
          <cell r="B47">
            <v>12.5</v>
          </cell>
          <cell r="I47">
            <v>95.331445632263012</v>
          </cell>
        </row>
        <row r="48">
          <cell r="B48">
            <v>12.5</v>
          </cell>
          <cell r="I48">
            <v>96.110178692051747</v>
          </cell>
        </row>
        <row r="49">
          <cell r="B49">
            <v>12.5</v>
          </cell>
          <cell r="I49">
            <v>100</v>
          </cell>
        </row>
        <row r="50">
          <cell r="B50">
            <v>12.5</v>
          </cell>
          <cell r="I50">
            <v>99.829510877877723</v>
          </cell>
        </row>
        <row r="51">
          <cell r="B51">
            <v>12.5</v>
          </cell>
          <cell r="I51">
            <v>97.973637735192298</v>
          </cell>
        </row>
        <row r="52">
          <cell r="B52">
            <v>12.5</v>
          </cell>
          <cell r="I52">
            <v>100.49113675669416</v>
          </cell>
        </row>
        <row r="53">
          <cell r="B53">
            <v>12.5</v>
          </cell>
          <cell r="I53">
            <v>99.942181014723147</v>
          </cell>
        </row>
        <row r="54">
          <cell r="B54">
            <v>12.5</v>
          </cell>
          <cell r="I54">
            <v>97.162821472481781</v>
          </cell>
        </row>
        <row r="55">
          <cell r="B55">
            <v>12.5</v>
          </cell>
          <cell r="I55">
            <v>96.394930007951686</v>
          </cell>
        </row>
        <row r="56">
          <cell r="B56">
            <v>12.5</v>
          </cell>
          <cell r="I56">
            <v>97.478836197390777</v>
          </cell>
        </row>
        <row r="57">
          <cell r="B57">
            <v>12.5</v>
          </cell>
          <cell r="I57">
            <v>99.056361192095991</v>
          </cell>
        </row>
        <row r="58">
          <cell r="B58">
            <v>12.5</v>
          </cell>
          <cell r="I58">
            <v>104.57639007105955</v>
          </cell>
        </row>
        <row r="59">
          <cell r="B59">
            <v>12.5</v>
          </cell>
          <cell r="I59">
            <v>116.56963988635034</v>
          </cell>
        </row>
        <row r="60">
          <cell r="B60">
            <v>12.5</v>
          </cell>
          <cell r="I60">
            <v>122.75400028099548</v>
          </cell>
        </row>
        <row r="61">
          <cell r="B61">
            <v>15.4</v>
          </cell>
          <cell r="I61">
            <v>109.13205803785142</v>
          </cell>
        </row>
        <row r="62">
          <cell r="B62">
            <v>22.566666666666666</v>
          </cell>
          <cell r="I62">
            <v>90.25261191975126</v>
          </cell>
        </row>
        <row r="63">
          <cell r="B63">
            <v>22.7</v>
          </cell>
          <cell r="I63">
            <v>97.920286541997839</v>
          </cell>
        </row>
        <row r="64">
          <cell r="B64">
            <v>22.766666666666669</v>
          </cell>
          <cell r="I64">
            <v>103.72866615320859</v>
          </cell>
        </row>
        <row r="65">
          <cell r="B65">
            <v>22.941666666666666</v>
          </cell>
          <cell r="I65">
            <v>114.53725028277071</v>
          </cell>
        </row>
        <row r="66">
          <cell r="B66">
            <v>24.483333333333334</v>
          </cell>
          <cell r="I66">
            <v>124.44108291388756</v>
          </cell>
        </row>
        <row r="67">
          <cell r="B67">
            <v>54.316666666666663</v>
          </cell>
          <cell r="I67">
            <v>83.981566281478351</v>
          </cell>
        </row>
        <row r="68">
          <cell r="B68">
            <v>120.00833333333333</v>
          </cell>
          <cell r="I68">
            <v>74.344462721282511</v>
          </cell>
        </row>
        <row r="69">
          <cell r="B69">
            <v>167.76666666666665</v>
          </cell>
          <cell r="I69">
            <v>84.357987321494704</v>
          </cell>
        </row>
        <row r="70">
          <cell r="B70">
            <v>256.44166666666666</v>
          </cell>
          <cell r="I70">
            <v>84.076315938286044</v>
          </cell>
        </row>
        <row r="71">
          <cell r="B71">
            <v>607.93333333333339</v>
          </cell>
          <cell r="I71">
            <v>64.815894214544727</v>
          </cell>
        </row>
        <row r="72">
          <cell r="B72">
            <v>1369.3833333333334</v>
          </cell>
          <cell r="I72">
            <v>64.353269815389709</v>
          </cell>
        </row>
        <row r="73">
          <cell r="B73">
            <v>2272.5166666666669</v>
          </cell>
          <cell r="I73">
            <v>79.795434104763416</v>
          </cell>
        </row>
        <row r="74">
          <cell r="B74">
            <v>2461.7333333333331</v>
          </cell>
          <cell r="I74">
            <v>84.328628338173246</v>
          </cell>
        </row>
        <row r="75">
          <cell r="B75">
            <v>2812.6</v>
          </cell>
          <cell r="I75">
            <v>88.695733121426912</v>
          </cell>
        </row>
      </sheetData>
      <sheetData sheetId="3"/>
      <sheetData sheetId="4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obFed"/>
      <sheetName val=" Sector Pub"/>
      <sheetName val="Gob Fed 1934-1982"/>
      <sheetName val="Deuda Ext"/>
      <sheetName val="Presupuesto"/>
      <sheetName val="Fomento Gob"/>
      <sheetName val="Reparto tierra"/>
    </sheetNames>
    <sheetDataSet>
      <sheetData sheetId="0">
        <row r="8">
          <cell r="W8" t="str">
            <v>-</v>
          </cell>
          <cell r="AN8" t="str">
            <v>-</v>
          </cell>
        </row>
        <row r="9">
          <cell r="W9" t="str">
            <v>-</v>
          </cell>
          <cell r="AN9" t="str">
            <v>-</v>
          </cell>
        </row>
        <row r="10">
          <cell r="X10">
            <v>322</v>
          </cell>
          <cell r="AO10">
            <v>293</v>
          </cell>
          <cell r="BG10">
            <v>29</v>
          </cell>
        </row>
        <row r="11">
          <cell r="X11">
            <v>309</v>
          </cell>
          <cell r="AO11">
            <v>307</v>
          </cell>
          <cell r="BG11">
            <v>2</v>
          </cell>
        </row>
        <row r="12">
          <cell r="X12">
            <v>307</v>
          </cell>
          <cell r="AO12">
            <v>310</v>
          </cell>
          <cell r="BG12">
            <v>-3</v>
          </cell>
        </row>
        <row r="13">
          <cell r="X13">
            <v>311</v>
          </cell>
          <cell r="AO13">
            <v>287</v>
          </cell>
          <cell r="BG13">
            <v>24</v>
          </cell>
        </row>
        <row r="14">
          <cell r="X14">
            <v>322</v>
          </cell>
          <cell r="AO14">
            <v>276</v>
          </cell>
          <cell r="BG14">
            <v>46</v>
          </cell>
        </row>
        <row r="15">
          <cell r="X15">
            <v>289</v>
          </cell>
          <cell r="AO15">
            <v>279</v>
          </cell>
          <cell r="BG15">
            <v>10</v>
          </cell>
        </row>
        <row r="16">
          <cell r="X16">
            <v>256</v>
          </cell>
          <cell r="AO16">
            <v>227</v>
          </cell>
          <cell r="BG16">
            <v>29</v>
          </cell>
        </row>
        <row r="17">
          <cell r="X17">
            <v>212</v>
          </cell>
          <cell r="AO17">
            <v>212</v>
          </cell>
          <cell r="BG17">
            <v>0</v>
          </cell>
        </row>
        <row r="18">
          <cell r="X18">
            <v>223</v>
          </cell>
          <cell r="AO18">
            <v>246</v>
          </cell>
          <cell r="BG18">
            <v>-23</v>
          </cell>
        </row>
        <row r="19">
          <cell r="X19">
            <v>295</v>
          </cell>
          <cell r="AO19">
            <v>266.60000000000002</v>
          </cell>
          <cell r="BG19">
            <v>28.4</v>
          </cell>
        </row>
        <row r="20">
          <cell r="X20">
            <v>338.29999999999995</v>
          </cell>
          <cell r="AO20">
            <v>296.09999999999997</v>
          </cell>
          <cell r="BG20">
            <v>42.2</v>
          </cell>
        </row>
        <row r="21">
          <cell r="X21">
            <v>402.09999999999997</v>
          </cell>
          <cell r="AO21">
            <v>474.09999999999997</v>
          </cell>
          <cell r="BG21">
            <v>-72</v>
          </cell>
        </row>
        <row r="22">
          <cell r="X22">
            <v>433.9</v>
          </cell>
          <cell r="AO22">
            <v>502.9</v>
          </cell>
          <cell r="BG22">
            <v>-69</v>
          </cell>
        </row>
        <row r="23">
          <cell r="X23">
            <v>438.8</v>
          </cell>
          <cell r="AO23">
            <v>456.1</v>
          </cell>
          <cell r="BG23">
            <v>-17.3</v>
          </cell>
        </row>
        <row r="24">
          <cell r="X24">
            <v>463.4</v>
          </cell>
          <cell r="AO24">
            <v>505.4</v>
          </cell>
          <cell r="BG24">
            <v>-42</v>
          </cell>
        </row>
        <row r="25">
          <cell r="X25">
            <v>463</v>
          </cell>
          <cell r="AO25">
            <v>535</v>
          </cell>
          <cell r="BG25">
            <v>-72</v>
          </cell>
        </row>
        <row r="26">
          <cell r="X26">
            <v>430.70000000000005</v>
          </cell>
          <cell r="AO26">
            <v>507.20000000000005</v>
          </cell>
          <cell r="BG26">
            <v>-76.5</v>
          </cell>
        </row>
        <row r="27">
          <cell r="X27">
            <v>447.6</v>
          </cell>
          <cell r="AO27">
            <v>640.40000000000009</v>
          </cell>
          <cell r="BG27">
            <v>-192.8</v>
          </cell>
        </row>
        <row r="28">
          <cell r="X28">
            <v>732.89999999999986</v>
          </cell>
          <cell r="AO28">
            <v>706.39999999999986</v>
          </cell>
          <cell r="BG28">
            <v>26.5</v>
          </cell>
        </row>
        <row r="29">
          <cell r="X29">
            <v>1093.4000000000001</v>
          </cell>
          <cell r="AO29">
            <v>1135.9000000000001</v>
          </cell>
          <cell r="BG29">
            <v>-42.5</v>
          </cell>
        </row>
        <row r="30">
          <cell r="X30">
            <v>1052.8000000000002</v>
          </cell>
          <cell r="AO30">
            <v>1201.6000000000001</v>
          </cell>
          <cell r="BG30">
            <v>-148.80000000000001</v>
          </cell>
        </row>
        <row r="31">
          <cell r="X31">
            <v>1476.9</v>
          </cell>
          <cell r="AO31">
            <v>1472.9</v>
          </cell>
          <cell r="BG31">
            <v>4</v>
          </cell>
        </row>
        <row r="32">
          <cell r="X32">
            <v>1510.5</v>
          </cell>
          <cell r="AO32">
            <v>1423.6</v>
          </cell>
          <cell r="BG32">
            <v>86.9</v>
          </cell>
        </row>
        <row r="33">
          <cell r="X33">
            <v>1538</v>
          </cell>
          <cell r="AO33">
            <v>1879.3</v>
          </cell>
          <cell r="BG33">
            <v>-341.3</v>
          </cell>
        </row>
        <row r="34">
          <cell r="X34">
            <v>2685.9</v>
          </cell>
          <cell r="AO34">
            <v>2585.1</v>
          </cell>
          <cell r="BG34">
            <v>100.8</v>
          </cell>
        </row>
        <row r="35">
          <cell r="X35">
            <v>3023.4999999999995</v>
          </cell>
          <cell r="AO35">
            <v>2755.3999999999996</v>
          </cell>
          <cell r="BG35">
            <v>268.10000000000002</v>
          </cell>
        </row>
        <row r="36">
          <cell r="X36">
            <v>4388</v>
          </cell>
          <cell r="AO36">
            <v>3896.4</v>
          </cell>
          <cell r="BG36">
            <v>491.6</v>
          </cell>
        </row>
        <row r="37">
          <cell r="X37">
            <v>4818.7999999999993</v>
          </cell>
          <cell r="AO37">
            <v>4981.2999999999993</v>
          </cell>
          <cell r="BG37">
            <v>-162.5</v>
          </cell>
        </row>
        <row r="38">
          <cell r="X38">
            <v>4492.2999999999993</v>
          </cell>
          <cell r="AO38">
            <v>4780.9999999999991</v>
          </cell>
          <cell r="BG38">
            <v>-288.7</v>
          </cell>
        </row>
        <row r="39">
          <cell r="X39">
            <v>5236.9999999999991</v>
          </cell>
          <cell r="AO39">
            <v>5686.7999999999993</v>
          </cell>
          <cell r="BG39">
            <v>-449.8</v>
          </cell>
        </row>
        <row r="40">
          <cell r="X40">
            <v>7112.5999999999995</v>
          </cell>
          <cell r="AO40">
            <v>6432.5999999999995</v>
          </cell>
          <cell r="BG40">
            <v>680</v>
          </cell>
        </row>
        <row r="41">
          <cell r="X41">
            <v>7902.7999999999993</v>
          </cell>
          <cell r="AO41">
            <v>7507.7999999999993</v>
          </cell>
          <cell r="BG41">
            <v>395</v>
          </cell>
        </row>
        <row r="42">
          <cell r="X42">
            <v>8254.9000000000015</v>
          </cell>
          <cell r="AO42">
            <v>8659.9000000000015</v>
          </cell>
          <cell r="BG42">
            <v>-405</v>
          </cell>
        </row>
        <row r="43">
          <cell r="X43">
            <v>8615.7000000000007</v>
          </cell>
          <cell r="AO43">
            <v>9490.7000000000007</v>
          </cell>
          <cell r="BG43">
            <v>-875</v>
          </cell>
        </row>
        <row r="44">
          <cell r="X44">
            <v>10446</v>
          </cell>
          <cell r="AO44">
            <v>11352</v>
          </cell>
          <cell r="BG44">
            <v>-906</v>
          </cell>
        </row>
        <row r="45">
          <cell r="X45">
            <v>12878</v>
          </cell>
          <cell r="AO45">
            <v>15382</v>
          </cell>
          <cell r="BG45">
            <v>-2504</v>
          </cell>
        </row>
        <row r="46">
          <cell r="X46">
            <v>12221</v>
          </cell>
          <cell r="AO46">
            <v>14795</v>
          </cell>
          <cell r="BG46">
            <v>-2574</v>
          </cell>
        </row>
        <row r="47">
          <cell r="X47">
            <v>13955</v>
          </cell>
          <cell r="AO47">
            <v>16491</v>
          </cell>
          <cell r="BG47">
            <v>-2536</v>
          </cell>
        </row>
        <row r="48">
          <cell r="X48">
            <v>16379</v>
          </cell>
          <cell r="AO48">
            <v>19721</v>
          </cell>
          <cell r="BG48">
            <v>-3342</v>
          </cell>
        </row>
        <row r="49">
          <cell r="X49">
            <v>18575</v>
          </cell>
          <cell r="AO49">
            <v>23044</v>
          </cell>
          <cell r="BG49">
            <v>-4469</v>
          </cell>
        </row>
        <row r="50">
          <cell r="X50">
            <v>21928</v>
          </cell>
          <cell r="AO50">
            <v>26305</v>
          </cell>
          <cell r="BG50">
            <v>-4377</v>
          </cell>
        </row>
        <row r="51">
          <cell r="X51">
            <v>24411</v>
          </cell>
          <cell r="AO51">
            <v>27013</v>
          </cell>
          <cell r="BG51">
            <v>-2602</v>
          </cell>
        </row>
        <row r="52">
          <cell r="X52">
            <v>27243</v>
          </cell>
          <cell r="AO52">
            <v>32350</v>
          </cell>
          <cell r="BG52">
            <v>-5107</v>
          </cell>
        </row>
        <row r="53">
          <cell r="X53">
            <v>31732</v>
          </cell>
          <cell r="AO53">
            <v>35373</v>
          </cell>
          <cell r="BG53">
            <v>-3641</v>
          </cell>
        </row>
        <row r="54">
          <cell r="X54">
            <v>35712</v>
          </cell>
          <cell r="AO54">
            <v>40591</v>
          </cell>
          <cell r="BG54">
            <v>-4879</v>
          </cell>
        </row>
        <row r="55">
          <cell r="X55">
            <v>41300</v>
          </cell>
          <cell r="AO55">
            <v>48000</v>
          </cell>
          <cell r="BG55">
            <v>-6700</v>
          </cell>
        </row>
        <row r="56">
          <cell r="X56">
            <v>44400</v>
          </cell>
          <cell r="AO56">
            <v>50800</v>
          </cell>
          <cell r="BG56">
            <v>-6400</v>
          </cell>
        </row>
        <row r="57">
          <cell r="X57">
            <v>54300</v>
          </cell>
          <cell r="AO57">
            <v>71500</v>
          </cell>
          <cell r="BG57">
            <v>-17200</v>
          </cell>
        </row>
        <row r="58">
          <cell r="X58">
            <v>69100</v>
          </cell>
          <cell r="AO58">
            <v>96200</v>
          </cell>
          <cell r="BG58">
            <v>-27100</v>
          </cell>
        </row>
        <row r="59">
          <cell r="X59">
            <v>94000</v>
          </cell>
          <cell r="AO59">
            <v>128400</v>
          </cell>
          <cell r="BG59">
            <v>-34400</v>
          </cell>
        </row>
        <row r="60">
          <cell r="X60">
            <v>132500</v>
          </cell>
          <cell r="AO60">
            <v>190500</v>
          </cell>
          <cell r="BG60">
            <v>-58000</v>
          </cell>
        </row>
        <row r="61">
          <cell r="X61">
            <v>163100</v>
          </cell>
          <cell r="AO61">
            <v>228700</v>
          </cell>
          <cell r="BG61">
            <v>-65600</v>
          </cell>
        </row>
        <row r="62">
          <cell r="X62">
            <v>230500</v>
          </cell>
          <cell r="AO62">
            <v>292200</v>
          </cell>
          <cell r="BG62">
            <v>-61700</v>
          </cell>
        </row>
        <row r="63">
          <cell r="X63">
            <v>303800</v>
          </cell>
          <cell r="AO63">
            <v>370900</v>
          </cell>
          <cell r="BG63">
            <v>-67100</v>
          </cell>
        </row>
        <row r="64">
          <cell r="X64">
            <v>412800</v>
          </cell>
          <cell r="AO64">
            <v>514300</v>
          </cell>
          <cell r="BG64">
            <v>-101500</v>
          </cell>
        </row>
        <row r="65">
          <cell r="X65">
            <v>683800</v>
          </cell>
          <cell r="AO65">
            <v>817500</v>
          </cell>
          <cell r="BG65">
            <v>-133700</v>
          </cell>
        </row>
        <row r="66">
          <cell r="X66">
            <v>935300</v>
          </cell>
          <cell r="AO66">
            <v>1335100</v>
          </cell>
          <cell r="BG66">
            <v>-399800</v>
          </cell>
        </row>
        <row r="67">
          <cell r="X67">
            <v>1532300</v>
          </cell>
          <cell r="AO67">
            <v>2698900</v>
          </cell>
          <cell r="BG67">
            <v>-1166600</v>
          </cell>
        </row>
        <row r="77">
          <cell r="W77" t="str">
            <v>-</v>
          </cell>
          <cell r="BF77" t="str">
            <v>-</v>
          </cell>
        </row>
        <row r="78">
          <cell r="W78" t="str">
            <v>-</v>
          </cell>
          <cell r="BF78" t="str">
            <v>-</v>
          </cell>
        </row>
        <row r="79">
          <cell r="X79">
            <v>6.1462111089902658</v>
          </cell>
          <cell r="AO79">
            <v>5.5926703569383474</v>
          </cell>
          <cell r="BG79">
            <v>0.55354075205191833</v>
          </cell>
        </row>
        <row r="80">
          <cell r="X80">
            <v>5.6500274273176085</v>
          </cell>
          <cell r="AO80">
            <v>5.6134576705064916</v>
          </cell>
          <cell r="BG80">
            <v>3.6569756811117203E-2</v>
          </cell>
        </row>
        <row r="81">
          <cell r="X81">
            <v>6.1560056145979551</v>
          </cell>
          <cell r="AO81">
            <v>6.216162021255264</v>
          </cell>
          <cell r="BG81">
            <v>-6.0156406657309001E-2</v>
          </cell>
        </row>
        <row r="82">
          <cell r="X82">
            <v>6.197688322040654</v>
          </cell>
          <cell r="AO82">
            <v>5.7194101235552015</v>
          </cell>
          <cell r="BG82">
            <v>0.47827819848545233</v>
          </cell>
        </row>
        <row r="83">
          <cell r="X83">
            <v>6.6214271026115572</v>
          </cell>
          <cell r="AO83">
            <v>5.6755089450956202</v>
          </cell>
          <cell r="BG83">
            <v>0.94591815751593666</v>
          </cell>
        </row>
        <row r="84">
          <cell r="X84">
            <v>6.1910882604970014</v>
          </cell>
          <cell r="AO84">
            <v>5.9768637532133679</v>
          </cell>
          <cell r="BG84">
            <v>0.21422450728363326</v>
          </cell>
        </row>
        <row r="85">
          <cell r="X85">
            <v>6.0692271218587006</v>
          </cell>
          <cell r="AO85">
            <v>5.3816974869606442</v>
          </cell>
          <cell r="BG85">
            <v>0.68752963489805596</v>
          </cell>
        </row>
        <row r="86">
          <cell r="X86">
            <v>6.6126013724267008</v>
          </cell>
          <cell r="AO86">
            <v>6.6126013724267008</v>
          </cell>
          <cell r="BG86">
            <v>0</v>
          </cell>
        </row>
        <row r="87">
          <cell r="X87">
            <v>5.8963511369645696</v>
          </cell>
          <cell r="AO87">
            <v>6.5044949762030662</v>
          </cell>
          <cell r="BG87">
            <v>-0.60814383923849824</v>
          </cell>
        </row>
        <row r="88">
          <cell r="X88">
            <v>7.1067212719826554</v>
          </cell>
          <cell r="AO88">
            <v>6.4225487834256816</v>
          </cell>
          <cell r="BG88">
            <v>0.68417248855697421</v>
          </cell>
        </row>
        <row r="89">
          <cell r="X89">
            <v>7.4515418502202628</v>
          </cell>
          <cell r="AO89">
            <v>6.5220264317180616</v>
          </cell>
          <cell r="BG89">
            <v>0.92951541850220276</v>
          </cell>
        </row>
        <row r="90">
          <cell r="X90">
            <v>7.5215114104002989</v>
          </cell>
          <cell r="AO90">
            <v>8.8683127572016449</v>
          </cell>
          <cell r="BG90">
            <v>-1.3468013468013467</v>
          </cell>
        </row>
        <row r="91">
          <cell r="X91">
            <v>6.3808823529411764</v>
          </cell>
          <cell r="AO91">
            <v>7.3955882352941176</v>
          </cell>
          <cell r="BG91">
            <v>-1.0147058823529411</v>
          </cell>
        </row>
        <row r="92">
          <cell r="X92">
            <v>6.0266446916632335</v>
          </cell>
          <cell r="AO92">
            <v>6.2642494162889726</v>
          </cell>
          <cell r="BG92">
            <v>-0.23760472462573823</v>
          </cell>
        </row>
        <row r="93">
          <cell r="X93">
            <v>5.95247270391779</v>
          </cell>
          <cell r="AO93">
            <v>6.4919717405266528</v>
          </cell>
          <cell r="BG93">
            <v>-0.53949903660886322</v>
          </cell>
        </row>
        <row r="94">
          <cell r="X94">
            <v>5.6128015517032361</v>
          </cell>
          <cell r="AO94">
            <v>6.4856346223784698</v>
          </cell>
          <cell r="BG94">
            <v>-0.8728330706752333</v>
          </cell>
        </row>
        <row r="95">
          <cell r="X95">
            <v>4.665294627383016</v>
          </cell>
          <cell r="AO95">
            <v>5.4939341421143855</v>
          </cell>
          <cell r="BG95">
            <v>-0.8286395147313691</v>
          </cell>
        </row>
        <row r="96">
          <cell r="X96">
            <v>4.1906188559123683</v>
          </cell>
          <cell r="AO96">
            <v>5.9956932871453992</v>
          </cell>
          <cell r="BG96">
            <v>-1.8050744312330309</v>
          </cell>
        </row>
        <row r="97">
          <cell r="X97">
            <v>5.6225546605293424</v>
          </cell>
          <cell r="AO97">
            <v>5.4192558496355954</v>
          </cell>
          <cell r="BG97">
            <v>0.2032988108937476</v>
          </cell>
        </row>
        <row r="98">
          <cell r="X98">
            <v>5.8156481038242651</v>
          </cell>
          <cell r="AO98">
            <v>6.041699909579278</v>
          </cell>
          <cell r="BG98">
            <v>-0.22605180575501305</v>
          </cell>
        </row>
        <row r="99">
          <cell r="X99">
            <v>5.1191286589516691</v>
          </cell>
          <cell r="AO99">
            <v>5.8426529222989405</v>
          </cell>
          <cell r="BG99">
            <v>-0.72352426334727227</v>
          </cell>
        </row>
        <row r="100">
          <cell r="X100">
            <v>5.2878625134264237</v>
          </cell>
          <cell r="AO100">
            <v>5.273540995345507</v>
          </cell>
          <cell r="BG100">
            <v>1.4321518080916577E-2</v>
          </cell>
        </row>
        <row r="101">
          <cell r="X101">
            <v>4.8689681848950777</v>
          </cell>
          <cell r="AO101">
            <v>4.5888534313251457</v>
          </cell>
          <cell r="BG101">
            <v>0.28011475356993198</v>
          </cell>
        </row>
        <row r="102">
          <cell r="X102">
            <v>4.6463853055798925</v>
          </cell>
          <cell r="AO102">
            <v>5.6774719796984989</v>
          </cell>
          <cell r="BG102">
            <v>-1.0310866741186067</v>
          </cell>
        </row>
        <row r="103">
          <cell r="X103">
            <v>7.3764143688893782</v>
          </cell>
          <cell r="AO103">
            <v>7.0995825552015823</v>
          </cell>
          <cell r="BG103">
            <v>0.27683181368779519</v>
          </cell>
        </row>
        <row r="104">
          <cell r="X104">
            <v>7.1709792946422208</v>
          </cell>
          <cell r="AO104">
            <v>6.5351137253041758</v>
          </cell>
          <cell r="BG104">
            <v>0.63586556933804528</v>
          </cell>
        </row>
        <row r="105">
          <cell r="X105">
            <v>8.0698850574712644</v>
          </cell>
          <cell r="AO105">
            <v>7.1657931034482756</v>
          </cell>
          <cell r="BG105">
            <v>0.90409195402298848</v>
          </cell>
        </row>
        <row r="106">
          <cell r="X106">
            <v>7.9005787549390902</v>
          </cell>
          <cell r="AO106">
            <v>8.1670027708097646</v>
          </cell>
          <cell r="BG106">
            <v>-0.26642401587067371</v>
          </cell>
        </row>
        <row r="107">
          <cell r="X107">
            <v>7.4052156138731364</v>
          </cell>
          <cell r="AO107">
            <v>7.8811156534353142</v>
          </cell>
          <cell r="BG107">
            <v>-0.47590003956217858</v>
          </cell>
        </row>
        <row r="108">
          <cell r="X108">
            <v>7.0831529971867546</v>
          </cell>
          <cell r="AO108">
            <v>7.6915169876650067</v>
          </cell>
          <cell r="BG108">
            <v>-0.6083639904782514</v>
          </cell>
        </row>
        <row r="109">
          <cell r="X109">
            <v>7.8982377044629262</v>
          </cell>
          <cell r="AO109">
            <v>7.1431268253139804</v>
          </cell>
          <cell r="BG109">
            <v>0.75511087914894559</v>
          </cell>
        </row>
        <row r="110">
          <cell r="X110">
            <v>7.678585308977846</v>
          </cell>
          <cell r="AO110">
            <v>7.2947920715118535</v>
          </cell>
          <cell r="BG110">
            <v>0.38379323746599298</v>
          </cell>
        </row>
        <row r="111">
          <cell r="X111">
            <v>6.9834864558482659</v>
          </cell>
          <cell r="AO111">
            <v>7.3261086577669499</v>
          </cell>
          <cell r="BG111">
            <v>-0.34262220191868431</v>
          </cell>
        </row>
        <row r="112">
          <cell r="X112">
            <v>6.5579972141242378</v>
          </cell>
          <cell r="AO112">
            <v>7.2240194250135117</v>
          </cell>
          <cell r="BG112">
            <v>-0.66602221088927283</v>
          </cell>
        </row>
        <row r="113">
          <cell r="X113">
            <v>7.4205097604637285</v>
          </cell>
          <cell r="AO113">
            <v>8.06410365697724</v>
          </cell>
          <cell r="BG113">
            <v>-0.64359389651351118</v>
          </cell>
        </row>
        <row r="114">
          <cell r="X114">
            <v>8.0637182770517768</v>
          </cell>
          <cell r="AO114">
            <v>9.6316287107944127</v>
          </cell>
          <cell r="BG114">
            <v>-1.5679104337426346</v>
          </cell>
        </row>
        <row r="115">
          <cell r="X115">
            <v>7.0545383176706915</v>
          </cell>
          <cell r="AO115">
            <v>8.5403726708074537</v>
          </cell>
          <cell r="BG115">
            <v>-1.4858343531367615</v>
          </cell>
        </row>
        <row r="116">
          <cell r="X116">
            <v>7.4713166756790033</v>
          </cell>
          <cell r="AO116">
            <v>8.8290564886150094</v>
          </cell>
          <cell r="BG116">
            <v>-1.3577398129360052</v>
          </cell>
        </row>
        <row r="117">
          <cell r="X117">
            <v>7.8763368469646835</v>
          </cell>
          <cell r="AO117">
            <v>9.483438485804415</v>
          </cell>
          <cell r="BG117">
            <v>-1.6071016388397321</v>
          </cell>
        </row>
        <row r="118">
          <cell r="X118">
            <v>7.5661606266369583</v>
          </cell>
          <cell r="AO118">
            <v>9.3865198105099363</v>
          </cell>
          <cell r="BG118">
            <v>-1.8203591838729782</v>
          </cell>
        </row>
        <row r="119">
          <cell r="X119">
            <v>8.1998354648119065</v>
          </cell>
          <cell r="AO119">
            <v>9.8365866427342752</v>
          </cell>
          <cell r="BG119">
            <v>-1.6367511779223693</v>
          </cell>
        </row>
        <row r="120">
          <cell r="X120">
            <v>8.2137713831949295</v>
          </cell>
          <cell r="AO120">
            <v>9.0892878773603947</v>
          </cell>
          <cell r="BG120">
            <v>-0.87551649416546651</v>
          </cell>
        </row>
        <row r="121">
          <cell r="X121">
            <v>8.3818167833243606</v>
          </cell>
          <cell r="AO121">
            <v>9.9530805322667497</v>
          </cell>
          <cell r="BG121">
            <v>-1.5712637489423891</v>
          </cell>
        </row>
        <row r="122">
          <cell r="X122">
            <v>8.8179226250354308</v>
          </cell>
          <cell r="AO122">
            <v>9.8297106080731851</v>
          </cell>
          <cell r="BG122">
            <v>-1.0117879830377536</v>
          </cell>
        </row>
        <row r="123">
          <cell r="X123">
            <v>8.9774658367605511</v>
          </cell>
          <cell r="AO123">
            <v>10.203973896167886</v>
          </cell>
          <cell r="BG123">
            <v>-1.2265080594073343</v>
          </cell>
        </row>
        <row r="124">
          <cell r="X124">
            <v>9.2955210443394112</v>
          </cell>
          <cell r="AO124">
            <v>10.803511141120865</v>
          </cell>
          <cell r="BG124">
            <v>-1.5079900967814541</v>
          </cell>
        </row>
        <row r="125">
          <cell r="X125">
            <v>9.0610210791186319</v>
          </cell>
          <cell r="AO125">
            <v>10.367114207640237</v>
          </cell>
          <cell r="BG125">
            <v>-1.3060931285216046</v>
          </cell>
        </row>
        <row r="126">
          <cell r="X126">
            <v>9.6152824555625216</v>
          </cell>
          <cell r="AO126">
            <v>12.661007284948807</v>
          </cell>
          <cell r="BG126">
            <v>-3.0457248293862862</v>
          </cell>
        </row>
        <row r="127">
          <cell r="X127">
            <v>10.001577672889066</v>
          </cell>
          <cell r="AO127">
            <v>13.924048800751493</v>
          </cell>
          <cell r="BG127">
            <v>-3.9224711278624271</v>
          </cell>
        </row>
        <row r="128">
          <cell r="X128">
            <v>10.447845798687796</v>
          </cell>
          <cell r="AO128">
            <v>14.271312771824604</v>
          </cell>
          <cell r="BG128">
            <v>-3.8234669731368105</v>
          </cell>
        </row>
        <row r="129">
          <cell r="X129">
            <v>12.04490704967956</v>
          </cell>
          <cell r="AO129">
            <v>17.317394663878915</v>
          </cell>
          <cell r="BG129">
            <v>-5.2724876141993544</v>
          </cell>
        </row>
        <row r="130">
          <cell r="X130">
            <v>11.896703642973431</v>
          </cell>
          <cell r="AO130">
            <v>16.68164391874938</v>
          </cell>
          <cell r="BG130">
            <v>-4.7849402757759476</v>
          </cell>
        </row>
        <row r="131">
          <cell r="X131">
            <v>12.464425016885105</v>
          </cell>
          <cell r="AO131">
            <v>15.800889327261725</v>
          </cell>
          <cell r="BG131">
            <v>-3.3364643103766203</v>
          </cell>
        </row>
        <row r="132">
          <cell r="X132">
            <v>12.997358601316506</v>
          </cell>
          <cell r="AO132">
            <v>15.868072104108927</v>
          </cell>
          <cell r="BG132">
            <v>-2.8707135027924213</v>
          </cell>
        </row>
        <row r="133">
          <cell r="X133">
            <v>13.457098652138564</v>
          </cell>
          <cell r="AO133">
            <v>16.765954062003061</v>
          </cell>
          <cell r="BG133">
            <v>-3.3088554098644964</v>
          </cell>
        </row>
        <row r="134">
          <cell r="X134">
            <v>15.569546440760243</v>
          </cell>
          <cell r="AO134">
            <v>18.613782122435651</v>
          </cell>
          <cell r="BG134">
            <v>-3.044235681675409</v>
          </cell>
        </row>
        <row r="135">
          <cell r="X135">
            <v>15.504954150310526</v>
          </cell>
          <cell r="AO135">
            <v>22.132646515641593</v>
          </cell>
          <cell r="BG135">
            <v>-6.6276923653310682</v>
          </cell>
        </row>
        <row r="136">
          <cell r="X136">
            <v>15.968525237444926</v>
          </cell>
          <cell r="AO136">
            <v>28.125988881642051</v>
          </cell>
          <cell r="BG136">
            <v>-12.157463644197122</v>
          </cell>
        </row>
      </sheetData>
      <sheetData sheetId="1">
        <row r="44">
          <cell r="G44">
            <v>1.6600129618682113</v>
          </cell>
          <cell r="H44">
            <v>2.2600129618682114</v>
          </cell>
          <cell r="I44">
            <v>-0.6</v>
          </cell>
        </row>
        <row r="45">
          <cell r="G45">
            <v>-0.82256329236889947</v>
          </cell>
          <cell r="H45">
            <v>-2.2563292368899424E-2</v>
          </cell>
          <cell r="I45">
            <v>-2.7</v>
          </cell>
        </row>
        <row r="46">
          <cell r="G46">
            <v>-0.32835092769729135</v>
          </cell>
          <cell r="H46">
            <v>0.37164907230270861</v>
          </cell>
          <cell r="I46">
            <v>-2.2999999999999998</v>
          </cell>
        </row>
        <row r="47">
          <cell r="G47">
            <v>1.0753792941343909</v>
          </cell>
          <cell r="H47">
            <v>1.4753792941343908</v>
          </cell>
          <cell r="I47">
            <v>-2.4</v>
          </cell>
        </row>
        <row r="48">
          <cell r="G48">
            <v>2.02592861343921</v>
          </cell>
          <cell r="H48">
            <v>3.3259286134392099</v>
          </cell>
          <cell r="I48">
            <v>-3.3</v>
          </cell>
        </row>
        <row r="49">
          <cell r="G49">
            <v>-3.7273957900957293</v>
          </cell>
          <cell r="H49">
            <v>-2.927395790095729</v>
          </cell>
          <cell r="I49">
            <v>-4.5</v>
          </cell>
        </row>
        <row r="50">
          <cell r="G50">
            <v>0.17166479754235864</v>
          </cell>
          <cell r="H50">
            <v>0.97166479754235868</v>
          </cell>
          <cell r="I50">
            <v>-0.9</v>
          </cell>
        </row>
        <row r="51">
          <cell r="G51">
            <v>1.0371214257315313</v>
          </cell>
          <cell r="H51">
            <v>2.1371214257315314</v>
          </cell>
          <cell r="I51">
            <v>-1.1000000000000001</v>
          </cell>
        </row>
        <row r="52">
          <cell r="G52">
            <v>0.35894431735016097</v>
          </cell>
          <cell r="H52">
            <v>2.4589443173501611</v>
          </cell>
          <cell r="I52">
            <v>-2.1</v>
          </cell>
        </row>
        <row r="53">
          <cell r="G53">
            <v>-0.59865508934634093</v>
          </cell>
          <cell r="H53">
            <v>1.301344910653659</v>
          </cell>
          <cell r="I53">
            <v>-1.9</v>
          </cell>
        </row>
        <row r="54">
          <cell r="G54">
            <v>1.6450685230255839</v>
          </cell>
          <cell r="H54">
            <v>3.6450685230255839</v>
          </cell>
          <cell r="I54">
            <v>-2</v>
          </cell>
        </row>
        <row r="55">
          <cell r="G55">
            <v>-1.7924717857595658</v>
          </cell>
          <cell r="H55">
            <v>1.6075282142404341</v>
          </cell>
          <cell r="I55">
            <v>-3.4</v>
          </cell>
        </row>
        <row r="56">
          <cell r="G56">
            <v>2.8315826371247681</v>
          </cell>
          <cell r="H56">
            <v>5.1315826371247679</v>
          </cell>
          <cell r="I56">
            <v>-2.2999999999999998</v>
          </cell>
        </row>
        <row r="57">
          <cell r="G57">
            <v>2.3660865199371681</v>
          </cell>
          <cell r="H57">
            <v>6.8660865199371681</v>
          </cell>
          <cell r="I57">
            <v>-4.5</v>
          </cell>
        </row>
        <row r="58">
          <cell r="G58">
            <v>0.36519588177789419</v>
          </cell>
          <cell r="H58">
            <v>6.665195881777894</v>
          </cell>
          <cell r="I58">
            <v>-6.3</v>
          </cell>
        </row>
        <row r="59">
          <cell r="G59">
            <v>2.6576181655418205</v>
          </cell>
          <cell r="H59">
            <v>9.3576181655418207</v>
          </cell>
          <cell r="I59">
            <v>-6.7</v>
          </cell>
        </row>
        <row r="60">
          <cell r="G60">
            <v>-0.42336897544234198</v>
          </cell>
          <cell r="H60">
            <v>8.8766310245576587</v>
          </cell>
          <cell r="I60">
            <v>-9.3000000000000007</v>
          </cell>
        </row>
        <row r="61">
          <cell r="G61">
            <v>-3.7762854340893321</v>
          </cell>
          <cell r="H61">
            <v>5.3237145659106675</v>
          </cell>
          <cell r="I61">
            <v>-9.1</v>
          </cell>
        </row>
        <row r="62">
          <cell r="G62">
            <v>0.51560324206901953</v>
          </cell>
          <cell r="H62">
            <v>6.8156032420690194</v>
          </cell>
          <cell r="I62">
            <v>-6.3</v>
          </cell>
        </row>
        <row r="63">
          <cell r="G63">
            <v>1.3055027904099044</v>
          </cell>
          <cell r="H63">
            <v>7.5055027904099045</v>
          </cell>
          <cell r="I63">
            <v>-6.2</v>
          </cell>
        </row>
        <row r="64">
          <cell r="G64">
            <v>1.5771449565221065</v>
          </cell>
          <cell r="H64">
            <v>8.6771449565221062</v>
          </cell>
          <cell r="I64">
            <v>-7.1</v>
          </cell>
        </row>
        <row r="65">
          <cell r="G65">
            <v>5.3272398963611813</v>
          </cell>
          <cell r="H65">
            <v>12.827239896361181</v>
          </cell>
          <cell r="I65">
            <v>-7.5</v>
          </cell>
        </row>
        <row r="66">
          <cell r="G66">
            <v>2.2300339528128816</v>
          </cell>
          <cell r="H66">
            <v>16.330033952812883</v>
          </cell>
          <cell r="I66">
            <v>-14.1</v>
          </cell>
        </row>
        <row r="67">
          <cell r="G67">
            <v>29.544324902536296</v>
          </cell>
          <cell r="H67">
            <v>46.444324902536295</v>
          </cell>
          <cell r="I67">
            <v>-16.899999999999999</v>
          </cell>
        </row>
      </sheetData>
      <sheetData sheetId="2"/>
      <sheetData sheetId="3">
        <row r="6">
          <cell r="K6">
            <v>280.3093137254902</v>
          </cell>
        </row>
        <row r="7">
          <cell r="K7">
            <v>724.42926829268299</v>
          </cell>
        </row>
        <row r="8">
          <cell r="K8">
            <v>738.14902912621358</v>
          </cell>
        </row>
        <row r="9">
          <cell r="K9">
            <v>772.92415458937194</v>
          </cell>
        </row>
        <row r="10">
          <cell r="K10">
            <v>418.35964198535396</v>
          </cell>
        </row>
        <row r="11">
          <cell r="K11">
            <v>410.99601095033239</v>
          </cell>
        </row>
        <row r="12">
          <cell r="K12">
            <v>419.84311726147115</v>
          </cell>
        </row>
        <row r="13">
          <cell r="K13">
            <v>458.46963249516443</v>
          </cell>
        </row>
        <row r="14">
          <cell r="K14">
            <v>472.00497087378636</v>
          </cell>
        </row>
        <row r="15">
          <cell r="K15">
            <v>461.54455151964419</v>
          </cell>
        </row>
        <row r="16">
          <cell r="K16">
            <v>394.40272277227723</v>
          </cell>
        </row>
        <row r="17">
          <cell r="K17">
            <v>340.58498023715413</v>
          </cell>
        </row>
        <row r="18">
          <cell r="K18">
            <v>315.36856535098082</v>
          </cell>
        </row>
        <row r="19">
          <cell r="K19">
            <v>315.41638888888883</v>
          </cell>
        </row>
        <row r="20">
          <cell r="K20">
            <v>322.40916666666658</v>
          </cell>
        </row>
        <row r="21">
          <cell r="K21">
            <v>329.37083333333328</v>
          </cell>
        </row>
        <row r="22">
          <cell r="K22">
            <v>336.69861111111101</v>
          </cell>
        </row>
        <row r="23">
          <cell r="K23">
            <v>273.88754842280025</v>
          </cell>
        </row>
        <row r="24">
          <cell r="K24">
            <v>233.61048573631453</v>
          </cell>
        </row>
        <row r="25">
          <cell r="K25">
            <v>265.50283067421515</v>
          </cell>
        </row>
        <row r="26">
          <cell r="K26">
            <v>271.01284781861898</v>
          </cell>
        </row>
        <row r="27">
          <cell r="K27">
            <v>276.29855670103086</v>
          </cell>
        </row>
        <row r="28">
          <cell r="K28">
            <v>49.563748712667362</v>
          </cell>
        </row>
        <row r="29">
          <cell r="K29">
            <v>49.580769230769221</v>
          </cell>
        </row>
        <row r="30">
          <cell r="K30">
            <v>49.572257510729614</v>
          </cell>
        </row>
        <row r="31">
          <cell r="K31">
            <v>49.529742710120068</v>
          </cell>
        </row>
        <row r="32">
          <cell r="K32">
            <v>49.512757201646089</v>
          </cell>
        </row>
        <row r="36">
          <cell r="K36">
            <v>506.2</v>
          </cell>
        </row>
        <row r="43">
          <cell r="K43">
            <v>602.70000000000005</v>
          </cell>
        </row>
        <row r="44">
          <cell r="K44">
            <v>649.1</v>
          </cell>
        </row>
        <row r="45">
          <cell r="K45">
            <v>813.3</v>
          </cell>
        </row>
        <row r="46">
          <cell r="K46">
            <v>983.3</v>
          </cell>
        </row>
        <row r="47">
          <cell r="K47">
            <v>1126.5</v>
          </cell>
        </row>
        <row r="48">
          <cell r="K48">
            <v>1315.4</v>
          </cell>
        </row>
        <row r="49">
          <cell r="K49">
            <v>1723.5</v>
          </cell>
        </row>
        <row r="50">
          <cell r="K50">
            <v>1771</v>
          </cell>
        </row>
        <row r="51">
          <cell r="K51">
            <v>1891.8</v>
          </cell>
        </row>
        <row r="52">
          <cell r="K52">
            <v>2176.1</v>
          </cell>
        </row>
        <row r="53">
          <cell r="K53">
            <v>2483.3000000000002</v>
          </cell>
        </row>
        <row r="54">
          <cell r="K54">
            <v>2914.8</v>
          </cell>
        </row>
        <row r="55">
          <cell r="K55">
            <v>3259.9</v>
          </cell>
        </row>
        <row r="56">
          <cell r="K56">
            <v>3554.4</v>
          </cell>
        </row>
        <row r="57">
          <cell r="K57">
            <v>4322.2</v>
          </cell>
        </row>
        <row r="58">
          <cell r="K58">
            <v>5731.8</v>
          </cell>
        </row>
        <row r="59">
          <cell r="K59">
            <v>7980.8</v>
          </cell>
        </row>
        <row r="60">
          <cell r="K60">
            <v>11612</v>
          </cell>
        </row>
        <row r="61">
          <cell r="K61">
            <v>15923</v>
          </cell>
        </row>
        <row r="62">
          <cell r="K62">
            <v>20185.3</v>
          </cell>
        </row>
        <row r="63">
          <cell r="K63">
            <v>25027.7</v>
          </cell>
        </row>
        <row r="64">
          <cell r="K64">
            <v>28315</v>
          </cell>
        </row>
        <row r="65">
          <cell r="K65">
            <v>32322</v>
          </cell>
        </row>
        <row r="66">
          <cell r="K66">
            <v>42206.7</v>
          </cell>
        </row>
        <row r="67">
          <cell r="K67">
            <v>49548.7</v>
          </cell>
        </row>
      </sheetData>
      <sheetData sheetId="4"/>
      <sheetData sheetId="5"/>
      <sheetData sheetId="6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c y Obligaciones"/>
      <sheetName val="Fin Gob Fed "/>
      <sheetName val="Captación banca"/>
      <sheetName val="Fin 1979-1982"/>
      <sheetName val="Reservas Int"/>
      <sheetName val="Redescuentos"/>
      <sheetName val="Inf-Oferta"/>
    </sheetNames>
    <sheetDataSet>
      <sheetData sheetId="0">
        <row r="18">
          <cell r="C18">
            <v>131</v>
          </cell>
          <cell r="DC18">
            <v>9</v>
          </cell>
          <cell r="DD18">
            <v>0</v>
          </cell>
          <cell r="DE18">
            <v>9</v>
          </cell>
          <cell r="DF18">
            <v>10</v>
          </cell>
          <cell r="DG18">
            <v>30</v>
          </cell>
          <cell r="DH18">
            <v>0</v>
          </cell>
          <cell r="DI18">
            <v>30</v>
          </cell>
          <cell r="DK18">
            <v>0</v>
          </cell>
          <cell r="DL18">
            <v>264</v>
          </cell>
          <cell r="DS18">
            <v>334</v>
          </cell>
          <cell r="DY18">
            <v>378.1</v>
          </cell>
          <cell r="DZ18">
            <v>500</v>
          </cell>
          <cell r="EA18">
            <v>180</v>
          </cell>
        </row>
        <row r="19">
          <cell r="C19">
            <v>191</v>
          </cell>
          <cell r="DC19">
            <v>14</v>
          </cell>
          <cell r="DD19">
            <v>14</v>
          </cell>
          <cell r="DE19">
            <v>28</v>
          </cell>
          <cell r="DF19">
            <v>-11</v>
          </cell>
          <cell r="DG19">
            <v>42</v>
          </cell>
          <cell r="DH19">
            <v>0</v>
          </cell>
          <cell r="DI19">
            <v>54</v>
          </cell>
          <cell r="DK19">
            <v>0</v>
          </cell>
          <cell r="DL19">
            <v>256</v>
          </cell>
          <cell r="DS19">
            <v>341</v>
          </cell>
          <cell r="DY19">
            <v>454.5</v>
          </cell>
          <cell r="DZ19">
            <v>500</v>
          </cell>
          <cell r="EA19">
            <v>250</v>
          </cell>
        </row>
        <row r="20">
          <cell r="C20">
            <v>335</v>
          </cell>
          <cell r="DC20">
            <v>14</v>
          </cell>
          <cell r="DD20">
            <v>14</v>
          </cell>
          <cell r="DE20">
            <v>28</v>
          </cell>
          <cell r="DF20">
            <v>-22</v>
          </cell>
          <cell r="DG20">
            <v>47</v>
          </cell>
          <cell r="DH20">
            <v>10</v>
          </cell>
          <cell r="DI20">
            <v>56</v>
          </cell>
          <cell r="DK20">
            <v>4</v>
          </cell>
          <cell r="DL20">
            <v>279</v>
          </cell>
          <cell r="DS20">
            <v>374</v>
          </cell>
          <cell r="DY20">
            <v>505.5</v>
          </cell>
          <cell r="DZ20">
            <v>500</v>
          </cell>
          <cell r="EA20">
            <v>388</v>
          </cell>
        </row>
        <row r="21">
          <cell r="C21">
            <v>322</v>
          </cell>
          <cell r="DC21">
            <v>14</v>
          </cell>
          <cell r="DD21">
            <v>14</v>
          </cell>
          <cell r="DE21">
            <v>28</v>
          </cell>
          <cell r="DF21">
            <v>26</v>
          </cell>
          <cell r="DG21">
            <v>61</v>
          </cell>
          <cell r="DH21">
            <v>19</v>
          </cell>
          <cell r="DI21">
            <v>111</v>
          </cell>
          <cell r="DK21">
            <v>4</v>
          </cell>
          <cell r="DL21">
            <v>326</v>
          </cell>
          <cell r="DS21">
            <v>547</v>
          </cell>
          <cell r="DY21">
            <v>573.9</v>
          </cell>
          <cell r="DZ21">
            <v>800</v>
          </cell>
          <cell r="EA21">
            <v>437</v>
          </cell>
        </row>
        <row r="22">
          <cell r="C22">
            <v>202</v>
          </cell>
          <cell r="DC22">
            <v>110.3</v>
          </cell>
          <cell r="DD22">
            <v>16.700000000000003</v>
          </cell>
          <cell r="DE22">
            <v>127</v>
          </cell>
          <cell r="DF22">
            <v>42</v>
          </cell>
          <cell r="DG22">
            <v>53</v>
          </cell>
          <cell r="DH22">
            <v>19</v>
          </cell>
          <cell r="DI22">
            <v>227</v>
          </cell>
          <cell r="DK22">
            <v>7</v>
          </cell>
          <cell r="DL22">
            <v>350</v>
          </cell>
          <cell r="DS22">
            <v>698</v>
          </cell>
          <cell r="DY22">
            <v>686.9</v>
          </cell>
          <cell r="DZ22">
            <v>800</v>
          </cell>
          <cell r="EA22">
            <v>424</v>
          </cell>
        </row>
        <row r="23">
          <cell r="C23">
            <v>212</v>
          </cell>
          <cell r="DC23">
            <v>19</v>
          </cell>
          <cell r="DD23">
            <v>20</v>
          </cell>
          <cell r="DE23">
            <v>39</v>
          </cell>
          <cell r="DF23">
            <v>149</v>
          </cell>
          <cell r="DG23">
            <v>75</v>
          </cell>
          <cell r="DH23">
            <v>8</v>
          </cell>
          <cell r="DI23">
            <v>230</v>
          </cell>
          <cell r="DK23">
            <v>11</v>
          </cell>
          <cell r="DL23">
            <v>299</v>
          </cell>
          <cell r="DS23">
            <v>772</v>
          </cell>
          <cell r="DY23">
            <v>671.4</v>
          </cell>
          <cell r="DZ23">
            <v>800</v>
          </cell>
          <cell r="EA23">
            <v>475</v>
          </cell>
        </row>
        <row r="24">
          <cell r="C24">
            <v>210</v>
          </cell>
          <cell r="DC24">
            <v>17</v>
          </cell>
          <cell r="DD24">
            <v>16</v>
          </cell>
          <cell r="DE24">
            <v>33</v>
          </cell>
          <cell r="DF24">
            <v>223</v>
          </cell>
          <cell r="DG24">
            <v>94</v>
          </cell>
          <cell r="DH24">
            <v>12</v>
          </cell>
          <cell r="DI24">
            <v>281</v>
          </cell>
          <cell r="DK24">
            <v>13</v>
          </cell>
          <cell r="DL24">
            <v>398</v>
          </cell>
          <cell r="DS24">
            <v>1021</v>
          </cell>
          <cell r="DY24">
            <v>807.6</v>
          </cell>
          <cell r="DZ24">
            <v>1000</v>
          </cell>
          <cell r="EA24">
            <v>560</v>
          </cell>
        </row>
        <row r="25">
          <cell r="C25">
            <v>310</v>
          </cell>
          <cell r="DC25">
            <v>16</v>
          </cell>
          <cell r="DD25">
            <v>3</v>
          </cell>
          <cell r="DE25">
            <v>19</v>
          </cell>
          <cell r="DF25">
            <v>308</v>
          </cell>
          <cell r="DG25">
            <v>85</v>
          </cell>
          <cell r="DH25">
            <v>9</v>
          </cell>
          <cell r="DI25">
            <v>274</v>
          </cell>
          <cell r="DK25">
            <v>23</v>
          </cell>
          <cell r="DL25">
            <v>407</v>
          </cell>
          <cell r="DS25">
            <v>1106</v>
          </cell>
          <cell r="DY25">
            <v>905.1</v>
          </cell>
          <cell r="DZ25">
            <v>1200</v>
          </cell>
          <cell r="EA25">
            <v>722</v>
          </cell>
        </row>
        <row r="26">
          <cell r="C26">
            <v>300</v>
          </cell>
          <cell r="DC26">
            <v>15</v>
          </cell>
          <cell r="DD26">
            <v>10</v>
          </cell>
          <cell r="DE26">
            <v>25</v>
          </cell>
          <cell r="DF26">
            <v>454</v>
          </cell>
          <cell r="DG26">
            <v>90</v>
          </cell>
          <cell r="DH26">
            <v>11</v>
          </cell>
          <cell r="DI26">
            <v>363</v>
          </cell>
          <cell r="DK26">
            <v>7</v>
          </cell>
          <cell r="DL26">
            <v>594</v>
          </cell>
          <cell r="DS26">
            <v>1519</v>
          </cell>
          <cell r="DY26">
            <v>1172.7</v>
          </cell>
          <cell r="DZ26">
            <v>1400</v>
          </cell>
          <cell r="EA26">
            <v>869</v>
          </cell>
        </row>
        <row r="27">
          <cell r="C27">
            <v>493</v>
          </cell>
          <cell r="DC27">
            <v>21</v>
          </cell>
          <cell r="DD27">
            <v>74</v>
          </cell>
          <cell r="DE27">
            <v>95</v>
          </cell>
          <cell r="DF27">
            <v>593</v>
          </cell>
          <cell r="DG27">
            <v>133</v>
          </cell>
          <cell r="DH27">
            <v>154</v>
          </cell>
          <cell r="DI27">
            <v>331</v>
          </cell>
          <cell r="DK27">
            <v>21</v>
          </cell>
          <cell r="DL27">
            <v>793</v>
          </cell>
          <cell r="DS27">
            <v>2025</v>
          </cell>
          <cell r="DY27">
            <v>1445.6</v>
          </cell>
          <cell r="DZ27">
            <v>2000</v>
          </cell>
          <cell r="EA27">
            <v>1314</v>
          </cell>
        </row>
        <row r="28">
          <cell r="C28">
            <v>1174</v>
          </cell>
          <cell r="DC28">
            <v>30</v>
          </cell>
          <cell r="DD28">
            <v>115</v>
          </cell>
          <cell r="DE28">
            <v>145</v>
          </cell>
          <cell r="DF28">
            <v>531</v>
          </cell>
          <cell r="DG28">
            <v>202</v>
          </cell>
          <cell r="DH28">
            <v>199</v>
          </cell>
          <cell r="DI28">
            <v>464</v>
          </cell>
          <cell r="DK28">
            <v>35</v>
          </cell>
          <cell r="DL28">
            <v>995</v>
          </cell>
          <cell r="DS28">
            <v>2426</v>
          </cell>
          <cell r="DY28">
            <v>2247.3000000000002</v>
          </cell>
          <cell r="DZ28">
            <v>3000</v>
          </cell>
          <cell r="EA28">
            <v>2052</v>
          </cell>
        </row>
        <row r="29">
          <cell r="C29">
            <v>1357</v>
          </cell>
          <cell r="DC29">
            <v>73</v>
          </cell>
          <cell r="DD29">
            <v>123</v>
          </cell>
          <cell r="DE29">
            <v>196</v>
          </cell>
          <cell r="DF29">
            <v>616</v>
          </cell>
          <cell r="DG29">
            <v>436</v>
          </cell>
          <cell r="DH29">
            <v>251</v>
          </cell>
          <cell r="DI29">
            <v>514</v>
          </cell>
          <cell r="DK29">
            <v>73</v>
          </cell>
          <cell r="DL29">
            <v>1362</v>
          </cell>
          <cell r="DS29">
            <v>3252</v>
          </cell>
          <cell r="DY29">
            <v>2982.7</v>
          </cell>
          <cell r="DZ29">
            <v>3900</v>
          </cell>
          <cell r="EA29">
            <v>2605</v>
          </cell>
        </row>
        <row r="30">
          <cell r="C30">
            <v>1801</v>
          </cell>
          <cell r="DC30">
            <v>341</v>
          </cell>
          <cell r="DD30">
            <v>0</v>
          </cell>
          <cell r="DE30">
            <v>341</v>
          </cell>
          <cell r="DF30">
            <v>693</v>
          </cell>
          <cell r="DG30">
            <v>474</v>
          </cell>
          <cell r="DH30">
            <v>293</v>
          </cell>
          <cell r="DI30">
            <v>767</v>
          </cell>
          <cell r="DK30">
            <v>153</v>
          </cell>
          <cell r="DL30">
            <v>1697</v>
          </cell>
          <cell r="DS30">
            <v>4077</v>
          </cell>
          <cell r="DY30">
            <v>3534.7</v>
          </cell>
          <cell r="DZ30">
            <v>4400</v>
          </cell>
          <cell r="EA30">
            <v>3309</v>
          </cell>
        </row>
        <row r="31">
          <cell r="C31">
            <v>1313</v>
          </cell>
          <cell r="DC31">
            <v>360</v>
          </cell>
          <cell r="DD31">
            <v>0</v>
          </cell>
          <cell r="DE31">
            <v>360</v>
          </cell>
          <cell r="DF31">
            <v>976</v>
          </cell>
          <cell r="DG31">
            <v>607</v>
          </cell>
          <cell r="DH31">
            <v>214</v>
          </cell>
          <cell r="DI31">
            <v>1031</v>
          </cell>
          <cell r="DK31">
            <v>138</v>
          </cell>
          <cell r="DL31">
            <v>1942</v>
          </cell>
          <cell r="DS31">
            <v>4908</v>
          </cell>
          <cell r="DY31">
            <v>3480.1</v>
          </cell>
          <cell r="DZ31">
            <v>4400</v>
          </cell>
          <cell r="EA31">
            <v>3256</v>
          </cell>
        </row>
        <row r="32">
          <cell r="C32">
            <v>777</v>
          </cell>
          <cell r="DC32">
            <v>482</v>
          </cell>
          <cell r="DD32">
            <v>1</v>
          </cell>
          <cell r="DE32">
            <v>483</v>
          </cell>
          <cell r="DF32">
            <v>958</v>
          </cell>
          <cell r="DG32">
            <v>836</v>
          </cell>
          <cell r="DH32">
            <v>194</v>
          </cell>
          <cell r="DI32">
            <v>1266</v>
          </cell>
          <cell r="DK32">
            <v>164</v>
          </cell>
          <cell r="DL32">
            <v>2328</v>
          </cell>
          <cell r="DS32">
            <v>5746</v>
          </cell>
          <cell r="DY32">
            <v>3367.8</v>
          </cell>
          <cell r="DZ32">
            <v>4400</v>
          </cell>
          <cell r="EA32">
            <v>3054</v>
          </cell>
        </row>
        <row r="33">
          <cell r="C33">
            <v>824</v>
          </cell>
          <cell r="DC33">
            <v>362</v>
          </cell>
          <cell r="DD33">
            <v>1</v>
          </cell>
          <cell r="DE33">
            <v>363</v>
          </cell>
          <cell r="DF33">
            <v>1424</v>
          </cell>
          <cell r="DG33">
            <v>832</v>
          </cell>
          <cell r="DH33">
            <v>198</v>
          </cell>
          <cell r="DI33">
            <v>1742</v>
          </cell>
          <cell r="DK33">
            <v>155</v>
          </cell>
          <cell r="DL33">
            <v>2689</v>
          </cell>
          <cell r="DS33">
            <v>7040</v>
          </cell>
          <cell r="DY33">
            <v>3563.2</v>
          </cell>
          <cell r="DZ33">
            <v>5100</v>
          </cell>
          <cell r="EA33">
            <v>3443</v>
          </cell>
        </row>
        <row r="34">
          <cell r="C34">
            <v>1402</v>
          </cell>
          <cell r="DC34">
            <v>266</v>
          </cell>
          <cell r="DD34">
            <v>7</v>
          </cell>
          <cell r="DE34">
            <v>273</v>
          </cell>
          <cell r="DF34">
            <v>1910</v>
          </cell>
          <cell r="DG34">
            <v>455</v>
          </cell>
          <cell r="DH34">
            <v>138</v>
          </cell>
          <cell r="DI34">
            <v>2557</v>
          </cell>
          <cell r="DK34">
            <v>177</v>
          </cell>
          <cell r="DL34">
            <v>2912</v>
          </cell>
          <cell r="DS34">
            <v>8149</v>
          </cell>
          <cell r="DY34">
            <v>3970.8</v>
          </cell>
          <cell r="DZ34">
            <v>5600</v>
          </cell>
          <cell r="EA34">
            <v>4040</v>
          </cell>
        </row>
        <row r="35">
          <cell r="C35">
            <v>2846</v>
          </cell>
          <cell r="DC35">
            <v>479</v>
          </cell>
          <cell r="DD35">
            <v>3</v>
          </cell>
          <cell r="DE35">
            <v>482</v>
          </cell>
          <cell r="DF35">
            <v>1421</v>
          </cell>
          <cell r="DG35">
            <v>435</v>
          </cell>
          <cell r="DH35">
            <v>281</v>
          </cell>
          <cell r="DI35">
            <v>3012</v>
          </cell>
          <cell r="DK35">
            <v>317</v>
          </cell>
          <cell r="DL35">
            <v>3459</v>
          </cell>
          <cell r="DS35">
            <v>8925</v>
          </cell>
          <cell r="DY35">
            <v>4857.3999999999996</v>
          </cell>
          <cell r="DZ35">
            <v>7600</v>
          </cell>
          <cell r="EA35">
            <v>5184</v>
          </cell>
        </row>
        <row r="36">
          <cell r="C36">
            <v>2647</v>
          </cell>
          <cell r="DC36">
            <v>583</v>
          </cell>
          <cell r="DD36">
            <v>47</v>
          </cell>
          <cell r="DE36">
            <v>630</v>
          </cell>
          <cell r="DF36">
            <v>1433</v>
          </cell>
          <cell r="DG36">
            <v>659</v>
          </cell>
          <cell r="DH36">
            <v>77</v>
          </cell>
          <cell r="DI36">
            <v>4037</v>
          </cell>
          <cell r="DK36">
            <v>265</v>
          </cell>
          <cell r="DL36">
            <v>4253</v>
          </cell>
          <cell r="DS36">
            <v>10724</v>
          </cell>
          <cell r="DY36">
            <v>6290.3</v>
          </cell>
          <cell r="DZ36">
            <v>9100</v>
          </cell>
          <cell r="EA36">
            <v>5369</v>
          </cell>
        </row>
        <row r="37">
          <cell r="C37">
            <v>2563</v>
          </cell>
          <cell r="DC37">
            <v>782</v>
          </cell>
          <cell r="DD37">
            <v>2</v>
          </cell>
          <cell r="DE37">
            <v>784</v>
          </cell>
          <cell r="DF37">
            <v>1539</v>
          </cell>
          <cell r="DG37">
            <v>784</v>
          </cell>
          <cell r="DH37">
            <v>139</v>
          </cell>
          <cell r="DI37">
            <v>4370</v>
          </cell>
          <cell r="DK37">
            <v>212</v>
          </cell>
          <cell r="DL37">
            <v>4755</v>
          </cell>
          <cell r="DS37">
            <v>11799</v>
          </cell>
          <cell r="DY37">
            <v>6544.1</v>
          </cell>
          <cell r="DZ37">
            <v>9500</v>
          </cell>
          <cell r="EA37">
            <v>5670</v>
          </cell>
        </row>
        <row r="38">
          <cell r="C38">
            <v>2337</v>
          </cell>
          <cell r="DC38">
            <v>863</v>
          </cell>
          <cell r="DD38">
            <v>8</v>
          </cell>
          <cell r="DE38">
            <v>871</v>
          </cell>
          <cell r="DF38">
            <v>1761</v>
          </cell>
          <cell r="DG38">
            <v>1029</v>
          </cell>
          <cell r="DH38">
            <v>266</v>
          </cell>
          <cell r="DI38">
            <v>5221</v>
          </cell>
          <cell r="DK38">
            <v>318</v>
          </cell>
          <cell r="DL38">
            <v>4880</v>
          </cell>
          <cell r="DS38">
            <v>13475</v>
          </cell>
          <cell r="DY38">
            <v>7042.4</v>
          </cell>
          <cell r="DZ38">
            <v>11400</v>
          </cell>
          <cell r="EA38">
            <v>5998</v>
          </cell>
        </row>
        <row r="39">
          <cell r="C39">
            <v>2913</v>
          </cell>
          <cell r="DC39">
            <v>813</v>
          </cell>
          <cell r="DD39">
            <v>5</v>
          </cell>
          <cell r="DE39">
            <v>818</v>
          </cell>
          <cell r="DF39">
            <v>2334</v>
          </cell>
          <cell r="DG39">
            <v>1041</v>
          </cell>
          <cell r="DH39">
            <v>273</v>
          </cell>
          <cell r="DI39">
            <v>6847</v>
          </cell>
          <cell r="DK39">
            <v>312</v>
          </cell>
          <cell r="DL39">
            <v>5957</v>
          </cell>
          <cell r="DS39">
            <v>16764</v>
          </cell>
          <cell r="DY39">
            <v>7791.2</v>
          </cell>
          <cell r="DZ39">
            <v>12400</v>
          </cell>
          <cell r="EA39">
            <v>7106</v>
          </cell>
        </row>
        <row r="40">
          <cell r="C40">
            <v>5621</v>
          </cell>
          <cell r="DC40">
            <v>410</v>
          </cell>
          <cell r="DD40">
            <v>0</v>
          </cell>
          <cell r="DE40">
            <v>410</v>
          </cell>
          <cell r="DF40">
            <v>1818</v>
          </cell>
          <cell r="DG40">
            <v>427</v>
          </cell>
          <cell r="DH40">
            <v>451</v>
          </cell>
          <cell r="DI40">
            <v>6937</v>
          </cell>
          <cell r="DK40">
            <v>672</v>
          </cell>
          <cell r="DL40">
            <v>7130</v>
          </cell>
          <cell r="DS40">
            <v>17435</v>
          </cell>
          <cell r="DY40">
            <v>9442</v>
          </cell>
          <cell r="DZ40">
            <v>14800</v>
          </cell>
          <cell r="EA40">
            <v>8276</v>
          </cell>
        </row>
        <row r="41">
          <cell r="C41">
            <v>6356</v>
          </cell>
          <cell r="DC41">
            <v>445</v>
          </cell>
          <cell r="DD41">
            <v>0</v>
          </cell>
          <cell r="DE41">
            <v>445</v>
          </cell>
          <cell r="DF41">
            <v>1266</v>
          </cell>
          <cell r="DG41">
            <v>1041</v>
          </cell>
          <cell r="DH41">
            <v>551</v>
          </cell>
          <cell r="DI41">
            <v>7203</v>
          </cell>
          <cell r="DK41">
            <v>881</v>
          </cell>
          <cell r="DL41">
            <v>8424</v>
          </cell>
          <cell r="DS41">
            <v>19366</v>
          </cell>
          <cell r="DY41">
            <v>10602.4</v>
          </cell>
          <cell r="DZ41">
            <v>16100.000000000002</v>
          </cell>
          <cell r="EA41">
            <v>9108</v>
          </cell>
        </row>
        <row r="42">
          <cell r="C42">
            <v>6122</v>
          </cell>
          <cell r="DC42">
            <v>633</v>
          </cell>
          <cell r="DD42">
            <v>0</v>
          </cell>
          <cell r="DE42">
            <v>633</v>
          </cell>
          <cell r="DF42">
            <v>1552</v>
          </cell>
          <cell r="DG42">
            <v>1017</v>
          </cell>
          <cell r="DH42">
            <v>690</v>
          </cell>
          <cell r="DI42">
            <v>8202</v>
          </cell>
          <cell r="DK42">
            <v>1114</v>
          </cell>
          <cell r="DL42">
            <v>9623</v>
          </cell>
          <cell r="DS42">
            <v>22198</v>
          </cell>
          <cell r="DY42">
            <v>11578.5</v>
          </cell>
          <cell r="DZ42">
            <v>17300</v>
          </cell>
          <cell r="EA42">
            <v>9324</v>
          </cell>
        </row>
        <row r="43">
          <cell r="C43">
            <v>5128</v>
          </cell>
          <cell r="DC43">
            <v>748</v>
          </cell>
          <cell r="DD43">
            <v>1</v>
          </cell>
          <cell r="DE43">
            <v>749</v>
          </cell>
          <cell r="DF43">
            <v>2383</v>
          </cell>
          <cell r="DG43">
            <v>1950</v>
          </cell>
          <cell r="DH43">
            <v>560</v>
          </cell>
          <cell r="DI43">
            <v>9784</v>
          </cell>
          <cell r="DK43">
            <v>1556</v>
          </cell>
          <cell r="DL43">
            <v>10270</v>
          </cell>
          <cell r="DS43">
            <v>26503</v>
          </cell>
          <cell r="DY43">
            <v>12354.2</v>
          </cell>
          <cell r="DZ43">
            <v>18600</v>
          </cell>
          <cell r="EA43">
            <v>10210</v>
          </cell>
        </row>
        <row r="44">
          <cell r="C44">
            <v>5911</v>
          </cell>
          <cell r="DC44">
            <v>1134</v>
          </cell>
          <cell r="DD44">
            <v>11</v>
          </cell>
          <cell r="DE44">
            <v>1145</v>
          </cell>
          <cell r="DF44">
            <v>1479</v>
          </cell>
          <cell r="DG44">
            <v>2848</v>
          </cell>
          <cell r="DH44">
            <v>339</v>
          </cell>
          <cell r="DI44">
            <v>11736</v>
          </cell>
          <cell r="DK44">
            <v>2329</v>
          </cell>
          <cell r="DL44">
            <v>12418</v>
          </cell>
          <cell r="DS44">
            <v>31149</v>
          </cell>
          <cell r="DY44">
            <v>13882</v>
          </cell>
          <cell r="DZ44">
            <v>20900</v>
          </cell>
          <cell r="EA44">
            <v>11383</v>
          </cell>
        </row>
        <row r="45">
          <cell r="C45">
            <v>5750</v>
          </cell>
          <cell r="DC45">
            <v>1136</v>
          </cell>
          <cell r="DD45">
            <v>4</v>
          </cell>
          <cell r="DE45">
            <v>1140</v>
          </cell>
          <cell r="DF45">
            <v>1713</v>
          </cell>
          <cell r="DG45">
            <v>3303</v>
          </cell>
          <cell r="DH45">
            <v>762</v>
          </cell>
          <cell r="DI45">
            <v>15955</v>
          </cell>
          <cell r="DK45">
            <v>2937</v>
          </cell>
          <cell r="DL45">
            <v>14874</v>
          </cell>
          <cell r="DS45">
            <v>39544</v>
          </cell>
          <cell r="DY45">
            <v>15537.7</v>
          </cell>
          <cell r="DZ45">
            <v>29100</v>
          </cell>
          <cell r="EA45">
            <v>11906</v>
          </cell>
        </row>
        <row r="46">
          <cell r="C46">
            <v>5501</v>
          </cell>
          <cell r="DC46">
            <v>1176</v>
          </cell>
          <cell r="DD46">
            <v>11</v>
          </cell>
          <cell r="DE46">
            <v>1187</v>
          </cell>
          <cell r="DF46">
            <v>1292</v>
          </cell>
          <cell r="DG46">
            <v>5434</v>
          </cell>
          <cell r="DH46">
            <v>665</v>
          </cell>
          <cell r="DI46">
            <v>18425</v>
          </cell>
          <cell r="DK46">
            <v>3428</v>
          </cell>
          <cell r="DL46">
            <v>16731</v>
          </cell>
          <cell r="DS46">
            <v>45975</v>
          </cell>
          <cell r="DY46">
            <v>16535.599999999999</v>
          </cell>
          <cell r="DZ46">
            <v>32800</v>
          </cell>
          <cell r="EA46">
            <v>13414</v>
          </cell>
        </row>
        <row r="47">
          <cell r="C47">
            <v>5729</v>
          </cell>
          <cell r="DC47">
            <v>1092</v>
          </cell>
          <cell r="DD47">
            <v>24</v>
          </cell>
          <cell r="DE47">
            <v>1116</v>
          </cell>
          <cell r="DF47">
            <v>383</v>
          </cell>
          <cell r="DG47">
            <v>7645</v>
          </cell>
          <cell r="DH47">
            <v>803</v>
          </cell>
          <cell r="DI47">
            <v>20911</v>
          </cell>
          <cell r="DK47">
            <v>4373</v>
          </cell>
          <cell r="DL47">
            <v>19307</v>
          </cell>
          <cell r="DS47">
            <v>53422</v>
          </cell>
          <cell r="DY47">
            <v>17860.2</v>
          </cell>
          <cell r="DZ47">
            <v>38700</v>
          </cell>
          <cell r="EA47">
            <v>14873</v>
          </cell>
        </row>
        <row r="48">
          <cell r="C48">
            <v>7044</v>
          </cell>
          <cell r="DC48">
            <v>1380</v>
          </cell>
          <cell r="DD48">
            <v>19</v>
          </cell>
          <cell r="DE48">
            <v>1399</v>
          </cell>
          <cell r="DF48">
            <v>1808</v>
          </cell>
          <cell r="DG48">
            <v>6260</v>
          </cell>
          <cell r="DH48">
            <v>401</v>
          </cell>
          <cell r="DI48">
            <v>23151</v>
          </cell>
          <cell r="DK48">
            <v>6413</v>
          </cell>
          <cell r="DL48">
            <v>22914</v>
          </cell>
          <cell r="DS48">
            <v>60947</v>
          </cell>
          <cell r="DY48">
            <v>20429.8</v>
          </cell>
          <cell r="DZ48">
            <v>46400</v>
          </cell>
          <cell r="EA48">
            <v>16511</v>
          </cell>
        </row>
        <row r="49">
          <cell r="C49">
            <v>7699</v>
          </cell>
          <cell r="DC49">
            <v>1382</v>
          </cell>
          <cell r="DD49">
            <v>456</v>
          </cell>
          <cell r="DE49">
            <v>1838</v>
          </cell>
          <cell r="DF49">
            <v>1963</v>
          </cell>
          <cell r="DG49">
            <v>6054</v>
          </cell>
          <cell r="DH49">
            <v>578</v>
          </cell>
          <cell r="DI49">
            <v>28091</v>
          </cell>
          <cell r="DK49">
            <v>9726</v>
          </cell>
          <cell r="DL49">
            <v>28586</v>
          </cell>
          <cell r="DS49">
            <v>74998</v>
          </cell>
          <cell r="DY49">
            <v>24467.9</v>
          </cell>
          <cell r="DZ49">
            <v>55500</v>
          </cell>
          <cell r="EA49">
            <v>17554</v>
          </cell>
        </row>
        <row r="50">
          <cell r="C50">
            <v>7220</v>
          </cell>
          <cell r="DC50">
            <v>1432</v>
          </cell>
          <cell r="DD50">
            <v>202</v>
          </cell>
          <cell r="DE50">
            <v>1634</v>
          </cell>
          <cell r="DF50">
            <v>7955</v>
          </cell>
          <cell r="DG50">
            <v>2291</v>
          </cell>
          <cell r="DH50">
            <v>2259</v>
          </cell>
          <cell r="DI50">
            <v>30483</v>
          </cell>
          <cell r="DK50">
            <v>11122</v>
          </cell>
          <cell r="DL50">
            <v>34125</v>
          </cell>
          <cell r="DS50">
            <v>88235</v>
          </cell>
          <cell r="DY50">
            <v>26711</v>
          </cell>
          <cell r="DZ50">
            <v>64000</v>
          </cell>
          <cell r="EA50">
            <v>19100</v>
          </cell>
        </row>
        <row r="51">
          <cell r="C51">
            <v>7233</v>
          </cell>
          <cell r="DC51">
            <v>893</v>
          </cell>
          <cell r="DD51">
            <v>119</v>
          </cell>
          <cell r="DE51">
            <v>1012</v>
          </cell>
          <cell r="DF51">
            <v>10093</v>
          </cell>
          <cell r="DG51">
            <v>2917</v>
          </cell>
          <cell r="DH51">
            <v>2248</v>
          </cell>
          <cell r="DI51">
            <v>33121</v>
          </cell>
          <cell r="DK51">
            <v>14600</v>
          </cell>
          <cell r="DL51">
            <v>41207</v>
          </cell>
          <cell r="DS51">
            <v>104186</v>
          </cell>
          <cell r="DY51">
            <v>28924.1</v>
          </cell>
          <cell r="DZ51">
            <v>77200</v>
          </cell>
          <cell r="EA51">
            <v>21255</v>
          </cell>
        </row>
        <row r="52">
          <cell r="C52">
            <v>7975</v>
          </cell>
          <cell r="DC52">
            <v>1373</v>
          </cell>
          <cell r="DD52">
            <v>21</v>
          </cell>
          <cell r="DE52">
            <v>1394</v>
          </cell>
          <cell r="DF52">
            <v>8682</v>
          </cell>
          <cell r="DG52">
            <v>3705</v>
          </cell>
          <cell r="DH52">
            <v>3711</v>
          </cell>
          <cell r="DI52">
            <v>38006</v>
          </cell>
          <cell r="DK52">
            <v>17605</v>
          </cell>
          <cell r="DL52">
            <v>49328</v>
          </cell>
          <cell r="DS52">
            <v>121037</v>
          </cell>
          <cell r="DY52">
            <v>31496.3</v>
          </cell>
          <cell r="DZ52">
            <v>91600</v>
          </cell>
          <cell r="EA52">
            <v>21756</v>
          </cell>
        </row>
        <row r="53">
          <cell r="C53">
            <v>8554</v>
          </cell>
          <cell r="DC53">
            <v>1317</v>
          </cell>
          <cell r="DD53">
            <v>19</v>
          </cell>
          <cell r="DE53">
            <v>1336</v>
          </cell>
          <cell r="DF53">
            <v>11000</v>
          </cell>
          <cell r="DG53">
            <v>2260</v>
          </cell>
          <cell r="DH53">
            <v>3684</v>
          </cell>
          <cell r="DI53">
            <v>42851</v>
          </cell>
          <cell r="DK53">
            <v>20253</v>
          </cell>
          <cell r="DL53">
            <v>58477</v>
          </cell>
          <cell r="DS53">
            <v>138525</v>
          </cell>
          <cell r="DY53">
            <v>34901.300000000003</v>
          </cell>
          <cell r="DZ53">
            <v>107100</v>
          </cell>
          <cell r="EA53">
            <v>23150</v>
          </cell>
        </row>
        <row r="54">
          <cell r="C54">
            <v>8981</v>
          </cell>
          <cell r="DC54">
            <v>900</v>
          </cell>
          <cell r="DD54">
            <v>123</v>
          </cell>
          <cell r="DE54">
            <v>1023</v>
          </cell>
          <cell r="DF54">
            <v>16538</v>
          </cell>
          <cell r="DG54">
            <v>1802</v>
          </cell>
          <cell r="DH54">
            <v>1632</v>
          </cell>
          <cell r="DI54">
            <v>50290</v>
          </cell>
          <cell r="DK54">
            <v>23675</v>
          </cell>
          <cell r="DL54">
            <v>72823</v>
          </cell>
          <cell r="DS54">
            <v>166760</v>
          </cell>
          <cell r="DY54">
            <v>38367.699999999997</v>
          </cell>
          <cell r="DZ54">
            <v>127600</v>
          </cell>
          <cell r="EA54">
            <v>28344</v>
          </cell>
        </row>
        <row r="55">
          <cell r="C55">
            <v>10327</v>
          </cell>
          <cell r="DC55">
            <v>943</v>
          </cell>
          <cell r="DD55">
            <v>45</v>
          </cell>
          <cell r="DE55">
            <v>988</v>
          </cell>
          <cell r="DF55">
            <v>17143</v>
          </cell>
          <cell r="DG55">
            <v>2201</v>
          </cell>
          <cell r="DH55">
            <v>2329</v>
          </cell>
          <cell r="DI55">
            <v>55091</v>
          </cell>
          <cell r="DK55">
            <v>27063</v>
          </cell>
          <cell r="DL55">
            <v>90085</v>
          </cell>
          <cell r="DS55">
            <v>193912</v>
          </cell>
          <cell r="DY55">
            <v>42387.3</v>
          </cell>
          <cell r="DZ55">
            <v>150900</v>
          </cell>
          <cell r="EA55">
            <v>30659</v>
          </cell>
        </row>
        <row r="56">
          <cell r="C56">
            <v>12859</v>
          </cell>
          <cell r="DC56">
            <v>443</v>
          </cell>
          <cell r="DD56">
            <v>868</v>
          </cell>
          <cell r="DE56">
            <v>1311</v>
          </cell>
          <cell r="DF56">
            <v>14576</v>
          </cell>
          <cell r="DG56">
            <v>3170</v>
          </cell>
          <cell r="DH56">
            <v>2740</v>
          </cell>
          <cell r="DI56">
            <v>65356</v>
          </cell>
          <cell r="DK56">
            <v>34403</v>
          </cell>
          <cell r="DL56">
            <v>100640</v>
          </cell>
          <cell r="DS56">
            <v>220885</v>
          </cell>
          <cell r="DY56">
            <v>45599.199999999997</v>
          </cell>
          <cell r="DZ56">
            <v>171900</v>
          </cell>
          <cell r="EA56">
            <v>31916</v>
          </cell>
        </row>
        <row r="57">
          <cell r="C57">
            <v>16801</v>
          </cell>
          <cell r="DC57">
            <v>468</v>
          </cell>
          <cell r="DD57">
            <v>21</v>
          </cell>
          <cell r="DE57">
            <v>489</v>
          </cell>
          <cell r="DF57">
            <v>37577</v>
          </cell>
          <cell r="DG57">
            <v>2326</v>
          </cell>
          <cell r="DH57">
            <v>2778</v>
          </cell>
          <cell r="DI57">
            <v>73329</v>
          </cell>
          <cell r="DK57">
            <v>24333</v>
          </cell>
          <cell r="DL57">
            <v>115352</v>
          </cell>
          <cell r="DS57">
            <v>255695</v>
          </cell>
          <cell r="DY57">
            <v>52633.2</v>
          </cell>
          <cell r="DZ57">
            <v>202600</v>
          </cell>
          <cell r="EA57">
            <v>57193</v>
          </cell>
        </row>
        <row r="58">
          <cell r="C58">
            <v>17976</v>
          </cell>
          <cell r="DC58">
            <v>670</v>
          </cell>
          <cell r="DD58">
            <v>0</v>
          </cell>
          <cell r="DE58">
            <v>670</v>
          </cell>
          <cell r="DF58">
            <v>59215</v>
          </cell>
          <cell r="DG58">
            <v>3157</v>
          </cell>
          <cell r="DH58">
            <v>1896</v>
          </cell>
          <cell r="DI58">
            <v>89641</v>
          </cell>
          <cell r="DK58">
            <v>22462</v>
          </cell>
          <cell r="DL58">
            <v>126264</v>
          </cell>
          <cell r="DS58">
            <v>302635</v>
          </cell>
          <cell r="DY58">
            <v>65758.7</v>
          </cell>
          <cell r="DZ58">
            <v>231200</v>
          </cell>
          <cell r="EA58">
            <v>81018</v>
          </cell>
        </row>
        <row r="59">
          <cell r="C59">
            <v>18176</v>
          </cell>
          <cell r="DC59">
            <v>477</v>
          </cell>
          <cell r="DD59">
            <v>2</v>
          </cell>
          <cell r="DE59">
            <v>479</v>
          </cell>
          <cell r="DF59">
            <v>90928</v>
          </cell>
          <cell r="DG59">
            <v>5055</v>
          </cell>
          <cell r="DH59">
            <v>2135</v>
          </cell>
          <cell r="DI59">
            <v>114105</v>
          </cell>
          <cell r="DK59">
            <v>20664</v>
          </cell>
          <cell r="DL59">
            <v>140994</v>
          </cell>
          <cell r="DS59">
            <v>373881</v>
          </cell>
          <cell r="DY59">
            <v>79442.5</v>
          </cell>
          <cell r="DZ59">
            <v>273000</v>
          </cell>
          <cell r="EA59">
            <v>114638</v>
          </cell>
        </row>
        <row r="60">
          <cell r="C60">
            <v>20153</v>
          </cell>
          <cell r="DC60">
            <v>816</v>
          </cell>
          <cell r="DD60">
            <v>0</v>
          </cell>
          <cell r="DE60">
            <v>816</v>
          </cell>
          <cell r="DF60">
            <v>123409</v>
          </cell>
          <cell r="DG60">
            <v>5056</v>
          </cell>
          <cell r="DH60">
            <v>4587</v>
          </cell>
          <cell r="DI60">
            <v>149979</v>
          </cell>
          <cell r="DK60">
            <v>27621</v>
          </cell>
          <cell r="DL60">
            <v>166825</v>
          </cell>
          <cell r="DS60">
            <v>477477</v>
          </cell>
          <cell r="DY60">
            <v>97150.2</v>
          </cell>
          <cell r="DZ60">
            <v>346100</v>
          </cell>
          <cell r="EA60">
            <v>149434</v>
          </cell>
        </row>
        <row r="61">
          <cell r="C61">
            <v>28156</v>
          </cell>
          <cell r="DC61">
            <v>1128</v>
          </cell>
          <cell r="DD61">
            <v>19332</v>
          </cell>
          <cell r="DE61">
            <v>20460</v>
          </cell>
          <cell r="DF61">
            <v>122564</v>
          </cell>
          <cell r="DG61">
            <v>11599</v>
          </cell>
          <cell r="DH61">
            <v>6188</v>
          </cell>
          <cell r="DI61">
            <v>237676</v>
          </cell>
          <cell r="DK61">
            <v>85521</v>
          </cell>
          <cell r="DL61">
            <v>194929</v>
          </cell>
          <cell r="DS61">
            <v>658477</v>
          </cell>
          <cell r="DZ61">
            <v>395400</v>
          </cell>
          <cell r="EA61">
            <v>182779</v>
          </cell>
        </row>
        <row r="62">
          <cell r="C62">
            <v>44159</v>
          </cell>
          <cell r="DC62">
            <v>604</v>
          </cell>
          <cell r="DD62">
            <v>8700</v>
          </cell>
          <cell r="DE62">
            <v>9304</v>
          </cell>
          <cell r="DF62">
            <v>189976</v>
          </cell>
          <cell r="DG62">
            <v>19089</v>
          </cell>
          <cell r="DH62">
            <v>3261</v>
          </cell>
          <cell r="DI62">
            <v>317862</v>
          </cell>
          <cell r="DK62">
            <v>66591</v>
          </cell>
          <cell r="DL62">
            <v>241993</v>
          </cell>
          <cell r="DS62">
            <v>838772</v>
          </cell>
          <cell r="DZ62">
            <v>495200</v>
          </cell>
          <cell r="EA62">
            <v>262528</v>
          </cell>
        </row>
        <row r="63">
          <cell r="C63">
            <v>51606</v>
          </cell>
          <cell r="DC63">
            <v>5901</v>
          </cell>
          <cell r="DD63">
            <v>2149</v>
          </cell>
          <cell r="DE63">
            <v>8050</v>
          </cell>
          <cell r="DF63">
            <v>258564</v>
          </cell>
          <cell r="DG63">
            <v>21220</v>
          </cell>
          <cell r="DH63">
            <v>3502</v>
          </cell>
          <cell r="DI63">
            <v>349873</v>
          </cell>
          <cell r="DK63">
            <v>59628</v>
          </cell>
          <cell r="DL63">
            <v>319417</v>
          </cell>
          <cell r="DS63">
            <v>1012204</v>
          </cell>
          <cell r="DZ63">
            <v>640900</v>
          </cell>
          <cell r="EA63">
            <v>339440</v>
          </cell>
        </row>
        <row r="64">
          <cell r="C64">
            <v>63801.240000000005</v>
          </cell>
          <cell r="DC64">
            <v>11700</v>
          </cell>
          <cell r="DD64">
            <v>7700</v>
          </cell>
          <cell r="DE64">
            <v>19400</v>
          </cell>
          <cell r="DF64">
            <v>459500</v>
          </cell>
          <cell r="DG64">
            <v>2900</v>
          </cell>
          <cell r="DH64">
            <v>96900</v>
          </cell>
          <cell r="DI64">
            <v>349100</v>
          </cell>
          <cell r="DK64">
            <v>46400</v>
          </cell>
          <cell r="DL64">
            <v>487400</v>
          </cell>
          <cell r="DS64">
            <v>1442200</v>
          </cell>
          <cell r="DZ64">
            <v>865100</v>
          </cell>
          <cell r="EA64">
            <v>545601.24</v>
          </cell>
        </row>
        <row r="65">
          <cell r="C65">
            <v>91231.679999999993</v>
          </cell>
          <cell r="DC65">
            <v>28800</v>
          </cell>
          <cell r="DD65">
            <v>14800</v>
          </cell>
          <cell r="DE65">
            <v>43600</v>
          </cell>
          <cell r="DF65">
            <v>611400</v>
          </cell>
          <cell r="DG65">
            <v>3500</v>
          </cell>
          <cell r="DH65">
            <v>121600</v>
          </cell>
          <cell r="DI65">
            <v>462000</v>
          </cell>
          <cell r="DK65">
            <v>62500</v>
          </cell>
          <cell r="DL65">
            <v>695500</v>
          </cell>
          <cell r="DS65">
            <v>1956500</v>
          </cell>
          <cell r="DZ65">
            <v>1246000</v>
          </cell>
          <cell r="EA65">
            <v>749731.67999999993</v>
          </cell>
        </row>
        <row r="66">
          <cell r="C66">
            <v>125850.40000000001</v>
          </cell>
          <cell r="DC66">
            <v>35400</v>
          </cell>
          <cell r="DD66">
            <v>11100</v>
          </cell>
          <cell r="DE66">
            <v>46500</v>
          </cell>
          <cell r="DF66">
            <v>900000</v>
          </cell>
          <cell r="DG66">
            <v>4700</v>
          </cell>
          <cell r="DH66">
            <v>331500</v>
          </cell>
          <cell r="DI66">
            <v>601600</v>
          </cell>
          <cell r="DK66">
            <v>138400</v>
          </cell>
          <cell r="DL66">
            <v>1015400</v>
          </cell>
          <cell r="DS66">
            <v>2991600</v>
          </cell>
          <cell r="DZ66">
            <v>1907000</v>
          </cell>
          <cell r="EA66">
            <v>1077050.3999999999</v>
          </cell>
        </row>
        <row r="67">
          <cell r="C67">
            <v>141116.50000000003</v>
          </cell>
          <cell r="DC67">
            <v>72200</v>
          </cell>
          <cell r="DD67">
            <v>233700</v>
          </cell>
          <cell r="DE67">
            <v>305900</v>
          </cell>
          <cell r="DF67">
            <v>2137400</v>
          </cell>
          <cell r="DG67">
            <v>2000</v>
          </cell>
          <cell r="DH67">
            <v>1098900</v>
          </cell>
          <cell r="DI67">
            <v>1469700</v>
          </cell>
          <cell r="DK67">
            <v>770100</v>
          </cell>
          <cell r="DL67">
            <v>1254000</v>
          </cell>
          <cell r="DS67">
            <v>6732100</v>
          </cell>
          <cell r="DZ67">
            <v>3265000</v>
          </cell>
          <cell r="EA67">
            <v>2586416.5</v>
          </cell>
        </row>
      </sheetData>
      <sheetData sheetId="1">
        <row r="33">
          <cell r="G33">
            <v>5.3684178725718255</v>
          </cell>
          <cell r="H33">
            <v>1.0664330382767893</v>
          </cell>
          <cell r="I33">
            <v>3796</v>
          </cell>
          <cell r="L33">
            <v>11.467931482432554</v>
          </cell>
          <cell r="N33">
            <v>2972</v>
          </cell>
          <cell r="O33">
            <v>8.9785807075314938</v>
          </cell>
        </row>
        <row r="34">
          <cell r="G34">
            <v>6.1106228715807971</v>
          </cell>
          <cell r="H34">
            <v>0.86509941777436017</v>
          </cell>
          <cell r="I34">
            <v>4355</v>
          </cell>
          <cell r="L34">
            <v>11.96034274415028</v>
          </cell>
          <cell r="M34">
            <v>14.726027397260278</v>
          </cell>
          <cell r="N34">
            <v>2953</v>
          </cell>
          <cell r="O34">
            <v>8.1099637482148736</v>
          </cell>
          <cell r="P34">
            <v>-0.63930013458950441</v>
          </cell>
        </row>
        <row r="35">
          <cell r="G35">
            <v>4.7885586888978491</v>
          </cell>
          <cell r="H35">
            <v>1.4183051490643455</v>
          </cell>
          <cell r="I35">
            <v>5782</v>
          </cell>
          <cell r="L35">
            <v>13.71344543794322</v>
          </cell>
          <cell r="M35">
            <v>32.76693455797934</v>
          </cell>
          <cell r="N35">
            <v>2936</v>
          </cell>
          <cell r="O35">
            <v>6.9634513673125733</v>
          </cell>
          <cell r="P35">
            <v>-0.57568574331188227</v>
          </cell>
        </row>
        <row r="36">
          <cell r="G36">
            <v>3.2643678160919536</v>
          </cell>
          <cell r="H36">
            <v>0.62896551724137928</v>
          </cell>
          <cell r="I36">
            <v>5711</v>
          </cell>
          <cell r="L36">
            <v>10.502988505747126</v>
          </cell>
          <cell r="M36">
            <v>-1.2279488066412991</v>
          </cell>
          <cell r="N36">
            <v>3064</v>
          </cell>
          <cell r="O36">
            <v>5.6349425287356318</v>
          </cell>
          <cell r="P36">
            <v>4.3596730245231585</v>
          </cell>
        </row>
        <row r="37">
          <cell r="G37">
            <v>3.0987162461266049</v>
          </cell>
          <cell r="H37">
            <v>0.57547587428065516</v>
          </cell>
          <cell r="I37">
            <v>6021</v>
          </cell>
          <cell r="L37">
            <v>9.8716246126604688</v>
          </cell>
          <cell r="M37">
            <v>5.4281211696725506</v>
          </cell>
          <cell r="N37">
            <v>3458</v>
          </cell>
          <cell r="O37">
            <v>5.6695030577279359</v>
          </cell>
          <cell r="P37">
            <v>12.859007832898172</v>
          </cell>
        </row>
        <row r="38">
          <cell r="G38">
            <v>3.8655545298694451</v>
          </cell>
          <cell r="H38">
            <v>0.96267967822761447</v>
          </cell>
          <cell r="I38">
            <v>6582</v>
          </cell>
          <cell r="L38">
            <v>10.849927469339312</v>
          </cell>
          <cell r="M38">
            <v>9.3173891380169405</v>
          </cell>
          <cell r="N38">
            <v>4245</v>
          </cell>
          <cell r="O38">
            <v>6.9975603323223003</v>
          </cell>
          <cell r="P38">
            <v>22.758820127241176</v>
          </cell>
        </row>
        <row r="39">
          <cell r="G39">
            <v>3.9480090889417876</v>
          </cell>
          <cell r="H39">
            <v>0.79122484310755248</v>
          </cell>
          <cell r="I39">
            <v>7691</v>
          </cell>
          <cell r="L39">
            <v>10.402239774940488</v>
          </cell>
          <cell r="M39">
            <v>16.848982072318442</v>
          </cell>
          <cell r="N39">
            <v>4778</v>
          </cell>
          <cell r="O39">
            <v>6.462345812594676</v>
          </cell>
          <cell r="P39">
            <v>12.555948174322729</v>
          </cell>
        </row>
        <row r="40">
          <cell r="G40">
            <v>3.2658545523191895</v>
          </cell>
          <cell r="H40">
            <v>1.2470434077709793</v>
          </cell>
          <cell r="I40">
            <v>9399</v>
          </cell>
          <cell r="L40">
            <v>10.437186989883736</v>
          </cell>
          <cell r="M40">
            <v>22.207775321804711</v>
          </cell>
          <cell r="N40">
            <v>3778</v>
          </cell>
          <cell r="O40">
            <v>4.1953072079775247</v>
          </cell>
          <cell r="P40">
            <v>-20.929259104227715</v>
          </cell>
        </row>
        <row r="41">
          <cell r="G41">
            <v>2.6214535561601244</v>
          </cell>
          <cell r="H41">
            <v>1.3913719393703847</v>
          </cell>
          <cell r="I41">
            <v>10540</v>
          </cell>
          <cell r="L41">
            <v>10.240963855421686</v>
          </cell>
          <cell r="M41">
            <v>12.139589318012556</v>
          </cell>
          <cell r="N41">
            <v>4184</v>
          </cell>
          <cell r="O41">
            <v>4.0652934317916829</v>
          </cell>
          <cell r="P41">
            <v>10.746426680783493</v>
          </cell>
        </row>
        <row r="42">
          <cell r="G42">
            <v>2.8391113818249494</v>
          </cell>
          <cell r="H42">
            <v>1.5261492648427322</v>
          </cell>
          <cell r="I42">
            <v>11128</v>
          </cell>
          <cell r="L42">
            <v>9.4140737356817752</v>
          </cell>
          <cell r="M42">
            <v>5.5787476280835024</v>
          </cell>
          <cell r="N42">
            <v>5006</v>
          </cell>
          <cell r="O42">
            <v>4.2349796118640342</v>
          </cell>
          <cell r="P42">
            <v>19.646271510516257</v>
          </cell>
        </row>
        <row r="43">
          <cell r="G43">
            <v>3.4244959163323867</v>
          </cell>
          <cell r="H43">
            <v>1.6106319979905157</v>
          </cell>
          <cell r="I43">
            <v>12326</v>
          </cell>
          <cell r="L43">
            <v>9.3821597387670597</v>
          </cell>
          <cell r="M43">
            <v>10.765636232925946</v>
          </cell>
          <cell r="N43">
            <v>7198</v>
          </cell>
          <cell r="O43">
            <v>5.478888998835413</v>
          </cell>
          <cell r="P43">
            <v>43.78745505393529</v>
          </cell>
        </row>
        <row r="44">
          <cell r="G44">
            <v>2.9458983320546697</v>
          </cell>
          <cell r="H44">
            <v>1.8952632625806269</v>
          </cell>
          <cell r="I44">
            <v>14051</v>
          </cell>
          <cell r="L44">
            <v>9.9813883442730091</v>
          </cell>
          <cell r="M44">
            <v>13.994807723511272</v>
          </cell>
          <cell r="N44">
            <v>8140</v>
          </cell>
          <cell r="O44">
            <v>5.7823999090728275</v>
          </cell>
          <cell r="P44">
            <v>13.086968602389559</v>
          </cell>
        </row>
        <row r="45">
          <cell r="G45">
            <v>3.3887904422584421</v>
          </cell>
          <cell r="H45">
            <v>2.3161743987276382</v>
          </cell>
          <cell r="I45">
            <v>15605</v>
          </cell>
          <cell r="L45">
            <v>9.7712629067706924</v>
          </cell>
          <cell r="M45">
            <v>11.059711052594112</v>
          </cell>
          <cell r="N45">
            <v>9855</v>
          </cell>
          <cell r="O45">
            <v>6.1708296024495475</v>
          </cell>
          <cell r="P45">
            <v>21.068796068796058</v>
          </cell>
        </row>
        <row r="46">
          <cell r="G46">
            <v>3.1084762982290055</v>
          </cell>
          <cell r="H46">
            <v>2.3626728855434207</v>
          </cell>
          <cell r="I46">
            <v>17507</v>
          </cell>
          <cell r="L46">
            <v>10.105867140779052</v>
          </cell>
          <cell r="M46">
            <v>12.188401153476459</v>
          </cell>
          <cell r="N46">
            <v>12006</v>
          </cell>
          <cell r="O46">
            <v>6.9304301646309074</v>
          </cell>
          <cell r="P46">
            <v>21.826484018264836</v>
          </cell>
        </row>
        <row r="47">
          <cell r="G47">
            <v>2.9762127839555412</v>
          </cell>
          <cell r="H47">
            <v>2.7711598074750645</v>
          </cell>
          <cell r="I47">
            <v>20049</v>
          </cell>
          <cell r="L47">
            <v>10.733961163073332</v>
          </cell>
          <cell r="M47">
            <v>14.519906323185005</v>
          </cell>
          <cell r="N47">
            <v>14320</v>
          </cell>
          <cell r="O47">
            <v>7.66673269765126</v>
          </cell>
          <cell r="P47">
            <v>19.273696485090785</v>
          </cell>
        </row>
        <row r="48">
          <cell r="G48">
            <v>4.1461491113333846</v>
          </cell>
          <cell r="H48">
            <v>3.2767177040855584</v>
          </cell>
          <cell r="I48">
            <v>23325</v>
          </cell>
          <cell r="L48">
            <v>11.216530737862582</v>
          </cell>
          <cell r="M48">
            <v>16.339967080652396</v>
          </cell>
          <cell r="N48">
            <v>16281</v>
          </cell>
          <cell r="O48">
            <v>7.8292105870585518</v>
          </cell>
          <cell r="P48">
            <v>13.694134078212294</v>
          </cell>
        </row>
        <row r="49">
          <cell r="G49">
            <v>4.9967209909531931</v>
          </cell>
          <cell r="H49">
            <v>4.1971315799120976</v>
          </cell>
          <cell r="I49">
            <v>27858</v>
          </cell>
          <cell r="L49">
            <v>11.347407953531757</v>
          </cell>
          <cell r="M49">
            <v>19.434083601286179</v>
          </cell>
          <cell r="N49">
            <v>20159</v>
          </cell>
          <cell r="O49">
            <v>8.2113718477725133</v>
          </cell>
          <cell r="P49">
            <v>23.819175726306739</v>
          </cell>
        </row>
        <row r="50">
          <cell r="G50">
            <v>7.9784608481041062</v>
          </cell>
          <cell r="H50">
            <v>5.0037394360930376</v>
          </cell>
          <cell r="I50">
            <v>32481</v>
          </cell>
          <cell r="L50">
            <v>12.146062373794033</v>
          </cell>
          <cell r="M50">
            <v>16.594874003876804</v>
          </cell>
          <cell r="N50">
            <v>25261</v>
          </cell>
          <cell r="O50">
            <v>9.4461895146211958</v>
          </cell>
          <cell r="P50">
            <v>25.308795079120983</v>
          </cell>
        </row>
        <row r="51">
          <cell r="G51">
            <v>9.0650614409346026</v>
          </cell>
          <cell r="H51">
            <v>5.6689861236355803</v>
          </cell>
          <cell r="I51">
            <v>38103</v>
          </cell>
          <cell r="L51">
            <v>12.820832043499914</v>
          </cell>
          <cell r="M51">
            <v>17.308580400849728</v>
          </cell>
          <cell r="N51">
            <v>30870</v>
          </cell>
          <cell r="O51">
            <v>10.387084617558783</v>
          </cell>
          <cell r="P51">
            <v>22.204188274415102</v>
          </cell>
        </row>
        <row r="52">
          <cell r="G52">
            <v>9.2294438889316215</v>
          </cell>
          <cell r="H52">
            <v>6.5582647488654722</v>
          </cell>
          <cell r="I52">
            <v>43072</v>
          </cell>
          <cell r="L52">
            <v>13.251903699715406</v>
          </cell>
          <cell r="M52">
            <v>13.040967902789813</v>
          </cell>
          <cell r="N52">
            <v>35097</v>
          </cell>
          <cell r="O52">
            <v>10.79824628874702</v>
          </cell>
          <cell r="P52">
            <v>13.692905733722061</v>
          </cell>
        </row>
        <row r="53">
          <cell r="G53">
            <v>9.708551706506455</v>
          </cell>
          <cell r="H53">
            <v>6.6517904284467759</v>
          </cell>
          <cell r="I53">
            <v>47087</v>
          </cell>
          <cell r="L53">
            <v>13.084883481817828</v>
          </cell>
          <cell r="M53">
            <v>9.3216010401188765</v>
          </cell>
          <cell r="N53">
            <v>38533</v>
          </cell>
          <cell r="O53">
            <v>10.707834757043056</v>
          </cell>
          <cell r="P53">
            <v>9.7900105422115793</v>
          </cell>
        </row>
        <row r="54">
          <cell r="G54">
            <v>10.519210851793382</v>
          </cell>
          <cell r="H54">
            <v>6.3618035374915785</v>
          </cell>
          <cell r="I54">
            <v>53651</v>
          </cell>
          <cell r="L54">
            <v>13.487063721103279</v>
          </cell>
          <cell r="M54">
            <v>13.940153333191741</v>
          </cell>
          <cell r="N54">
            <v>44670</v>
          </cell>
          <cell r="O54">
            <v>11.229373849913021</v>
          </cell>
          <cell r="P54">
            <v>15.926608361664019</v>
          </cell>
        </row>
        <row r="55">
          <cell r="G55">
            <v>10.473778978167905</v>
          </cell>
          <cell r="H55">
            <v>6.6153499887463427</v>
          </cell>
          <cell r="I55">
            <v>60051</v>
          </cell>
          <cell r="L55">
            <v>13.515867656988521</v>
          </cell>
          <cell r="M55">
            <v>11.928948202270217</v>
          </cell>
          <cell r="N55">
            <v>49724</v>
          </cell>
          <cell r="O55">
            <v>11.191537249606123</v>
          </cell>
          <cell r="P55">
            <v>11.314081038728464</v>
          </cell>
        </row>
        <row r="56">
          <cell r="G56">
            <v>10.554661017813887</v>
          </cell>
          <cell r="H56">
            <v>7.580033917605931</v>
          </cell>
          <cell r="I56">
            <v>69059</v>
          </cell>
          <cell r="L56">
            <v>14.093357087902108</v>
          </cell>
          <cell r="M56">
            <v>15.000582837921094</v>
          </cell>
          <cell r="N56">
            <v>56200</v>
          </cell>
          <cell r="O56">
            <v>11.46913028483034</v>
          </cell>
          <cell r="P56">
            <v>13.023891883195237</v>
          </cell>
        </row>
        <row r="57">
          <cell r="G57">
            <v>11.454758590891865</v>
          </cell>
          <cell r="H57">
            <v>4.8007352238076519</v>
          </cell>
          <cell r="I57">
            <v>84304</v>
          </cell>
          <cell r="L57">
            <v>14.928301512591947</v>
          </cell>
          <cell r="M57">
            <v>22.075326894394642</v>
          </cell>
          <cell r="N57">
            <v>67503</v>
          </cell>
          <cell r="O57">
            <v>11.953230416166424</v>
          </cell>
          <cell r="P57">
            <v>20.112099644128122</v>
          </cell>
        </row>
        <row r="58">
          <cell r="G58">
            <v>12.096408840178842</v>
          </cell>
          <cell r="H58">
            <v>3.5255923148514023</v>
          </cell>
          <cell r="I58">
            <v>105376</v>
          </cell>
          <cell r="L58">
            <v>15.25218884020779</v>
          </cell>
          <cell r="M58">
            <v>24.995255266654006</v>
          </cell>
          <cell r="N58">
            <v>87400</v>
          </cell>
          <cell r="O58">
            <v>12.650331238936388</v>
          </cell>
          <cell r="P58">
            <v>29.475727004725716</v>
          </cell>
        </row>
        <row r="59">
          <cell r="G59">
            <v>12.640448501567732</v>
          </cell>
          <cell r="H59">
            <v>2.5340471953647135</v>
          </cell>
          <cell r="I59">
            <v>137437</v>
          </cell>
          <cell r="L59">
            <v>15.275750883343134</v>
          </cell>
          <cell r="M59">
            <v>30.425334041907082</v>
          </cell>
          <cell r="N59">
            <v>119261</v>
          </cell>
          <cell r="O59">
            <v>13.255537636141543</v>
          </cell>
          <cell r="P59">
            <v>36.454233409610978</v>
          </cell>
        </row>
        <row r="60">
          <cell r="G60">
            <v>14.146356983773464</v>
          </cell>
          <cell r="H60">
            <v>2.9278669151402212</v>
          </cell>
          <cell r="I60">
            <v>181642</v>
          </cell>
          <cell r="L60">
            <v>16.512158538248261</v>
          </cell>
          <cell r="M60">
            <v>32.163827790187497</v>
          </cell>
          <cell r="N60">
            <v>161489</v>
          </cell>
          <cell r="O60">
            <v>14.680150902231718</v>
          </cell>
          <cell r="P60">
            <v>35.40805460292971</v>
          </cell>
        </row>
        <row r="61">
          <cell r="G61">
            <v>15.629321763892372</v>
          </cell>
          <cell r="H61">
            <v>6.6893610937673236</v>
          </cell>
          <cell r="I61">
            <v>274488</v>
          </cell>
          <cell r="L61">
            <v>20.0214738783108</v>
          </cell>
          <cell r="M61">
            <v>51.114830270532138</v>
          </cell>
          <cell r="N61">
            <v>246332</v>
          </cell>
          <cell r="O61">
            <v>17.967742500189647</v>
          </cell>
          <cell r="P61">
            <v>52.537943760875351</v>
          </cell>
        </row>
        <row r="62">
          <cell r="G62">
            <v>14.050354114044353</v>
          </cell>
          <cell r="H62">
            <v>3.7772885738805133</v>
          </cell>
          <cell r="I62">
            <v>332380</v>
          </cell>
          <cell r="L62">
            <v>17.973646798751719</v>
          </cell>
          <cell r="M62">
            <v>21.090903791786886</v>
          </cell>
          <cell r="N62">
            <v>288221</v>
          </cell>
          <cell r="O62">
            <v>15.585722528380225</v>
          </cell>
          <cell r="P62">
            <v>17.005098809736463</v>
          </cell>
        </row>
        <row r="63">
          <cell r="G63">
            <v>13.762910723804847</v>
          </cell>
          <cell r="H63">
            <v>2.7008665190951646</v>
          </cell>
          <cell r="I63">
            <v>402570</v>
          </cell>
          <cell r="L63">
            <v>17.2229975382883</v>
          </cell>
          <cell r="M63">
            <v>21.117395751850299</v>
          </cell>
          <cell r="N63">
            <v>350964</v>
          </cell>
          <cell r="O63">
            <v>15.015157880686131</v>
          </cell>
          <cell r="P63">
            <v>21.769059159464433</v>
          </cell>
        </row>
        <row r="64">
          <cell r="G64">
            <v>19.651015182919394</v>
          </cell>
          <cell r="H64">
            <v>4.6715170466362794</v>
          </cell>
          <cell r="I64">
            <v>688901.24</v>
          </cell>
          <cell r="L64">
            <v>22.457877781639016</v>
          </cell>
          <cell r="M64">
            <v>71.125826564324228</v>
          </cell>
          <cell r="N64">
            <v>625100</v>
          </cell>
          <cell r="O64">
            <v>20.377985386268936</v>
          </cell>
          <cell r="P64">
            <v>78.1094357256015</v>
          </cell>
        </row>
        <row r="65">
          <cell r="G65">
            <v>18.112860768682033</v>
          </cell>
          <cell r="H65">
            <v>4.1918009648200663</v>
          </cell>
          <cell r="I65">
            <v>933831.67999999993</v>
          </cell>
          <cell r="L65">
            <v>21.262555878346241</v>
          </cell>
          <cell r="M65">
            <v>35.55378126478621</v>
          </cell>
          <cell r="N65">
            <v>842600</v>
          </cell>
          <cell r="O65">
            <v>19.185287848763647</v>
          </cell>
          <cell r="P65">
            <v>34.79443289073749</v>
          </cell>
        </row>
        <row r="66">
          <cell r="G66">
            <v>22.709544200267711</v>
          </cell>
          <cell r="H66">
            <v>7.7897764944198826</v>
          </cell>
          <cell r="I66">
            <v>1546950.4</v>
          </cell>
          <cell r="L66">
            <v>25.644600689409309</v>
          </cell>
          <cell r="M66">
            <v>65.656234750999246</v>
          </cell>
          <cell r="N66">
            <v>1421100</v>
          </cell>
          <cell r="O66">
            <v>23.558313207533722</v>
          </cell>
          <cell r="P66">
            <v>68.656539283171142</v>
          </cell>
        </row>
        <row r="67">
          <cell r="G67">
            <v>41.75181068413454</v>
          </cell>
          <cell r="H67">
            <v>19.477369750560964</v>
          </cell>
          <cell r="I67">
            <v>4455416.5</v>
          </cell>
          <cell r="L67">
            <v>46.431136737961587</v>
          </cell>
          <cell r="M67">
            <v>188.01288651530137</v>
          </cell>
          <cell r="N67">
            <v>4314300</v>
          </cell>
          <cell r="O67">
            <v>44.960522372843862</v>
          </cell>
          <cell r="P67">
            <v>203.58876926324677</v>
          </cell>
        </row>
      </sheetData>
      <sheetData sheetId="2"/>
      <sheetData sheetId="3"/>
      <sheetData sheetId="4">
        <row r="10">
          <cell r="C10">
            <v>27.4</v>
          </cell>
        </row>
        <row r="11">
          <cell r="C11">
            <v>17.7</v>
          </cell>
        </row>
        <row r="12">
          <cell r="C12">
            <v>16.2</v>
          </cell>
        </row>
        <row r="13">
          <cell r="C13">
            <v>19.8</v>
          </cell>
        </row>
        <row r="14">
          <cell r="C14">
            <v>25</v>
          </cell>
        </row>
        <row r="15">
          <cell r="C15">
            <v>13.6</v>
          </cell>
        </row>
        <row r="16">
          <cell r="C16">
            <v>9.6999999999999993</v>
          </cell>
        </row>
        <row r="17">
          <cell r="C17">
            <v>31.2</v>
          </cell>
        </row>
        <row r="18">
          <cell r="C18">
            <v>36.799999999999997</v>
          </cell>
        </row>
        <row r="19">
          <cell r="C19">
            <v>52.9</v>
          </cell>
        </row>
        <row r="20">
          <cell r="C20">
            <v>93.2</v>
          </cell>
        </row>
        <row r="21">
          <cell r="C21">
            <v>89</v>
          </cell>
        </row>
        <row r="22">
          <cell r="C22">
            <v>55.4</v>
          </cell>
        </row>
        <row r="23">
          <cell r="C23">
            <v>43.2</v>
          </cell>
        </row>
        <row r="24">
          <cell r="C24">
            <v>41.4</v>
          </cell>
        </row>
        <row r="25">
          <cell r="C25">
            <v>63.4</v>
          </cell>
        </row>
        <row r="26">
          <cell r="C26">
            <v>62.3</v>
          </cell>
        </row>
        <row r="27">
          <cell r="C27">
            <v>108.3</v>
          </cell>
        </row>
        <row r="28">
          <cell r="C28">
            <v>242.5</v>
          </cell>
        </row>
        <row r="29">
          <cell r="C29">
            <v>279.5</v>
          </cell>
        </row>
        <row r="30">
          <cell r="C30">
            <v>372.7</v>
          </cell>
        </row>
        <row r="31">
          <cell r="C31">
            <v>273.7</v>
          </cell>
        </row>
        <row r="32">
          <cell r="C32">
            <v>162.9</v>
          </cell>
        </row>
        <row r="33">
          <cell r="C33">
            <v>122.6</v>
          </cell>
        </row>
        <row r="34">
          <cell r="C34">
            <v>164</v>
          </cell>
        </row>
        <row r="35">
          <cell r="C35">
            <v>335.9</v>
          </cell>
        </row>
        <row r="36">
          <cell r="C36">
            <v>328.4</v>
          </cell>
        </row>
        <row r="37">
          <cell r="C37">
            <v>307.8</v>
          </cell>
        </row>
        <row r="38">
          <cell r="C38">
            <v>266</v>
          </cell>
        </row>
        <row r="39">
          <cell r="C39">
            <v>240</v>
          </cell>
        </row>
        <row r="40">
          <cell r="C40">
            <v>441.6</v>
          </cell>
        </row>
        <row r="41">
          <cell r="C41">
            <v>502.8</v>
          </cell>
        </row>
        <row r="42">
          <cell r="C42">
            <v>489.3</v>
          </cell>
        </row>
        <row r="43">
          <cell r="C43">
            <v>412</v>
          </cell>
        </row>
        <row r="44">
          <cell r="C44">
            <v>468</v>
          </cell>
        </row>
        <row r="45">
          <cell r="C45">
            <v>459.4</v>
          </cell>
        </row>
        <row r="46">
          <cell r="C46">
            <v>437.9</v>
          </cell>
        </row>
        <row r="47">
          <cell r="C47">
            <v>454.8</v>
          </cell>
        </row>
        <row r="48">
          <cell r="C48">
            <v>564.5</v>
          </cell>
        </row>
        <row r="49">
          <cell r="C49">
            <v>596.1</v>
          </cell>
        </row>
        <row r="50">
          <cell r="C50">
            <v>575.20000000000005</v>
          </cell>
        </row>
        <row r="51">
          <cell r="C51">
            <v>581.20000000000005</v>
          </cell>
        </row>
        <row r="52">
          <cell r="C52">
            <v>621</v>
          </cell>
        </row>
        <row r="53">
          <cell r="C53">
            <v>670</v>
          </cell>
        </row>
        <row r="54">
          <cell r="C54">
            <v>718</v>
          </cell>
        </row>
        <row r="55">
          <cell r="C55">
            <v>820.1</v>
          </cell>
        </row>
        <row r="56">
          <cell r="C56">
            <v>1020</v>
          </cell>
        </row>
        <row r="57">
          <cell r="C57">
            <v>1284.7</v>
          </cell>
        </row>
        <row r="58">
          <cell r="C58">
            <v>1406.9</v>
          </cell>
        </row>
        <row r="59">
          <cell r="C59">
            <v>1443.9</v>
          </cell>
        </row>
        <row r="60">
          <cell r="C60">
            <v>1608.9</v>
          </cell>
        </row>
        <row r="61">
          <cell r="C61">
            <v>1287.9999999999995</v>
          </cell>
        </row>
        <row r="62">
          <cell r="C62">
            <v>1945.0999999999995</v>
          </cell>
        </row>
        <row r="63">
          <cell r="C63">
            <v>2379.2999999999997</v>
          </cell>
        </row>
        <row r="64">
          <cell r="C64">
            <v>2798.3</v>
          </cell>
        </row>
        <row r="65">
          <cell r="C65">
            <v>3932.4</v>
          </cell>
        </row>
        <row r="66">
          <cell r="C66">
            <v>4840.4000000000005</v>
          </cell>
        </row>
        <row r="67">
          <cell r="C67">
            <v>1753.0000000000002</v>
          </cell>
        </row>
        <row r="68">
          <cell r="C68">
            <v>4933.1000000000004</v>
          </cell>
        </row>
        <row r="69">
          <cell r="C69">
            <v>8134</v>
          </cell>
        </row>
        <row r="70">
          <cell r="C70">
            <v>5598.3</v>
          </cell>
        </row>
        <row r="71">
          <cell r="C71">
            <v>6588.6</v>
          </cell>
        </row>
        <row r="72">
          <cell r="C72">
            <v>13039.8</v>
          </cell>
        </row>
        <row r="73">
          <cell r="C73">
            <v>6379.4</v>
          </cell>
        </row>
        <row r="74">
          <cell r="C74">
            <v>6620.4</v>
          </cell>
        </row>
        <row r="75">
          <cell r="C75">
            <v>10168.299999999999</v>
          </cell>
        </row>
      </sheetData>
      <sheetData sheetId="5"/>
      <sheetData sheetId="6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MIN"/>
      <sheetName val="SMIN Pond"/>
      <sheetName val="SIND"/>
    </sheetNames>
    <sheetDataSet>
      <sheetData sheetId="0">
        <row r="19">
          <cell r="E19">
            <v>1.1499999999999999</v>
          </cell>
          <cell r="G19">
            <v>34.328358208955223</v>
          </cell>
        </row>
        <row r="20">
          <cell r="E20">
            <v>1.1499999999999999</v>
          </cell>
          <cell r="G20">
            <v>34.328358208955223</v>
          </cell>
        </row>
        <row r="21">
          <cell r="E21">
            <v>1.31</v>
          </cell>
          <cell r="G21">
            <v>39.104477611940297</v>
          </cell>
        </row>
        <row r="22">
          <cell r="E22">
            <v>1.31</v>
          </cell>
          <cell r="G22">
            <v>39.104477611940297</v>
          </cell>
        </row>
        <row r="23">
          <cell r="E23">
            <v>1.46</v>
          </cell>
          <cell r="G23">
            <v>43.582089552238806</v>
          </cell>
        </row>
        <row r="24">
          <cell r="E24">
            <v>1.46</v>
          </cell>
          <cell r="G24">
            <v>43.582089552238806</v>
          </cell>
        </row>
        <row r="25">
          <cell r="E25">
            <v>1.52</v>
          </cell>
          <cell r="G25">
            <v>45.373134328358205</v>
          </cell>
        </row>
        <row r="26">
          <cell r="E26">
            <v>1.52</v>
          </cell>
          <cell r="G26">
            <v>45.373134328358205</v>
          </cell>
        </row>
        <row r="27">
          <cell r="E27">
            <v>1.52</v>
          </cell>
          <cell r="G27">
            <v>45.373134328358205</v>
          </cell>
        </row>
        <row r="28">
          <cell r="E28">
            <v>1.52</v>
          </cell>
          <cell r="G28">
            <v>45.373134328358205</v>
          </cell>
        </row>
        <row r="29">
          <cell r="E29">
            <v>1.9</v>
          </cell>
          <cell r="G29">
            <v>56.71641791044776</v>
          </cell>
        </row>
        <row r="30">
          <cell r="E30">
            <v>1.9</v>
          </cell>
          <cell r="G30">
            <v>56.71641791044776</v>
          </cell>
        </row>
        <row r="31">
          <cell r="E31">
            <v>2.48</v>
          </cell>
          <cell r="G31">
            <v>74.02985074626865</v>
          </cell>
        </row>
        <row r="32">
          <cell r="E32">
            <v>2.48</v>
          </cell>
          <cell r="G32">
            <v>74.02985074626865</v>
          </cell>
        </row>
        <row r="33">
          <cell r="E33">
            <v>3.01</v>
          </cell>
          <cell r="G33">
            <v>89.850746268656707</v>
          </cell>
        </row>
        <row r="34">
          <cell r="E34">
            <v>3.01</v>
          </cell>
          <cell r="G34">
            <v>89.850746268656707</v>
          </cell>
        </row>
        <row r="35">
          <cell r="E35">
            <v>3.35</v>
          </cell>
          <cell r="G35">
            <v>100</v>
          </cell>
        </row>
        <row r="36">
          <cell r="E36">
            <v>3.35</v>
          </cell>
          <cell r="G36">
            <v>100</v>
          </cell>
        </row>
        <row r="37">
          <cell r="E37">
            <v>5.35</v>
          </cell>
          <cell r="G37">
            <v>159.70149253731341</v>
          </cell>
        </row>
        <row r="38">
          <cell r="E38">
            <v>5.35</v>
          </cell>
          <cell r="G38">
            <v>159.70149253731341</v>
          </cell>
        </row>
        <row r="39">
          <cell r="E39">
            <v>6.34</v>
          </cell>
          <cell r="G39">
            <v>189.25373134328359</v>
          </cell>
        </row>
        <row r="40">
          <cell r="E40">
            <v>6.34</v>
          </cell>
          <cell r="G40">
            <v>189.25373134328359</v>
          </cell>
        </row>
        <row r="41">
          <cell r="E41">
            <v>7.25</v>
          </cell>
          <cell r="G41">
            <v>216.41791044776119</v>
          </cell>
        </row>
        <row r="42">
          <cell r="E42">
            <v>7.25</v>
          </cell>
          <cell r="G42">
            <v>216.41791044776119</v>
          </cell>
        </row>
        <row r="43">
          <cell r="E43">
            <v>8.1300000000000008</v>
          </cell>
          <cell r="G43">
            <v>242.68656716417914</v>
          </cell>
        </row>
        <row r="44">
          <cell r="E44">
            <v>8.1300000000000008</v>
          </cell>
          <cell r="G44">
            <v>242.68656716417914</v>
          </cell>
        </row>
        <row r="45">
          <cell r="E45">
            <v>9.89</v>
          </cell>
          <cell r="G45">
            <v>295.2238805970149</v>
          </cell>
        </row>
        <row r="46">
          <cell r="E46">
            <v>9.89</v>
          </cell>
          <cell r="G46">
            <v>295.2238805970149</v>
          </cell>
        </row>
        <row r="47">
          <cell r="E47">
            <v>12.44</v>
          </cell>
          <cell r="G47">
            <v>371.3432835820895</v>
          </cell>
        </row>
        <row r="48">
          <cell r="E48">
            <v>12.44</v>
          </cell>
          <cell r="G48">
            <v>371.3432835820895</v>
          </cell>
        </row>
        <row r="49">
          <cell r="E49">
            <v>17.79</v>
          </cell>
          <cell r="G49">
            <v>531.04477611940297</v>
          </cell>
        </row>
        <row r="50">
          <cell r="E50">
            <v>17.79</v>
          </cell>
          <cell r="G50">
            <v>531.04477611940297</v>
          </cell>
        </row>
        <row r="51">
          <cell r="E51">
            <v>20.9</v>
          </cell>
          <cell r="G51">
            <v>623.88059701492534</v>
          </cell>
        </row>
        <row r="52">
          <cell r="E52">
            <v>20.9</v>
          </cell>
          <cell r="G52">
            <v>623.88059701492534</v>
          </cell>
        </row>
        <row r="53">
          <cell r="E53">
            <v>24.15</v>
          </cell>
          <cell r="G53">
            <v>720.89552238805959</v>
          </cell>
        </row>
        <row r="54">
          <cell r="E54">
            <v>24.15</v>
          </cell>
          <cell r="G54">
            <v>720.89552238805959</v>
          </cell>
        </row>
        <row r="55">
          <cell r="E55">
            <v>27.93</v>
          </cell>
          <cell r="G55">
            <v>833.73134328358208</v>
          </cell>
        </row>
        <row r="56">
          <cell r="E56">
            <v>27.93</v>
          </cell>
          <cell r="G56">
            <v>833.73134328358208</v>
          </cell>
        </row>
        <row r="57">
          <cell r="E57">
            <v>33.229999999999997</v>
          </cell>
          <cell r="G57">
            <v>991.94029850746256</v>
          </cell>
        </row>
        <row r="58">
          <cell r="E58">
            <v>34.971249999999998</v>
          </cell>
          <cell r="G58">
            <v>1043.9179104477612</v>
          </cell>
        </row>
        <row r="59">
          <cell r="E59">
            <v>47.369791666666664</v>
          </cell>
          <cell r="G59">
            <v>1414.023631840796</v>
          </cell>
        </row>
        <row r="60">
          <cell r="E60">
            <v>55.24</v>
          </cell>
          <cell r="G60">
            <v>1648.955223880597</v>
          </cell>
        </row>
        <row r="61">
          <cell r="E61">
            <v>71.13000000000001</v>
          </cell>
          <cell r="G61">
            <v>2123.2835820895525</v>
          </cell>
        </row>
        <row r="62">
          <cell r="E62">
            <v>91.2</v>
          </cell>
          <cell r="G62">
            <v>2722.3880597014927</v>
          </cell>
        </row>
        <row r="63">
          <cell r="E63">
            <v>103.49</v>
          </cell>
          <cell r="G63">
            <v>3089.2537313432831</v>
          </cell>
        </row>
        <row r="64">
          <cell r="E64">
            <v>119.78</v>
          </cell>
          <cell r="G64">
            <v>3575.5223880597014</v>
          </cell>
        </row>
        <row r="65">
          <cell r="E65">
            <v>140.69</v>
          </cell>
          <cell r="G65">
            <v>4199.7014925373132</v>
          </cell>
        </row>
        <row r="66">
          <cell r="E66">
            <v>183.05</v>
          </cell>
          <cell r="G66">
            <v>5464.1791044776119</v>
          </cell>
        </row>
        <row r="67">
          <cell r="E67">
            <v>257.07166666666666</v>
          </cell>
          <cell r="G67">
            <v>7673.7810945273623</v>
          </cell>
        </row>
        <row r="68">
          <cell r="E68">
            <v>431.08833333333325</v>
          </cell>
          <cell r="G68">
            <v>12868.308457711442</v>
          </cell>
        </row>
        <row r="69">
          <cell r="E69">
            <v>625.74099999999999</v>
          </cell>
          <cell r="G69">
            <v>18678.835820895521</v>
          </cell>
        </row>
        <row r="70">
          <cell r="E70">
            <v>1035.88725</v>
          </cell>
          <cell r="G70">
            <v>30922.007462686564</v>
          </cell>
        </row>
        <row r="71">
          <cell r="E71">
            <v>1766.8992499999999</v>
          </cell>
          <cell r="G71">
            <v>52743.261194029845</v>
          </cell>
        </row>
        <row r="72">
          <cell r="E72">
            <v>3846.2995833333334</v>
          </cell>
          <cell r="G72">
            <v>114814.91293532337</v>
          </cell>
        </row>
        <row r="73">
          <cell r="E73">
            <v>7217.5483333333341</v>
          </cell>
          <cell r="G73">
            <v>215449.20398009953</v>
          </cell>
        </row>
        <row r="74">
          <cell r="E74">
            <v>8139.416666666667</v>
          </cell>
          <cell r="G74">
            <v>242967.66169154231</v>
          </cell>
        </row>
        <row r="75">
          <cell r="E75">
            <v>9344.8512499999997</v>
          </cell>
          <cell r="G75">
            <v>278950.78358208953</v>
          </cell>
        </row>
      </sheetData>
      <sheetData sheetId="1"/>
      <sheetData sheetId="2">
        <row r="19">
          <cell r="B19">
            <v>182.95902244411485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L76"/>
  <sheetViews>
    <sheetView tabSelected="1" workbookViewId="0">
      <pane xSplit="1" ySplit="4" topLeftCell="I36" activePane="bottomRight" state="frozen"/>
      <selection pane="topRight" activeCell="B1" sqref="B1"/>
      <selection pane="bottomLeft" activeCell="A5" sqref="A5"/>
      <selection pane="bottomRight" activeCell="DQ59" sqref="DQ59:DQ75"/>
    </sheetView>
  </sheetViews>
  <sheetFormatPr baseColWidth="10" defaultColWidth="10.85546875" defaultRowHeight="15.75" x14ac:dyDescent="0.25"/>
  <cols>
    <col min="1" max="1" width="12.5703125" style="9" customWidth="1"/>
    <col min="2" max="2" width="16.85546875" style="9" bestFit="1" customWidth="1"/>
    <col min="3" max="6" width="16.85546875" style="9" customWidth="1"/>
    <col min="7" max="7" width="12.140625" style="9" customWidth="1"/>
    <col min="8" max="8" width="12.85546875" style="9" customWidth="1"/>
    <col min="9" max="13" width="14.42578125" style="9" customWidth="1"/>
    <col min="14" max="14" width="18.5703125" style="9" customWidth="1"/>
    <col min="15" max="15" width="16.7109375" style="9" customWidth="1"/>
    <col min="16" max="16" width="13.42578125" style="9" customWidth="1"/>
    <col min="17" max="17" width="13.140625" style="9" customWidth="1"/>
    <col min="18" max="21" width="14.42578125" style="9" customWidth="1"/>
    <col min="22" max="22" width="17.28515625" style="9" customWidth="1"/>
    <col min="23" max="23" width="14.42578125" style="9" customWidth="1"/>
    <col min="24" max="24" width="15" style="9" customWidth="1"/>
    <col min="25" max="26" width="12.85546875" style="9" customWidth="1"/>
    <col min="27" max="28" width="15.5703125" style="9" customWidth="1"/>
    <col min="29" max="30" width="13.7109375" style="9" customWidth="1"/>
    <col min="31" max="32" width="18" style="9" customWidth="1"/>
    <col min="33" max="33" width="19.42578125" style="9" customWidth="1"/>
    <col min="34" max="34" width="11.28515625" style="9" customWidth="1"/>
    <col min="35" max="35" width="18.85546875" style="9" bestFit="1" customWidth="1"/>
    <col min="36" max="37" width="13" style="9" customWidth="1"/>
    <col min="38" max="38" width="14" style="9" customWidth="1"/>
    <col min="39" max="39" width="21.5703125" style="9" customWidth="1"/>
    <col min="40" max="40" width="19.28515625" style="9" customWidth="1"/>
    <col min="41" max="41" width="16.140625" style="9" customWidth="1"/>
    <col min="42" max="42" width="12.140625" style="9" customWidth="1"/>
    <col min="43" max="43" width="14.85546875" style="9" customWidth="1"/>
    <col min="44" max="44" width="12" style="9" customWidth="1"/>
    <col min="45" max="45" width="12.140625" style="9" customWidth="1"/>
    <col min="46" max="46" width="15" style="9" customWidth="1"/>
    <col min="47" max="47" width="12.28515625" style="9" customWidth="1"/>
    <col min="48" max="48" width="22" style="9" customWidth="1"/>
    <col min="49" max="49" width="25.140625" style="9" customWidth="1"/>
    <col min="50" max="51" width="15.28515625" style="9" customWidth="1"/>
    <col min="52" max="53" width="17.28515625" style="9" customWidth="1"/>
    <col min="54" max="55" width="19.5703125" style="9" customWidth="1"/>
    <col min="56" max="56" width="15" style="9" customWidth="1"/>
    <col min="57" max="57" width="16.42578125" style="9" customWidth="1"/>
    <col min="58" max="58" width="16.5703125" style="9" customWidth="1"/>
    <col min="59" max="59" width="15.42578125" style="9" customWidth="1"/>
    <col min="60" max="60" width="17.7109375" style="9" customWidth="1"/>
    <col min="61" max="61" width="16.28515625" style="9" customWidth="1"/>
    <col min="62" max="62" width="16.85546875" style="9" customWidth="1"/>
    <col min="63" max="64" width="20" style="9" customWidth="1"/>
    <col min="65" max="65" width="19.28515625" style="9" customWidth="1"/>
    <col min="66" max="66" width="14.85546875" style="9" customWidth="1"/>
    <col min="67" max="67" width="12.28515625" style="9" customWidth="1"/>
    <col min="68" max="68" width="12.7109375" style="9" customWidth="1"/>
    <col min="69" max="69" width="13.7109375" style="9" customWidth="1"/>
    <col min="70" max="70" width="11.28515625" style="9" customWidth="1"/>
    <col min="71" max="71" width="14.7109375" style="9" customWidth="1"/>
    <col min="72" max="72" width="12.140625" style="9" customWidth="1"/>
    <col min="73" max="73" width="14" style="9" customWidth="1"/>
    <col min="74" max="74" width="12.85546875" style="9" customWidth="1"/>
    <col min="75" max="75" width="8.7109375" style="9" customWidth="1"/>
    <col min="76" max="76" width="14.42578125" style="9" customWidth="1"/>
    <col min="77" max="77" width="16.28515625" style="9" bestFit="1" customWidth="1"/>
    <col min="78" max="78" width="19.140625" style="9" customWidth="1"/>
    <col min="79" max="79" width="21" style="9" customWidth="1"/>
    <col min="80" max="80" width="19.85546875" style="9" customWidth="1"/>
    <col min="81" max="81" width="17.42578125" style="9" customWidth="1"/>
    <col min="82" max="82" width="11.28515625" style="9" customWidth="1"/>
    <col min="83" max="83" width="12.85546875" style="9" customWidth="1"/>
    <col min="84" max="84" width="10.85546875" style="9"/>
    <col min="85" max="85" width="18.85546875" style="9" customWidth="1"/>
    <col min="86" max="86" width="10.85546875" style="9"/>
    <col min="87" max="87" width="13.7109375" style="9" customWidth="1"/>
    <col min="88" max="88" width="10.85546875" style="9"/>
    <col min="89" max="89" width="12.42578125" style="9" bestFit="1" customWidth="1"/>
    <col min="90" max="90" width="10.85546875" style="9"/>
    <col min="91" max="91" width="14.7109375" style="9" bestFit="1" customWidth="1"/>
    <col min="92" max="92" width="14.7109375" style="9" customWidth="1"/>
    <col min="93" max="93" width="22.85546875" style="9" customWidth="1"/>
    <col min="94" max="94" width="23.5703125" style="9" customWidth="1"/>
    <col min="95" max="98" width="15.140625" style="9" customWidth="1"/>
    <col min="99" max="99" width="17.140625" style="9" customWidth="1"/>
    <col min="100" max="100" width="16.42578125" style="9" customWidth="1"/>
    <col min="101" max="101" width="17.7109375" style="9" customWidth="1"/>
    <col min="102" max="104" width="15.140625" style="9" customWidth="1"/>
    <col min="105" max="105" width="19" style="9" customWidth="1"/>
    <col min="106" max="106" width="18.42578125" style="9" customWidth="1"/>
    <col min="107" max="110" width="15.140625" style="9" customWidth="1"/>
    <col min="111" max="112" width="10.85546875" style="9"/>
    <col min="113" max="113" width="9.85546875" style="9" customWidth="1"/>
    <col min="114" max="121" width="15.85546875" style="9" customWidth="1"/>
    <col min="122" max="122" width="16.7109375" style="9" customWidth="1"/>
    <col min="123" max="123" width="11.42578125" style="9" customWidth="1"/>
    <col min="124" max="125" width="14.7109375" style="9" customWidth="1"/>
    <col min="126" max="126" width="15.5703125" style="9" customWidth="1"/>
    <col min="127" max="127" width="12.7109375" style="9" customWidth="1"/>
    <col min="128" max="128" width="14.85546875" style="9" customWidth="1"/>
    <col min="129" max="129" width="18.28515625" style="9" customWidth="1"/>
    <col min="130" max="130" width="15.42578125" style="9" customWidth="1"/>
    <col min="131" max="131" width="18.28515625" style="9" customWidth="1"/>
    <col min="132" max="132" width="17.28515625" style="9" customWidth="1"/>
    <col min="133" max="134" width="16.140625" style="9" customWidth="1"/>
    <col min="135" max="135" width="19.28515625" style="9" customWidth="1"/>
    <col min="136" max="136" width="4.7109375" style="9" customWidth="1"/>
    <col min="137" max="137" width="11.85546875" style="9" customWidth="1"/>
    <col min="138" max="138" width="11.28515625" style="9" customWidth="1"/>
    <col min="139" max="140" width="12.7109375" style="9" customWidth="1"/>
    <col min="141" max="143" width="13" style="9" customWidth="1"/>
    <col min="144" max="144" width="13.42578125" style="9" customWidth="1"/>
    <col min="145" max="150" width="12.7109375" style="9" customWidth="1"/>
    <col min="151" max="153" width="14.7109375" style="9" customWidth="1"/>
    <col min="154" max="154" width="16.5703125" style="9" customWidth="1"/>
    <col min="155" max="155" width="3.85546875" style="9" customWidth="1"/>
    <col min="156" max="158" width="14.7109375" style="9" customWidth="1"/>
    <col min="159" max="159" width="17.140625" style="9" customWidth="1"/>
    <col min="160" max="161" width="14.7109375" style="9" customWidth="1"/>
    <col min="162" max="162" width="12.42578125" style="9" customWidth="1"/>
    <col min="163" max="163" width="15.85546875" style="9" customWidth="1"/>
    <col min="164" max="165" width="16" style="9" customWidth="1"/>
    <col min="166" max="167" width="13.5703125" style="9" customWidth="1"/>
    <col min="168" max="168" width="15.5703125" style="9" customWidth="1"/>
    <col min="169" max="169" width="19.140625" style="9" customWidth="1"/>
    <col min="170" max="176" width="14.5703125" style="9" customWidth="1"/>
    <col min="177" max="177" width="17.7109375" style="9" customWidth="1"/>
    <col min="178" max="178" width="17.140625" style="9" customWidth="1"/>
    <col min="179" max="185" width="15.140625" style="9" customWidth="1"/>
    <col min="186" max="186" width="16.28515625" style="9" customWidth="1"/>
    <col min="187" max="187" width="15.140625" style="9" customWidth="1"/>
    <col min="188" max="188" width="17.7109375" style="9" customWidth="1"/>
    <col min="189" max="189" width="8.42578125" style="9" customWidth="1"/>
    <col min="190" max="190" width="13.5703125" style="9" customWidth="1"/>
    <col min="191" max="191" width="17" style="9" customWidth="1"/>
    <col min="192" max="192" width="13" style="9" customWidth="1"/>
    <col min="193" max="193" width="10.5703125" style="9" customWidth="1"/>
    <col min="194" max="194" width="14.7109375" style="9" customWidth="1"/>
    <col min="195" max="16384" width="10.85546875" style="9"/>
  </cols>
  <sheetData>
    <row r="1" spans="1:194" x14ac:dyDescent="0.25">
      <c r="A1" s="1" t="s">
        <v>371</v>
      </c>
      <c r="B1" s="206" t="s">
        <v>97</v>
      </c>
      <c r="C1" s="206"/>
      <c r="D1" s="206"/>
      <c r="E1" s="206"/>
      <c r="F1" s="206"/>
      <c r="G1" s="206"/>
      <c r="H1" s="206"/>
      <c r="I1" s="206"/>
      <c r="J1" s="168" t="s">
        <v>365</v>
      </c>
      <c r="K1" s="168"/>
      <c r="L1" s="168"/>
      <c r="M1" s="168"/>
      <c r="N1" s="169" t="s">
        <v>366</v>
      </c>
      <c r="O1" s="169"/>
      <c r="P1" s="169"/>
      <c r="Q1" s="169"/>
      <c r="R1" s="206" t="s">
        <v>98</v>
      </c>
      <c r="S1" s="206"/>
      <c r="T1" s="206"/>
      <c r="U1" s="206"/>
      <c r="V1" s="51" t="s">
        <v>99</v>
      </c>
      <c r="W1" s="206" t="s">
        <v>100</v>
      </c>
      <c r="X1" s="206"/>
      <c r="Y1" s="2" t="s">
        <v>367</v>
      </c>
      <c r="Z1" s="2"/>
      <c r="AA1" s="3"/>
      <c r="AB1" s="3"/>
      <c r="AC1" s="3"/>
      <c r="AD1" s="3"/>
      <c r="AE1" s="3"/>
      <c r="AF1" s="3"/>
      <c r="AG1" s="53" t="s">
        <v>108</v>
      </c>
      <c r="AH1" s="54"/>
      <c r="AI1" s="54"/>
      <c r="AJ1" s="54"/>
      <c r="AK1" s="207" t="s">
        <v>110</v>
      </c>
      <c r="AL1" s="207"/>
      <c r="AM1" s="53" t="s">
        <v>109</v>
      </c>
      <c r="AN1" s="207" t="s">
        <v>111</v>
      </c>
      <c r="AO1" s="207"/>
      <c r="AP1" s="207"/>
      <c r="AQ1" s="207"/>
      <c r="AR1" s="207" t="s">
        <v>112</v>
      </c>
      <c r="AS1" s="207"/>
      <c r="AT1" s="207"/>
      <c r="AU1" s="207"/>
      <c r="AV1" s="207" t="s">
        <v>103</v>
      </c>
      <c r="AW1" s="207"/>
      <c r="AX1" s="214" t="s">
        <v>215</v>
      </c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06" t="s">
        <v>216</v>
      </c>
      <c r="BN1" s="206"/>
      <c r="BO1" s="206"/>
      <c r="BP1" s="206"/>
      <c r="BQ1" s="206"/>
      <c r="BR1" s="206"/>
      <c r="BS1" s="206"/>
      <c r="BT1" s="206"/>
      <c r="BU1" s="206"/>
      <c r="BV1" s="2" t="s">
        <v>368</v>
      </c>
      <c r="BW1" s="3"/>
      <c r="BX1" s="3"/>
      <c r="BY1" s="3"/>
      <c r="BZ1" s="3"/>
      <c r="CA1" s="3"/>
      <c r="CB1" s="55" t="s">
        <v>119</v>
      </c>
      <c r="CC1" s="205" t="s">
        <v>117</v>
      </c>
      <c r="CD1" s="205"/>
      <c r="CE1" s="205"/>
      <c r="CF1" s="205"/>
      <c r="CG1" s="205"/>
      <c r="CH1" s="205"/>
      <c r="CI1" s="205"/>
      <c r="CJ1" s="205"/>
      <c r="CK1" s="2" t="s">
        <v>118</v>
      </c>
      <c r="CL1" s="3"/>
      <c r="CM1" s="3"/>
      <c r="CN1" s="3"/>
      <c r="CO1" s="3"/>
      <c r="CP1" s="2" t="s">
        <v>121</v>
      </c>
      <c r="CQ1" s="3"/>
      <c r="CR1" s="56" t="s">
        <v>395</v>
      </c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206" t="s">
        <v>125</v>
      </c>
      <c r="DS1" s="206"/>
      <c r="DT1" s="206"/>
      <c r="DU1" s="206"/>
      <c r="DV1" s="206"/>
      <c r="DW1" s="206"/>
      <c r="DX1" s="206" t="s">
        <v>126</v>
      </c>
      <c r="DY1" s="206"/>
      <c r="DZ1" s="206"/>
      <c r="EA1" s="206"/>
      <c r="EB1" s="206"/>
      <c r="EC1" s="206"/>
      <c r="ED1" s="206" t="s">
        <v>127</v>
      </c>
      <c r="EE1" s="206"/>
      <c r="EF1" s="4"/>
      <c r="EG1" s="5" t="s">
        <v>0</v>
      </c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8"/>
      <c r="EW1" s="68"/>
      <c r="EX1" s="68"/>
      <c r="EZ1" s="7" t="s">
        <v>1</v>
      </c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5" t="s">
        <v>139</v>
      </c>
      <c r="FM1" s="5"/>
      <c r="FN1" s="5"/>
      <c r="FO1" s="5"/>
      <c r="FP1" s="5"/>
      <c r="FQ1" s="5"/>
      <c r="FR1" s="5"/>
      <c r="FS1" s="5"/>
      <c r="FT1" s="5"/>
      <c r="FU1" s="6"/>
      <c r="FV1" s="5"/>
      <c r="FW1" s="5"/>
      <c r="FX1" s="225" t="s">
        <v>323</v>
      </c>
      <c r="FY1" s="225"/>
      <c r="FZ1" s="225"/>
      <c r="GA1" s="225"/>
      <c r="GB1" s="225"/>
      <c r="GC1" s="225"/>
      <c r="GD1" s="157"/>
      <c r="GE1" s="157"/>
      <c r="GF1" s="8" t="s">
        <v>2</v>
      </c>
      <c r="GG1" s="8"/>
      <c r="GH1" s="8"/>
      <c r="GI1" s="8"/>
      <c r="GJ1" s="8"/>
      <c r="GK1" s="8"/>
      <c r="GL1" s="8"/>
    </row>
    <row r="2" spans="1:194" ht="15.75" customHeight="1" x14ac:dyDescent="0.25">
      <c r="A2" s="215" t="s">
        <v>3</v>
      </c>
      <c r="B2" s="204" t="s">
        <v>84</v>
      </c>
      <c r="C2" s="204" t="s">
        <v>85</v>
      </c>
      <c r="D2" s="204" t="s">
        <v>89</v>
      </c>
      <c r="E2" s="204" t="s">
        <v>107</v>
      </c>
      <c r="F2" s="204" t="s">
        <v>4</v>
      </c>
      <c r="G2" s="204" t="s">
        <v>86</v>
      </c>
      <c r="H2" s="204" t="s">
        <v>87</v>
      </c>
      <c r="I2" s="204" t="s">
        <v>88</v>
      </c>
      <c r="J2" s="204" t="s">
        <v>113</v>
      </c>
      <c r="K2" s="204" t="s">
        <v>114</v>
      </c>
      <c r="L2" s="204" t="s">
        <v>115</v>
      </c>
      <c r="M2" s="204" t="s">
        <v>116</v>
      </c>
      <c r="N2" s="204" t="s">
        <v>401</v>
      </c>
      <c r="O2" s="204" t="s">
        <v>402</v>
      </c>
      <c r="P2" s="204" t="s">
        <v>403</v>
      </c>
      <c r="Q2" s="204" t="s">
        <v>404</v>
      </c>
      <c r="R2" s="204" t="s">
        <v>90</v>
      </c>
      <c r="S2" s="204" t="s">
        <v>91</v>
      </c>
      <c r="T2" s="204" t="s">
        <v>92</v>
      </c>
      <c r="U2" s="204" t="s">
        <v>93</v>
      </c>
      <c r="V2" s="204" t="s">
        <v>94</v>
      </c>
      <c r="W2" s="208" t="s">
        <v>96</v>
      </c>
      <c r="X2" s="208" t="s">
        <v>95</v>
      </c>
      <c r="Y2" s="204" t="s">
        <v>77</v>
      </c>
      <c r="Z2" s="204" t="s">
        <v>105</v>
      </c>
      <c r="AA2" s="204" t="s">
        <v>78</v>
      </c>
      <c r="AB2" s="204" t="s">
        <v>81</v>
      </c>
      <c r="AC2" s="204" t="s">
        <v>79</v>
      </c>
      <c r="AD2" s="204" t="s">
        <v>82</v>
      </c>
      <c r="AE2" s="204" t="s">
        <v>80</v>
      </c>
      <c r="AF2" s="204" t="s">
        <v>80</v>
      </c>
      <c r="AG2" s="204" t="s">
        <v>372</v>
      </c>
      <c r="AH2" s="204" t="s">
        <v>373</v>
      </c>
      <c r="AI2" s="204" t="s">
        <v>6</v>
      </c>
      <c r="AJ2" s="204" t="s">
        <v>7</v>
      </c>
      <c r="AK2" s="204" t="s">
        <v>374</v>
      </c>
      <c r="AL2" s="204" t="s">
        <v>375</v>
      </c>
      <c r="AM2" s="204" t="s">
        <v>376</v>
      </c>
      <c r="AN2" s="204" t="s">
        <v>377</v>
      </c>
      <c r="AO2" s="204" t="s">
        <v>378</v>
      </c>
      <c r="AP2" s="204" t="s">
        <v>379</v>
      </c>
      <c r="AQ2" s="204" t="s">
        <v>9</v>
      </c>
      <c r="AR2" s="204" t="s">
        <v>380</v>
      </c>
      <c r="AS2" s="204" t="s">
        <v>381</v>
      </c>
      <c r="AT2" s="204" t="s">
        <v>106</v>
      </c>
      <c r="AU2" s="204" t="s">
        <v>382</v>
      </c>
      <c r="AV2" s="204" t="s">
        <v>8</v>
      </c>
      <c r="AW2" s="204" t="s">
        <v>383</v>
      </c>
      <c r="AX2" s="204" t="s">
        <v>101</v>
      </c>
      <c r="AY2" s="204" t="s">
        <v>398</v>
      </c>
      <c r="AZ2" s="204" t="s">
        <v>102</v>
      </c>
      <c r="BA2" s="204" t="s">
        <v>399</v>
      </c>
      <c r="BB2" s="204" t="s">
        <v>214</v>
      </c>
      <c r="BC2" s="204" t="s">
        <v>400</v>
      </c>
      <c r="BD2" s="204" t="s">
        <v>286</v>
      </c>
      <c r="BE2" s="204" t="s">
        <v>47</v>
      </c>
      <c r="BF2" s="204" t="s">
        <v>48</v>
      </c>
      <c r="BG2" s="204" t="s">
        <v>49</v>
      </c>
      <c r="BH2" s="204" t="s">
        <v>51</v>
      </c>
      <c r="BI2" s="204" t="s">
        <v>50</v>
      </c>
      <c r="BJ2" s="204" t="s">
        <v>52</v>
      </c>
      <c r="BK2" s="204" t="s">
        <v>104</v>
      </c>
      <c r="BL2" s="204" t="s">
        <v>5</v>
      </c>
      <c r="BM2" s="204" t="s">
        <v>219</v>
      </c>
      <c r="BN2" s="204" t="s">
        <v>217</v>
      </c>
      <c r="BO2" s="204" t="s">
        <v>218</v>
      </c>
      <c r="BP2" s="204" t="s">
        <v>54</v>
      </c>
      <c r="BQ2" s="204" t="s">
        <v>55</v>
      </c>
      <c r="BR2" s="204" t="s">
        <v>56</v>
      </c>
      <c r="BS2" s="204" t="s">
        <v>57</v>
      </c>
      <c r="BT2" s="204" t="s">
        <v>53</v>
      </c>
      <c r="BU2" s="204" t="s">
        <v>128</v>
      </c>
      <c r="BV2" s="211" t="s">
        <v>10</v>
      </c>
      <c r="BW2" s="211" t="s">
        <v>384</v>
      </c>
      <c r="BX2" s="211" t="s">
        <v>385</v>
      </c>
      <c r="BY2" s="211" t="s">
        <v>384</v>
      </c>
      <c r="BZ2" s="204" t="s">
        <v>369</v>
      </c>
      <c r="CA2" s="204" t="s">
        <v>370</v>
      </c>
      <c r="CB2" s="204" t="s">
        <v>120</v>
      </c>
      <c r="CC2" s="211" t="s">
        <v>386</v>
      </c>
      <c r="CD2" s="211" t="s">
        <v>388</v>
      </c>
      <c r="CE2" s="211" t="s">
        <v>387</v>
      </c>
      <c r="CF2" s="211" t="s">
        <v>388</v>
      </c>
      <c r="CG2" s="204" t="s">
        <v>389</v>
      </c>
      <c r="CH2" s="211" t="s">
        <v>390</v>
      </c>
      <c r="CI2" s="211" t="s">
        <v>391</v>
      </c>
      <c r="CJ2" s="211" t="s">
        <v>392</v>
      </c>
      <c r="CK2" s="204" t="s">
        <v>393</v>
      </c>
      <c r="CL2" s="204" t="s">
        <v>394</v>
      </c>
      <c r="CM2" s="204" t="s">
        <v>11</v>
      </c>
      <c r="CN2" s="204" t="s">
        <v>12</v>
      </c>
      <c r="CO2" s="204" t="s">
        <v>13</v>
      </c>
      <c r="CP2" s="204" t="s">
        <v>14</v>
      </c>
      <c r="CQ2" s="204" t="s">
        <v>15</v>
      </c>
      <c r="CR2" s="204" t="s">
        <v>16</v>
      </c>
      <c r="CS2" s="204" t="s">
        <v>17</v>
      </c>
      <c r="CT2" s="204" t="s">
        <v>18</v>
      </c>
      <c r="CU2" s="204" t="s">
        <v>19</v>
      </c>
      <c r="CV2" s="204" t="s">
        <v>20</v>
      </c>
      <c r="CW2" s="204" t="s">
        <v>21</v>
      </c>
      <c r="CX2" s="204" t="s">
        <v>22</v>
      </c>
      <c r="CY2" s="204" t="s">
        <v>18</v>
      </c>
      <c r="CZ2" s="204" t="s">
        <v>19</v>
      </c>
      <c r="DA2" s="204" t="s">
        <v>20</v>
      </c>
      <c r="DB2" s="204" t="s">
        <v>21</v>
      </c>
      <c r="DC2" s="204" t="s">
        <v>23</v>
      </c>
      <c r="DD2" s="204" t="s">
        <v>24</v>
      </c>
      <c r="DE2" s="204" t="s">
        <v>25</v>
      </c>
      <c r="DF2" s="204" t="s">
        <v>26</v>
      </c>
      <c r="DG2" s="204" t="s">
        <v>27</v>
      </c>
      <c r="DH2" s="204" t="s">
        <v>28</v>
      </c>
      <c r="DI2" s="204" t="s">
        <v>29</v>
      </c>
      <c r="DJ2" s="204" t="s">
        <v>30</v>
      </c>
      <c r="DK2" s="204" t="s">
        <v>31</v>
      </c>
      <c r="DL2" s="204" t="s">
        <v>32</v>
      </c>
      <c r="DM2" s="204" t="s">
        <v>33</v>
      </c>
      <c r="DN2" s="204" t="s">
        <v>34</v>
      </c>
      <c r="DO2" s="204" t="s">
        <v>35</v>
      </c>
      <c r="DP2" s="204" t="s">
        <v>299</v>
      </c>
      <c r="DQ2" s="204" t="s">
        <v>405</v>
      </c>
      <c r="DR2" s="204" t="s">
        <v>36</v>
      </c>
      <c r="DS2" s="204" t="s">
        <v>37</v>
      </c>
      <c r="DT2" s="204" t="s">
        <v>38</v>
      </c>
      <c r="DU2" s="204" t="s">
        <v>39</v>
      </c>
      <c r="DV2" s="204" t="s">
        <v>40</v>
      </c>
      <c r="DW2" s="204" t="s">
        <v>41</v>
      </c>
      <c r="DX2" s="204" t="s">
        <v>42</v>
      </c>
      <c r="DY2" s="204" t="s">
        <v>43</v>
      </c>
      <c r="DZ2" s="204" t="s">
        <v>44</v>
      </c>
      <c r="EA2" s="204" t="s">
        <v>123</v>
      </c>
      <c r="EB2" s="204" t="s">
        <v>396</v>
      </c>
      <c r="EC2" s="204" t="s">
        <v>45</v>
      </c>
      <c r="ED2" s="204" t="s">
        <v>397</v>
      </c>
      <c r="EE2" s="204" t="s">
        <v>46</v>
      </c>
      <c r="EF2" s="10"/>
      <c r="EG2" s="204" t="s">
        <v>58</v>
      </c>
      <c r="EH2" s="204" t="s">
        <v>59</v>
      </c>
      <c r="EI2" s="204" t="s">
        <v>60</v>
      </c>
      <c r="EJ2" s="224" t="s">
        <v>61</v>
      </c>
      <c r="EK2" s="224"/>
      <c r="EL2" s="224"/>
      <c r="EM2" s="223" t="s">
        <v>62</v>
      </c>
      <c r="EN2" s="223"/>
      <c r="EO2" s="223"/>
      <c r="EP2" s="204" t="s">
        <v>63</v>
      </c>
      <c r="EQ2" s="204"/>
      <c r="ER2" s="204"/>
      <c r="ES2" s="203" t="s">
        <v>64</v>
      </c>
      <c r="ET2" s="203"/>
      <c r="EU2" s="203"/>
      <c r="EV2" s="199" t="s">
        <v>132</v>
      </c>
      <c r="EW2" s="199"/>
      <c r="EX2" s="199"/>
      <c r="EZ2" s="204" t="s">
        <v>134</v>
      </c>
      <c r="FA2" s="204"/>
      <c r="FB2" s="201" t="s">
        <v>133</v>
      </c>
      <c r="FC2" s="201"/>
      <c r="FD2" s="204" t="s">
        <v>135</v>
      </c>
      <c r="FE2" s="204"/>
      <c r="FF2" s="201" t="s">
        <v>136</v>
      </c>
      <c r="FG2" s="201"/>
      <c r="FH2" s="201" t="s">
        <v>138</v>
      </c>
      <c r="FI2" s="201"/>
      <c r="FJ2" s="201" t="s">
        <v>137</v>
      </c>
      <c r="FK2" s="201"/>
      <c r="FL2" s="202" t="s">
        <v>320</v>
      </c>
      <c r="FM2" s="202"/>
      <c r="FN2" s="202"/>
      <c r="FO2" s="202" t="s">
        <v>319</v>
      </c>
      <c r="FP2" s="202"/>
      <c r="FQ2" s="202"/>
      <c r="FR2" s="202" t="s">
        <v>321</v>
      </c>
      <c r="FS2" s="202"/>
      <c r="FT2" s="202"/>
      <c r="FU2" s="204" t="s">
        <v>65</v>
      </c>
      <c r="FV2" s="202" t="s">
        <v>66</v>
      </c>
      <c r="FW2" s="202" t="s">
        <v>67</v>
      </c>
      <c r="FX2" s="204" t="s">
        <v>324</v>
      </c>
      <c r="FY2" s="204"/>
      <c r="FZ2" s="204"/>
      <c r="GA2" s="220" t="s">
        <v>325</v>
      </c>
      <c r="GB2" s="220"/>
      <c r="GC2" s="220"/>
      <c r="GD2" s="220" t="s">
        <v>326</v>
      </c>
      <c r="GE2" s="220" t="s">
        <v>327</v>
      </c>
      <c r="GF2" s="204" t="s">
        <v>68</v>
      </c>
      <c r="GG2" s="204" t="s">
        <v>69</v>
      </c>
      <c r="GH2" s="204" t="s">
        <v>70</v>
      </c>
      <c r="GI2" s="204" t="s">
        <v>71</v>
      </c>
      <c r="GJ2" s="204" t="s">
        <v>72</v>
      </c>
      <c r="GK2" s="204" t="s">
        <v>73</v>
      </c>
      <c r="GL2" s="204" t="s">
        <v>74</v>
      </c>
    </row>
    <row r="3" spans="1:194" ht="15.75" customHeight="1" x14ac:dyDescent="0.25">
      <c r="A3" s="216"/>
      <c r="B3" s="199"/>
      <c r="C3" s="199"/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209"/>
      <c r="X3" s="209"/>
      <c r="Y3" s="199"/>
      <c r="Z3" s="199"/>
      <c r="AA3" s="199"/>
      <c r="AB3" s="199"/>
      <c r="AC3" s="199"/>
      <c r="AD3" s="199"/>
      <c r="AE3" s="199"/>
      <c r="AF3" s="199"/>
      <c r="AG3" s="199"/>
      <c r="AH3" s="199"/>
      <c r="AI3" s="199"/>
      <c r="AJ3" s="199"/>
      <c r="AK3" s="199"/>
      <c r="AL3" s="199"/>
      <c r="AM3" s="199"/>
      <c r="AN3" s="199"/>
      <c r="AO3" s="199"/>
      <c r="AP3" s="199"/>
      <c r="AQ3" s="199"/>
      <c r="AR3" s="199"/>
      <c r="AS3" s="199"/>
      <c r="AT3" s="199"/>
      <c r="AU3" s="199"/>
      <c r="AV3" s="199" t="s">
        <v>75</v>
      </c>
      <c r="AW3" s="199" t="s">
        <v>75</v>
      </c>
      <c r="AX3" s="199"/>
      <c r="AY3" s="199"/>
      <c r="AZ3" s="199"/>
      <c r="BA3" s="199"/>
      <c r="BB3" s="199"/>
      <c r="BC3" s="199"/>
      <c r="BD3" s="199"/>
      <c r="BE3" s="199"/>
      <c r="BF3" s="199"/>
      <c r="BG3" s="199"/>
      <c r="BH3" s="199"/>
      <c r="BI3" s="199"/>
      <c r="BJ3" s="199"/>
      <c r="BK3" s="199"/>
      <c r="BL3" s="199"/>
      <c r="BM3" s="199"/>
      <c r="BN3" s="199"/>
      <c r="BO3" s="199"/>
      <c r="BP3" s="199"/>
      <c r="BQ3" s="199"/>
      <c r="BR3" s="199"/>
      <c r="BS3" s="199"/>
      <c r="BT3" s="199"/>
      <c r="BU3" s="199"/>
      <c r="BV3" s="212"/>
      <c r="BW3" s="212"/>
      <c r="BX3" s="212"/>
      <c r="BY3" s="212"/>
      <c r="BZ3" s="199" t="s">
        <v>3</v>
      </c>
      <c r="CA3" s="199" t="s">
        <v>3</v>
      </c>
      <c r="CB3" s="199"/>
      <c r="CC3" s="212"/>
      <c r="CD3" s="212"/>
      <c r="CE3" s="212"/>
      <c r="CF3" s="212"/>
      <c r="CG3" s="199"/>
      <c r="CH3" s="212"/>
      <c r="CI3" s="212"/>
      <c r="CJ3" s="212"/>
      <c r="CK3" s="199"/>
      <c r="CL3" s="199"/>
      <c r="CM3" s="199"/>
      <c r="CN3" s="199"/>
      <c r="CO3" s="199"/>
      <c r="CP3" s="199"/>
      <c r="CQ3" s="199"/>
      <c r="CR3" s="199"/>
      <c r="CS3" s="199"/>
      <c r="CT3" s="199"/>
      <c r="CU3" s="199"/>
      <c r="CV3" s="199"/>
      <c r="CW3" s="199"/>
      <c r="CX3" s="199"/>
      <c r="CY3" s="199"/>
      <c r="CZ3" s="199"/>
      <c r="DA3" s="199"/>
      <c r="DB3" s="199"/>
      <c r="DC3" s="199"/>
      <c r="DD3" s="199"/>
      <c r="DE3" s="199"/>
      <c r="DF3" s="199"/>
      <c r="DG3" s="199"/>
      <c r="DH3" s="199"/>
      <c r="DI3" s="199"/>
      <c r="DJ3" s="199"/>
      <c r="DK3" s="199"/>
      <c r="DL3" s="199"/>
      <c r="DM3" s="199"/>
      <c r="DN3" s="199"/>
      <c r="DO3" s="199"/>
      <c r="DP3" s="199"/>
      <c r="DQ3" s="199"/>
      <c r="DR3" s="199"/>
      <c r="DS3" s="199"/>
      <c r="DT3" s="199"/>
      <c r="DU3" s="199"/>
      <c r="DV3" s="199"/>
      <c r="DW3" s="199"/>
      <c r="DX3" s="199"/>
      <c r="DY3" s="199"/>
      <c r="DZ3" s="199"/>
      <c r="EA3" s="199"/>
      <c r="EB3" s="199"/>
      <c r="EC3" s="199"/>
      <c r="ED3" s="199"/>
      <c r="EE3" s="199"/>
      <c r="EF3" s="10"/>
      <c r="EG3" s="199"/>
      <c r="EH3" s="199"/>
      <c r="EI3" s="199"/>
      <c r="EJ3" s="199" t="s">
        <v>129</v>
      </c>
      <c r="EK3" s="199" t="s">
        <v>130</v>
      </c>
      <c r="EL3" s="199" t="s">
        <v>131</v>
      </c>
      <c r="EM3" s="199" t="s">
        <v>129</v>
      </c>
      <c r="EN3" s="199" t="s">
        <v>130</v>
      </c>
      <c r="EO3" s="199" t="s">
        <v>131</v>
      </c>
      <c r="EP3" s="199" t="s">
        <v>129</v>
      </c>
      <c r="EQ3" s="199" t="s">
        <v>130</v>
      </c>
      <c r="ER3" s="199" t="s">
        <v>131</v>
      </c>
      <c r="ES3" s="199" t="s">
        <v>129</v>
      </c>
      <c r="ET3" s="199" t="s">
        <v>130</v>
      </c>
      <c r="EU3" s="199" t="s">
        <v>131</v>
      </c>
      <c r="EV3" s="199" t="s">
        <v>129</v>
      </c>
      <c r="EW3" s="199" t="s">
        <v>130</v>
      </c>
      <c r="EX3" s="199" t="s">
        <v>131</v>
      </c>
      <c r="EZ3" s="199" t="s">
        <v>129</v>
      </c>
      <c r="FA3" s="199" t="s">
        <v>130</v>
      </c>
      <c r="FB3" s="199" t="s">
        <v>129</v>
      </c>
      <c r="FC3" s="199" t="s">
        <v>130</v>
      </c>
      <c r="FD3" s="199" t="s">
        <v>129</v>
      </c>
      <c r="FE3" s="199" t="s">
        <v>130</v>
      </c>
      <c r="FF3" s="199" t="s">
        <v>129</v>
      </c>
      <c r="FG3" s="199" t="s">
        <v>130</v>
      </c>
      <c r="FH3" s="199" t="s">
        <v>129</v>
      </c>
      <c r="FI3" s="199" t="s">
        <v>130</v>
      </c>
      <c r="FJ3" s="199" t="s">
        <v>129</v>
      </c>
      <c r="FK3" s="199" t="s">
        <v>130</v>
      </c>
      <c r="FL3" s="199" t="s">
        <v>129</v>
      </c>
      <c r="FM3" s="199" t="s">
        <v>130</v>
      </c>
      <c r="FN3" s="199" t="s">
        <v>131</v>
      </c>
      <c r="FO3" s="199" t="s">
        <v>129</v>
      </c>
      <c r="FP3" s="199" t="s">
        <v>130</v>
      </c>
      <c r="FQ3" s="199" t="s">
        <v>131</v>
      </c>
      <c r="FR3" s="199" t="s">
        <v>129</v>
      </c>
      <c r="FS3" s="199" t="s">
        <v>130</v>
      </c>
      <c r="FT3" s="199" t="s">
        <v>131</v>
      </c>
      <c r="FU3" s="199"/>
      <c r="FV3" s="218"/>
      <c r="FW3" s="218"/>
      <c r="FX3" s="199" t="s">
        <v>129</v>
      </c>
      <c r="FY3" s="199" t="s">
        <v>130</v>
      </c>
      <c r="FZ3" s="199" t="s">
        <v>131</v>
      </c>
      <c r="GA3" s="199" t="s">
        <v>129</v>
      </c>
      <c r="GB3" s="199" t="s">
        <v>130</v>
      </c>
      <c r="GC3" s="199" t="s">
        <v>131</v>
      </c>
      <c r="GD3" s="221"/>
      <c r="GE3" s="221"/>
      <c r="GF3" s="199"/>
      <c r="GG3" s="199"/>
      <c r="GH3" s="199"/>
      <c r="GI3" s="199"/>
      <c r="GJ3" s="199"/>
      <c r="GK3" s="199"/>
      <c r="GL3" s="199"/>
    </row>
    <row r="4" spans="1:194" ht="17.25" customHeight="1" thickBot="1" x14ac:dyDescent="0.3">
      <c r="A4" s="217"/>
      <c r="B4" s="200"/>
      <c r="C4" s="200"/>
      <c r="D4" s="200"/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/>
      <c r="S4" s="200"/>
      <c r="T4" s="200"/>
      <c r="U4" s="200"/>
      <c r="V4" s="200"/>
      <c r="W4" s="210"/>
      <c r="X4" s="210"/>
      <c r="Y4" s="200"/>
      <c r="Z4" s="200"/>
      <c r="AA4" s="200"/>
      <c r="AB4" s="200"/>
      <c r="AC4" s="200"/>
      <c r="AD4" s="200"/>
      <c r="AE4" s="200"/>
      <c r="AF4" s="200"/>
      <c r="AG4" s="200"/>
      <c r="AH4" s="200"/>
      <c r="AI4" s="200"/>
      <c r="AJ4" s="200"/>
      <c r="AK4" s="200"/>
      <c r="AL4" s="200"/>
      <c r="AM4" s="200"/>
      <c r="AN4" s="200" t="s">
        <v>76</v>
      </c>
      <c r="AO4" s="200" t="s">
        <v>76</v>
      </c>
      <c r="AP4" s="200" t="s">
        <v>76</v>
      </c>
      <c r="AQ4" s="200"/>
      <c r="AR4" s="200"/>
      <c r="AS4" s="200"/>
      <c r="AT4" s="200"/>
      <c r="AU4" s="200"/>
      <c r="AV4" s="200" t="s">
        <v>75</v>
      </c>
      <c r="AW4" s="200" t="s">
        <v>75</v>
      </c>
      <c r="AX4" s="200"/>
      <c r="AY4" s="200"/>
      <c r="AZ4" s="200"/>
      <c r="BA4" s="200"/>
      <c r="BB4" s="200"/>
      <c r="BC4" s="200"/>
      <c r="BD4" s="200"/>
      <c r="BE4" s="200"/>
      <c r="BF4" s="200"/>
      <c r="BG4" s="200"/>
      <c r="BH4" s="200"/>
      <c r="BI4" s="200"/>
      <c r="BJ4" s="200"/>
      <c r="BK4" s="200"/>
      <c r="BL4" s="200"/>
      <c r="BM4" s="200"/>
      <c r="BN4" s="200"/>
      <c r="BO4" s="200"/>
      <c r="BP4" s="200"/>
      <c r="BQ4" s="200"/>
      <c r="BR4" s="200"/>
      <c r="BS4" s="200"/>
      <c r="BT4" s="200"/>
      <c r="BU4" s="200"/>
      <c r="BV4" s="213"/>
      <c r="BW4" s="213"/>
      <c r="BX4" s="213"/>
      <c r="BY4" s="213"/>
      <c r="BZ4" s="200"/>
      <c r="CA4" s="200"/>
      <c r="CB4" s="200"/>
      <c r="CC4" s="213"/>
      <c r="CD4" s="213"/>
      <c r="CE4" s="213"/>
      <c r="CF4" s="213"/>
      <c r="CG4" s="200"/>
      <c r="CH4" s="213"/>
      <c r="CI4" s="213"/>
      <c r="CJ4" s="213"/>
      <c r="CK4" s="200"/>
      <c r="CL4" s="200"/>
      <c r="CM4" s="200"/>
      <c r="CN4" s="200"/>
      <c r="CO4" s="200"/>
      <c r="CP4" s="200"/>
      <c r="CQ4" s="200"/>
      <c r="CR4" s="200"/>
      <c r="CS4" s="200"/>
      <c r="CT4" s="200"/>
      <c r="CU4" s="200"/>
      <c r="CV4" s="200"/>
      <c r="CW4" s="200"/>
      <c r="CX4" s="200"/>
      <c r="CY4" s="200"/>
      <c r="CZ4" s="200"/>
      <c r="DA4" s="200"/>
      <c r="DB4" s="200"/>
      <c r="DC4" s="200"/>
      <c r="DD4" s="200"/>
      <c r="DE4" s="200"/>
      <c r="DF4" s="200"/>
      <c r="DG4" s="200"/>
      <c r="DH4" s="200"/>
      <c r="DI4" s="200"/>
      <c r="DJ4" s="200"/>
      <c r="DK4" s="200"/>
      <c r="DL4" s="200"/>
      <c r="DM4" s="200"/>
      <c r="DN4" s="200"/>
      <c r="DO4" s="200"/>
      <c r="DP4" s="200"/>
      <c r="DQ4" s="200"/>
      <c r="DR4" s="200"/>
      <c r="DS4" s="200"/>
      <c r="DT4" s="200"/>
      <c r="DU4" s="200"/>
      <c r="DV4" s="200"/>
      <c r="DW4" s="200"/>
      <c r="DX4" s="200"/>
      <c r="DY4" s="200"/>
      <c r="DZ4" s="200"/>
      <c r="EA4" s="200"/>
      <c r="EB4" s="200"/>
      <c r="EC4" s="200"/>
      <c r="ED4" s="200"/>
      <c r="EE4" s="200"/>
      <c r="EF4" s="10"/>
      <c r="EG4" s="200"/>
      <c r="EH4" s="200"/>
      <c r="EI4" s="200"/>
      <c r="EJ4" s="200"/>
      <c r="EK4" s="200"/>
      <c r="EL4" s="200"/>
      <c r="EM4" s="200"/>
      <c r="EN4" s="200"/>
      <c r="EO4" s="200"/>
      <c r="EP4" s="200"/>
      <c r="EQ4" s="200"/>
      <c r="ER4" s="200"/>
      <c r="ES4" s="200"/>
      <c r="ET4" s="200"/>
      <c r="EU4" s="200"/>
      <c r="EV4" s="200"/>
      <c r="EW4" s="200"/>
      <c r="EX4" s="200"/>
      <c r="EZ4" s="200"/>
      <c r="FA4" s="200"/>
      <c r="FB4" s="200"/>
      <c r="FC4" s="200"/>
      <c r="FD4" s="200"/>
      <c r="FE4" s="200"/>
      <c r="FF4" s="200"/>
      <c r="FG4" s="200"/>
      <c r="FH4" s="200"/>
      <c r="FI4" s="200"/>
      <c r="FJ4" s="200"/>
      <c r="FK4" s="200"/>
      <c r="FL4" s="200"/>
      <c r="FM4" s="200"/>
      <c r="FN4" s="200"/>
      <c r="FO4" s="200"/>
      <c r="FP4" s="200"/>
      <c r="FQ4" s="200"/>
      <c r="FR4" s="200"/>
      <c r="FS4" s="200"/>
      <c r="FT4" s="200"/>
      <c r="FU4" s="200"/>
      <c r="FV4" s="219"/>
      <c r="FW4" s="219"/>
      <c r="FX4" s="200"/>
      <c r="FY4" s="200"/>
      <c r="FZ4" s="200"/>
      <c r="GA4" s="200"/>
      <c r="GB4" s="200"/>
      <c r="GC4" s="200"/>
      <c r="GD4" s="222"/>
      <c r="GE4" s="222"/>
      <c r="GF4" s="200"/>
      <c r="GG4" s="200"/>
      <c r="GH4" s="200"/>
      <c r="GI4" s="200"/>
      <c r="GJ4" s="200"/>
      <c r="GK4" s="200"/>
      <c r="GL4" s="200"/>
    </row>
    <row r="5" spans="1:194" ht="16.5" customHeight="1" thickTop="1" x14ac:dyDescent="0.25">
      <c r="A5" s="11">
        <v>1920</v>
      </c>
      <c r="B5" s="37" t="str">
        <f>'[14]EU Pob'!B5</f>
        <v>-</v>
      </c>
      <c r="C5" s="35">
        <f>'[14]EU PIB'!B5</f>
        <v>774.97609658888405</v>
      </c>
      <c r="D5" s="141">
        <f>'[14]EU PIB'!C5</f>
        <v>-2.1297574442910694</v>
      </c>
      <c r="E5" s="35">
        <f>'[14]EU PIB'!D5</f>
        <v>87.79081270452356</v>
      </c>
      <c r="F5" s="35">
        <f>'[14]EU PIB'!E5</f>
        <v>12.975912975912962</v>
      </c>
      <c r="G5" s="35">
        <f>'[14]EU PIB'!F5</f>
        <v>11.328196197397761</v>
      </c>
      <c r="H5" s="35">
        <f>'[14]EU PIB'!G5</f>
        <v>0</v>
      </c>
      <c r="I5" s="52" t="str">
        <f>'[14]EU PIB'!H5</f>
        <v>-</v>
      </c>
      <c r="J5" s="170">
        <f>'[14]EU INF A'!$J5</f>
        <v>97.378847912221872</v>
      </c>
      <c r="K5" s="49" t="s">
        <v>76</v>
      </c>
      <c r="L5" s="170">
        <f>'[14]EU INF A'!$L5</f>
        <v>76.074367570862549</v>
      </c>
      <c r="M5" s="49" t="s">
        <v>76</v>
      </c>
      <c r="N5" s="170">
        <f>'[14]EU INF A'!$F5</f>
        <v>83.27562326869807</v>
      </c>
      <c r="O5" s="17" t="s">
        <v>76</v>
      </c>
      <c r="P5" s="170">
        <f>'[14]EU INF A'!$H5</f>
        <v>77.600000000000009</v>
      </c>
      <c r="Q5" s="49" t="s">
        <v>76</v>
      </c>
      <c r="R5" s="49" t="s">
        <v>76</v>
      </c>
      <c r="S5" s="49" t="s">
        <v>76</v>
      </c>
      <c r="T5" s="49" t="s">
        <v>76</v>
      </c>
      <c r="U5" s="49" t="s">
        <v>76</v>
      </c>
      <c r="V5" s="49" t="s">
        <v>76</v>
      </c>
      <c r="W5" s="170">
        <f>'[14]UK Pet'!B64</f>
        <v>3.07</v>
      </c>
      <c r="X5" s="170">
        <f>'[14]UK Pet'!C64</f>
        <v>52.736318407960205</v>
      </c>
      <c r="Y5" s="14" t="s">
        <v>76</v>
      </c>
      <c r="Z5" s="14" t="s">
        <v>76</v>
      </c>
      <c r="AA5" s="14" t="s">
        <v>76</v>
      </c>
      <c r="AB5" s="14" t="s">
        <v>76</v>
      </c>
      <c r="AC5" s="14" t="s">
        <v>76</v>
      </c>
      <c r="AD5" s="14" t="s">
        <v>76</v>
      </c>
      <c r="AE5" s="14" t="s">
        <v>76</v>
      </c>
      <c r="AF5" s="14" t="s">
        <v>76</v>
      </c>
      <c r="AG5" s="14" t="s">
        <v>76</v>
      </c>
      <c r="AH5" s="14" t="s">
        <v>76</v>
      </c>
      <c r="AI5" s="14" t="s">
        <v>76</v>
      </c>
      <c r="AJ5" s="14" t="s">
        <v>76</v>
      </c>
      <c r="AK5" s="14" t="s">
        <v>76</v>
      </c>
      <c r="AL5" s="14" t="s">
        <v>76</v>
      </c>
      <c r="AM5" s="14" t="s">
        <v>76</v>
      </c>
      <c r="AN5" s="15" t="s">
        <v>76</v>
      </c>
      <c r="AO5" s="15" t="s">
        <v>76</v>
      </c>
      <c r="AP5" s="15" t="s">
        <v>76</v>
      </c>
      <c r="AQ5" s="15" t="s">
        <v>76</v>
      </c>
      <c r="AR5" s="15" t="s">
        <v>76</v>
      </c>
      <c r="AS5" s="15" t="s">
        <v>76</v>
      </c>
      <c r="AT5" s="16" t="s">
        <v>76</v>
      </c>
      <c r="AU5" s="16" t="s">
        <v>76</v>
      </c>
      <c r="AV5" s="15" t="s">
        <v>76</v>
      </c>
      <c r="AW5" s="15" t="s">
        <v>76</v>
      </c>
      <c r="AX5" s="15" t="s">
        <v>76</v>
      </c>
      <c r="AY5" s="15" t="s">
        <v>76</v>
      </c>
      <c r="AZ5" s="15" t="s">
        <v>76</v>
      </c>
      <c r="BA5" s="15" t="s">
        <v>76</v>
      </c>
      <c r="BB5" s="15" t="s">
        <v>76</v>
      </c>
      <c r="BC5" s="15" t="s">
        <v>76</v>
      </c>
      <c r="BD5" s="15" t="s">
        <v>76</v>
      </c>
      <c r="BE5" s="20" t="s">
        <v>76</v>
      </c>
      <c r="BF5" s="20" t="s">
        <v>76</v>
      </c>
      <c r="BG5" s="20" t="s">
        <v>76</v>
      </c>
      <c r="BH5" s="20" t="s">
        <v>76</v>
      </c>
      <c r="BI5" s="20" t="s">
        <v>76</v>
      </c>
      <c r="BJ5" s="20" t="s">
        <v>76</v>
      </c>
      <c r="BK5" s="15" t="s">
        <v>76</v>
      </c>
      <c r="BL5" s="15" t="s">
        <v>76</v>
      </c>
      <c r="BM5" s="20" t="s">
        <v>76</v>
      </c>
      <c r="BN5" s="20" t="s">
        <v>76</v>
      </c>
      <c r="BO5" s="20" t="s">
        <v>76</v>
      </c>
      <c r="BP5" s="20" t="s">
        <v>76</v>
      </c>
      <c r="BQ5" s="20" t="s">
        <v>76</v>
      </c>
      <c r="BR5" s="20" t="s">
        <v>76</v>
      </c>
      <c r="BS5" s="20" t="s">
        <v>76</v>
      </c>
      <c r="BT5" s="20" t="s">
        <v>76</v>
      </c>
      <c r="BU5" s="20" t="s">
        <v>76</v>
      </c>
      <c r="BV5" s="187">
        <f>'[15]Precios M Anual'!B5</f>
        <v>40.395931793107124</v>
      </c>
      <c r="BW5" s="170">
        <v>4.8</v>
      </c>
      <c r="BX5" s="187">
        <f>'[15]Precios M Anual'!D5</f>
        <v>35.988234219234208</v>
      </c>
      <c r="BY5" s="188">
        <v>4.7</v>
      </c>
      <c r="BZ5" s="17" t="s">
        <v>76</v>
      </c>
      <c r="CA5" s="17" t="s">
        <v>76</v>
      </c>
      <c r="CB5" s="17" t="s">
        <v>76</v>
      </c>
      <c r="CC5" s="18" t="s">
        <v>76</v>
      </c>
      <c r="CD5" s="18" t="s">
        <v>76</v>
      </c>
      <c r="CE5" s="18" t="s">
        <v>76</v>
      </c>
      <c r="CF5" s="18" t="s">
        <v>76</v>
      </c>
      <c r="CG5" s="18" t="s">
        <v>76</v>
      </c>
      <c r="CH5" s="18" t="s">
        <v>76</v>
      </c>
      <c r="CI5" s="19" t="s">
        <v>76</v>
      </c>
      <c r="CJ5" s="19" t="s">
        <v>76</v>
      </c>
      <c r="CK5" s="19" t="s">
        <v>76</v>
      </c>
      <c r="CL5" s="19" t="s">
        <v>76</v>
      </c>
      <c r="CM5" s="19" t="s">
        <v>76</v>
      </c>
      <c r="CN5" s="19" t="s">
        <v>76</v>
      </c>
      <c r="CO5" s="19" t="s">
        <v>76</v>
      </c>
      <c r="CP5" s="16" t="s">
        <v>76</v>
      </c>
      <c r="CQ5" s="20" t="s">
        <v>76</v>
      </c>
      <c r="CR5" s="13" t="s">
        <v>76</v>
      </c>
      <c r="CS5" s="13" t="s">
        <v>76</v>
      </c>
      <c r="CT5" s="173">
        <f>[16]bp!$I5</f>
        <v>425.4</v>
      </c>
      <c r="CU5" s="29" t="s">
        <v>76</v>
      </c>
      <c r="CV5" s="29" t="s">
        <v>76</v>
      </c>
      <c r="CW5" s="29" t="s">
        <v>76</v>
      </c>
      <c r="CX5" s="29" t="s">
        <v>76</v>
      </c>
      <c r="CY5" s="173">
        <f>[16]bp!N5</f>
        <v>197.5</v>
      </c>
      <c r="CZ5" s="13" t="s">
        <v>76</v>
      </c>
      <c r="DA5" s="13" t="s">
        <v>76</v>
      </c>
      <c r="DB5" s="13" t="s">
        <v>76</v>
      </c>
      <c r="DC5" s="13" t="s">
        <v>76</v>
      </c>
      <c r="DD5" s="13" t="s">
        <v>76</v>
      </c>
      <c r="DE5" s="13" t="s">
        <v>76</v>
      </c>
      <c r="DF5" s="13" t="s">
        <v>76</v>
      </c>
      <c r="DG5" s="13" t="s">
        <v>76</v>
      </c>
      <c r="DH5" s="13" t="s">
        <v>76</v>
      </c>
      <c r="DI5" s="13" t="s">
        <v>76</v>
      </c>
      <c r="DJ5" s="13" t="s">
        <v>76</v>
      </c>
      <c r="DK5" s="173">
        <f t="shared" ref="DK5:DK68" si="0">CT5-CY5</f>
        <v>227.89999999999998</v>
      </c>
      <c r="DL5" s="13"/>
      <c r="DM5" s="21" t="s">
        <v>76</v>
      </c>
      <c r="DN5" s="21" t="s">
        <v>76</v>
      </c>
      <c r="DO5" s="21" t="s">
        <v>76</v>
      </c>
      <c r="DP5" s="21" t="s">
        <v>76</v>
      </c>
      <c r="DQ5" s="21" t="s">
        <v>76</v>
      </c>
      <c r="DR5" s="21" t="s">
        <v>76</v>
      </c>
      <c r="DS5" s="21" t="s">
        <v>76</v>
      </c>
      <c r="DT5" s="21" t="s">
        <v>76</v>
      </c>
      <c r="DU5" s="21" t="s">
        <v>76</v>
      </c>
      <c r="DV5" s="20" t="s">
        <v>76</v>
      </c>
      <c r="DW5" s="20" t="s">
        <v>76</v>
      </c>
      <c r="DX5" s="19" t="s">
        <v>76</v>
      </c>
      <c r="DY5" s="19" t="s">
        <v>76</v>
      </c>
      <c r="DZ5" s="19" t="s">
        <v>76</v>
      </c>
      <c r="EA5" s="19" t="s">
        <v>76</v>
      </c>
      <c r="EB5" s="19" t="s">
        <v>76</v>
      </c>
      <c r="EC5" s="20" t="s">
        <v>76</v>
      </c>
      <c r="ED5" s="20" t="s">
        <v>76</v>
      </c>
      <c r="EE5" s="20" t="s">
        <v>76</v>
      </c>
      <c r="EF5" s="64" t="s">
        <v>76</v>
      </c>
      <c r="EG5" s="12" t="s">
        <v>76</v>
      </c>
      <c r="EH5" s="12" t="s">
        <v>76</v>
      </c>
      <c r="EI5" s="12" t="s">
        <v>76</v>
      </c>
      <c r="EJ5" s="12" t="s">
        <v>76</v>
      </c>
      <c r="EK5" s="12" t="s">
        <v>76</v>
      </c>
      <c r="EL5" s="12" t="s">
        <v>76</v>
      </c>
      <c r="EM5" s="12" t="s">
        <v>76</v>
      </c>
      <c r="EN5" s="12" t="s">
        <v>76</v>
      </c>
      <c r="EO5" s="12" t="s">
        <v>76</v>
      </c>
      <c r="EP5" s="12" t="s">
        <v>76</v>
      </c>
      <c r="EQ5" s="12" t="s">
        <v>76</v>
      </c>
      <c r="ER5" s="12" t="s">
        <v>76</v>
      </c>
      <c r="ES5" s="12" t="s">
        <v>76</v>
      </c>
      <c r="ET5" s="12" t="s">
        <v>76</v>
      </c>
      <c r="EU5" s="12" t="s">
        <v>76</v>
      </c>
      <c r="EV5" s="12" t="s">
        <v>76</v>
      </c>
      <c r="EW5" s="12" t="s">
        <v>76</v>
      </c>
      <c r="EX5" s="12" t="s">
        <v>76</v>
      </c>
      <c r="EZ5" s="13" t="s">
        <v>76</v>
      </c>
      <c r="FA5" s="13" t="s">
        <v>76</v>
      </c>
      <c r="FB5" s="13" t="s">
        <v>76</v>
      </c>
      <c r="FC5" s="13" t="s">
        <v>76</v>
      </c>
      <c r="FD5" s="13" t="s">
        <v>76</v>
      </c>
      <c r="FE5" s="13" t="s">
        <v>76</v>
      </c>
      <c r="FF5" s="13" t="s">
        <v>76</v>
      </c>
      <c r="FG5" s="13" t="s">
        <v>76</v>
      </c>
      <c r="FH5" s="13" t="s">
        <v>76</v>
      </c>
      <c r="FI5" s="13" t="s">
        <v>76</v>
      </c>
      <c r="FJ5" s="13" t="s">
        <v>76</v>
      </c>
      <c r="FK5" s="13" t="s">
        <v>76</v>
      </c>
      <c r="FL5" s="13" t="s">
        <v>76</v>
      </c>
      <c r="FM5" s="13" t="s">
        <v>76</v>
      </c>
      <c r="FN5" s="13" t="s">
        <v>76</v>
      </c>
      <c r="FO5" s="13" t="s">
        <v>76</v>
      </c>
      <c r="FP5" s="13" t="s">
        <v>76</v>
      </c>
      <c r="FQ5" s="13" t="s">
        <v>76</v>
      </c>
      <c r="FR5" s="13" t="s">
        <v>76</v>
      </c>
      <c r="FS5" s="13" t="s">
        <v>76</v>
      </c>
      <c r="FT5" s="13" t="s">
        <v>76</v>
      </c>
      <c r="FU5" s="13" t="s">
        <v>76</v>
      </c>
      <c r="FV5" s="13" t="s">
        <v>76</v>
      </c>
      <c r="FW5" s="13" t="s">
        <v>76</v>
      </c>
      <c r="FX5" s="13" t="s">
        <v>76</v>
      </c>
      <c r="FY5" s="13" t="s">
        <v>76</v>
      </c>
      <c r="FZ5" s="13" t="s">
        <v>76</v>
      </c>
      <c r="GA5" s="13" t="s">
        <v>76</v>
      </c>
      <c r="GB5" s="13" t="s">
        <v>76</v>
      </c>
      <c r="GC5" s="13" t="s">
        <v>76</v>
      </c>
      <c r="GD5" s="13" t="s">
        <v>76</v>
      </c>
      <c r="GE5" s="13" t="s">
        <v>76</v>
      </c>
      <c r="GF5" s="13" t="s">
        <v>76</v>
      </c>
      <c r="GG5" s="13" t="s">
        <v>76</v>
      </c>
      <c r="GH5" s="13" t="s">
        <v>76</v>
      </c>
      <c r="GI5" s="13" t="s">
        <v>76</v>
      </c>
      <c r="GJ5" s="13" t="s">
        <v>76</v>
      </c>
      <c r="GK5" s="13" t="s">
        <v>76</v>
      </c>
      <c r="GL5" s="13" t="s">
        <v>76</v>
      </c>
    </row>
    <row r="6" spans="1:194" ht="17.25" customHeight="1" x14ac:dyDescent="0.25">
      <c r="A6" s="22">
        <v>1921</v>
      </c>
      <c r="B6" s="37" t="str">
        <f>'[14]EU Pob'!B6</f>
        <v>-</v>
      </c>
      <c r="C6" s="35">
        <f>'[14]EU PIB'!B6</f>
        <v>747.64971800676551</v>
      </c>
      <c r="D6" s="141">
        <f>'[14]EU PIB'!C6</f>
        <v>-3.5260930888575404</v>
      </c>
      <c r="E6" s="35">
        <f>'[14]EU PIB'!D6</f>
        <v>73.732609432146276</v>
      </c>
      <c r="F6" s="35">
        <f>'[14]EU PIB'!E6</f>
        <v>-16.013296652911514</v>
      </c>
      <c r="G6" s="35">
        <f>'[14]EU PIB'!F6</f>
        <v>9.861918978411099</v>
      </c>
      <c r="H6" s="35">
        <f>'[14]EU PIB'!G6</f>
        <v>-12.943607203091034</v>
      </c>
      <c r="I6" s="52" t="str">
        <f>'[14]EU PIB'!H6</f>
        <v>-</v>
      </c>
      <c r="J6" s="170">
        <f>'[14]EU INF A'!$J6</f>
        <v>61.505638524839981</v>
      </c>
      <c r="K6" s="170">
        <f>((J6/J5)-1)*100</f>
        <v>-36.838810641627539</v>
      </c>
      <c r="L6" s="170">
        <f>'[14]EU INF A'!$L6</f>
        <v>58.518744285278878</v>
      </c>
      <c r="M6" s="170">
        <f>((L6/L5)-1)*100</f>
        <v>-23.076923076923084</v>
      </c>
      <c r="N6" s="170">
        <f>'[14]EU INF A'!$F6</f>
        <v>74.168975069252085</v>
      </c>
      <c r="O6" s="170">
        <f t="shared" ref="O6:Q69" si="1">((N6/N5)-1)*100</f>
        <v>-10.935550935550943</v>
      </c>
      <c r="P6" s="170">
        <f>'[14]EU INF A'!$H6</f>
        <v>69.200000000000017</v>
      </c>
      <c r="Q6" s="170">
        <f t="shared" si="1"/>
        <v>-10.82474226804122</v>
      </c>
      <c r="R6" s="49" t="s">
        <v>76</v>
      </c>
      <c r="S6" s="49" t="s">
        <v>76</v>
      </c>
      <c r="T6" s="49" t="s">
        <v>76</v>
      </c>
      <c r="U6" s="49" t="s">
        <v>76</v>
      </c>
      <c r="V6" s="49" t="s">
        <v>76</v>
      </c>
      <c r="W6" s="170">
        <f>'[14]UK Pet'!B65</f>
        <v>1.73</v>
      </c>
      <c r="X6" s="170">
        <f>'[14]UK Pet'!C65</f>
        <v>-43.648208469055369</v>
      </c>
      <c r="Y6" s="172">
        <f>[17]POBLACIÓN!$E6</f>
        <v>14334780</v>
      </c>
      <c r="Z6" s="37"/>
      <c r="AA6" s="37">
        <f>[17]POBLACIÓN!$F6</f>
        <v>4465503</v>
      </c>
      <c r="AB6" s="52">
        <f>(AA6/Y6)*100</f>
        <v>31.151527962061504</v>
      </c>
      <c r="AC6" s="37">
        <f>[17]POBLACIÓN!$G6</f>
        <v>9869277</v>
      </c>
      <c r="AD6" s="52">
        <f>(AC6/Y6)*100</f>
        <v>68.848472037938507</v>
      </c>
      <c r="AE6" s="37">
        <f>[17]POBLACIÓN!$M6</f>
        <v>4883561</v>
      </c>
      <c r="AF6" s="52">
        <f>(AE6/Y6)*100</f>
        <v>34.067917331134481</v>
      </c>
      <c r="AG6" s="173">
        <f>[18]PIB!D6</f>
        <v>17117.409612194355</v>
      </c>
      <c r="AH6" s="173">
        <f>[18]PIB!E6</f>
        <v>0.7</v>
      </c>
      <c r="AI6" s="174">
        <f>[18]PIB!H6</f>
        <v>31.868139651889187</v>
      </c>
      <c r="AJ6" s="16" t="s">
        <v>76</v>
      </c>
      <c r="AK6" s="175">
        <f>[18]PIB!B6</f>
        <v>5455</v>
      </c>
      <c r="AL6" s="173">
        <f>[18]PIB!C6</f>
        <v>-8.7999999999999989</v>
      </c>
      <c r="AM6" s="48">
        <f t="shared" ref="AM6:AM37" si="2">(AG6*1000)/AE6</f>
        <v>3.505108180730077</v>
      </c>
      <c r="AN6" s="15" t="s">
        <v>76</v>
      </c>
      <c r="AO6" s="15" t="s">
        <v>76</v>
      </c>
      <c r="AP6" s="15" t="s">
        <v>76</v>
      </c>
      <c r="AQ6" s="15" t="s">
        <v>76</v>
      </c>
      <c r="AR6" s="177">
        <f t="shared" ref="AR6:AR69" si="3">(AK6)/CC6</f>
        <v>2674.0196078431372</v>
      </c>
      <c r="AS6" s="15" t="s">
        <v>76</v>
      </c>
      <c r="AT6" s="174">
        <f t="shared" ref="AT6:AT69" si="4">(AR6*1000000)/Y6</f>
        <v>186.54067992973296</v>
      </c>
      <c r="AU6" s="16" t="s">
        <v>76</v>
      </c>
      <c r="AV6" s="15" t="s">
        <v>76</v>
      </c>
      <c r="AW6" s="15" t="s">
        <v>76</v>
      </c>
      <c r="AX6" s="15" t="s">
        <v>76</v>
      </c>
      <c r="AY6" s="15" t="s">
        <v>76</v>
      </c>
      <c r="AZ6" s="15" t="s">
        <v>76</v>
      </c>
      <c r="BA6" s="15" t="s">
        <v>76</v>
      </c>
      <c r="BB6" s="15" t="s">
        <v>76</v>
      </c>
      <c r="BC6" s="15" t="s">
        <v>76</v>
      </c>
      <c r="BD6" s="15" t="s">
        <v>76</v>
      </c>
      <c r="BE6" s="20" t="s">
        <v>76</v>
      </c>
      <c r="BF6" s="20" t="s">
        <v>76</v>
      </c>
      <c r="BG6" s="20" t="s">
        <v>76</v>
      </c>
      <c r="BH6" s="20" t="s">
        <v>76</v>
      </c>
      <c r="BI6" s="20" t="s">
        <v>76</v>
      </c>
      <c r="BJ6" s="20" t="s">
        <v>76</v>
      </c>
      <c r="BK6" s="15" t="s">
        <v>76</v>
      </c>
      <c r="BL6" s="15" t="s">
        <v>76</v>
      </c>
      <c r="BM6" s="20" t="s">
        <v>76</v>
      </c>
      <c r="BN6" s="20" t="s">
        <v>76</v>
      </c>
      <c r="BO6" s="20" t="s">
        <v>76</v>
      </c>
      <c r="BP6" s="20" t="s">
        <v>76</v>
      </c>
      <c r="BQ6" s="20" t="s">
        <v>76</v>
      </c>
      <c r="BR6" s="20" t="s">
        <v>76</v>
      </c>
      <c r="BS6" s="20" t="s">
        <v>76</v>
      </c>
      <c r="BT6" s="20" t="s">
        <v>76</v>
      </c>
      <c r="BU6" s="20" t="s">
        <v>76</v>
      </c>
      <c r="BV6" s="187">
        <f>'[15]Precios M Anual'!B6</f>
        <v>36.17361778870594</v>
      </c>
      <c r="BW6" s="188">
        <f>((BV6/BV5)-1)*100</f>
        <v>-10.452324818316605</v>
      </c>
      <c r="BX6" s="187">
        <f>'[15]Precios M Anual'!D6</f>
        <v>29.297058572135803</v>
      </c>
      <c r="BY6" s="188">
        <f t="shared" ref="BW6:BY70" si="5">((BX6/BX5)-1)*100</f>
        <v>-18.592675612637453</v>
      </c>
      <c r="BZ6" s="17" t="s">
        <v>76</v>
      </c>
      <c r="CA6" s="17" t="s">
        <v>76</v>
      </c>
      <c r="CB6" s="17" t="s">
        <v>76</v>
      </c>
      <c r="CC6" s="185">
        <f>'[19]TCA B64'!$B6</f>
        <v>2.04</v>
      </c>
      <c r="CD6" s="24" t="s">
        <v>76</v>
      </c>
      <c r="CE6" s="185">
        <f>[19]TCA!$D6</f>
        <v>2.06</v>
      </c>
      <c r="CF6" s="18" t="s">
        <v>76</v>
      </c>
      <c r="CG6" s="18" t="s">
        <v>76</v>
      </c>
      <c r="CH6" s="18" t="s">
        <v>76</v>
      </c>
      <c r="CI6" s="19" t="s">
        <v>76</v>
      </c>
      <c r="CJ6" s="19" t="s">
        <v>76</v>
      </c>
      <c r="CK6" s="19" t="s">
        <v>76</v>
      </c>
      <c r="CL6" s="19" t="s">
        <v>76</v>
      </c>
      <c r="CM6" s="19" t="s">
        <v>76</v>
      </c>
      <c r="CN6" s="19" t="s">
        <v>76</v>
      </c>
      <c r="CO6" s="19" t="s">
        <v>76</v>
      </c>
      <c r="CP6" s="16" t="s">
        <v>76</v>
      </c>
      <c r="CQ6" s="20" t="s">
        <v>76</v>
      </c>
      <c r="CR6" s="13" t="s">
        <v>76</v>
      </c>
      <c r="CS6" s="13" t="s">
        <v>76</v>
      </c>
      <c r="CT6" s="173">
        <f>[16]bp!$I6</f>
        <v>376</v>
      </c>
      <c r="CU6" s="29" t="s">
        <v>76</v>
      </c>
      <c r="CV6" s="29" t="s">
        <v>76</v>
      </c>
      <c r="CW6" s="29" t="s">
        <v>76</v>
      </c>
      <c r="CX6" s="29" t="s">
        <v>76</v>
      </c>
      <c r="CY6" s="173">
        <f>[16]bp!N6</f>
        <v>241.7</v>
      </c>
      <c r="CZ6" s="13" t="s">
        <v>76</v>
      </c>
      <c r="DA6" s="13" t="s">
        <v>76</v>
      </c>
      <c r="DB6" s="13" t="s">
        <v>76</v>
      </c>
      <c r="DC6" s="13" t="s">
        <v>76</v>
      </c>
      <c r="DD6" s="13" t="s">
        <v>76</v>
      </c>
      <c r="DE6" s="13" t="s">
        <v>76</v>
      </c>
      <c r="DF6" s="13" t="s">
        <v>76</v>
      </c>
      <c r="DG6" s="13" t="s">
        <v>76</v>
      </c>
      <c r="DH6" s="13" t="s">
        <v>76</v>
      </c>
      <c r="DI6" s="13" t="s">
        <v>76</v>
      </c>
      <c r="DJ6" s="173">
        <f>((CT6+CY6)/AR6)*100</f>
        <v>23.10005499541705</v>
      </c>
      <c r="DK6" s="173">
        <f>CT6-CY6</f>
        <v>134.30000000000001</v>
      </c>
      <c r="DL6" s="173">
        <f t="shared" ref="DL6:DL69" si="6">(DK6/AR6)*100</f>
        <v>5.022401466544455</v>
      </c>
      <c r="DM6" s="21" t="s">
        <v>76</v>
      </c>
      <c r="DN6" s="21" t="s">
        <v>76</v>
      </c>
      <c r="DO6" s="21" t="s">
        <v>76</v>
      </c>
      <c r="DP6" s="21" t="s">
        <v>76</v>
      </c>
      <c r="DQ6" s="21" t="s">
        <v>76</v>
      </c>
      <c r="DR6" s="21" t="s">
        <v>76</v>
      </c>
      <c r="DS6" s="21" t="s">
        <v>76</v>
      </c>
      <c r="DT6" s="21" t="s">
        <v>76</v>
      </c>
      <c r="DU6" s="21" t="s">
        <v>76</v>
      </c>
      <c r="DV6" s="20" t="s">
        <v>76</v>
      </c>
      <c r="DW6" s="20" t="s">
        <v>76</v>
      </c>
      <c r="DX6" s="19" t="s">
        <v>76</v>
      </c>
      <c r="DY6" s="19" t="s">
        <v>76</v>
      </c>
      <c r="DZ6" s="19" t="s">
        <v>76</v>
      </c>
      <c r="EA6" s="19" t="s">
        <v>76</v>
      </c>
      <c r="EB6" s="19" t="s">
        <v>76</v>
      </c>
      <c r="EC6" s="20" t="s">
        <v>76</v>
      </c>
      <c r="ED6" s="36">
        <f>'[20]Deuda Ext'!K6</f>
        <v>280.3093137254902</v>
      </c>
      <c r="EE6" s="36">
        <f t="shared" ref="EE6:EE32" si="7">(ED6/AR6)*100</f>
        <v>10.48269477543538</v>
      </c>
      <c r="EF6" s="64" t="s">
        <v>76</v>
      </c>
      <c r="EG6" s="12" t="s">
        <v>76</v>
      </c>
      <c r="EH6" s="12" t="s">
        <v>76</v>
      </c>
      <c r="EI6" s="12" t="s">
        <v>76</v>
      </c>
      <c r="EJ6" s="12" t="s">
        <v>76</v>
      </c>
      <c r="EK6" s="12" t="s">
        <v>76</v>
      </c>
      <c r="EL6" s="12" t="s">
        <v>76</v>
      </c>
      <c r="EM6" s="12" t="s">
        <v>76</v>
      </c>
      <c r="EN6" s="12" t="s">
        <v>76</v>
      </c>
      <c r="EO6" s="12" t="s">
        <v>76</v>
      </c>
      <c r="EP6" s="12" t="s">
        <v>76</v>
      </c>
      <c r="EQ6" s="12" t="s">
        <v>76</v>
      </c>
      <c r="ER6" s="12" t="s">
        <v>76</v>
      </c>
      <c r="ES6" s="12" t="s">
        <v>76</v>
      </c>
      <c r="ET6" s="12" t="s">
        <v>76</v>
      </c>
      <c r="EU6" s="12" t="s">
        <v>76</v>
      </c>
      <c r="EV6" s="12" t="s">
        <v>76</v>
      </c>
      <c r="EW6" s="12" t="s">
        <v>76</v>
      </c>
      <c r="EX6" s="12" t="s">
        <v>76</v>
      </c>
      <c r="EZ6" s="13" t="s">
        <v>76</v>
      </c>
      <c r="FA6" s="13" t="s">
        <v>76</v>
      </c>
      <c r="FB6" s="13" t="s">
        <v>76</v>
      </c>
      <c r="FC6" s="13" t="s">
        <v>76</v>
      </c>
      <c r="FD6" s="13" t="s">
        <v>76</v>
      </c>
      <c r="FE6" s="13" t="s">
        <v>76</v>
      </c>
      <c r="FF6" s="13" t="s">
        <v>76</v>
      </c>
      <c r="FG6" s="13" t="s">
        <v>76</v>
      </c>
      <c r="FH6" s="13" t="s">
        <v>76</v>
      </c>
      <c r="FI6" s="13" t="s">
        <v>76</v>
      </c>
      <c r="FJ6" s="13" t="s">
        <v>76</v>
      </c>
      <c r="FK6" s="13" t="s">
        <v>76</v>
      </c>
      <c r="FL6" s="13" t="s">
        <v>76</v>
      </c>
      <c r="FM6" s="13" t="s">
        <v>76</v>
      </c>
      <c r="FN6" s="13" t="s">
        <v>76</v>
      </c>
      <c r="FO6" s="13" t="s">
        <v>76</v>
      </c>
      <c r="FP6" s="13" t="s">
        <v>76</v>
      </c>
      <c r="FQ6" s="13" t="s">
        <v>76</v>
      </c>
      <c r="FR6" s="13" t="s">
        <v>76</v>
      </c>
      <c r="FS6" s="13" t="s">
        <v>76</v>
      </c>
      <c r="FT6" s="13" t="s">
        <v>76</v>
      </c>
      <c r="FU6" s="13" t="s">
        <v>76</v>
      </c>
      <c r="FV6" s="13" t="s">
        <v>76</v>
      </c>
      <c r="FW6" s="13" t="s">
        <v>76</v>
      </c>
      <c r="FX6" s="13" t="s">
        <v>76</v>
      </c>
      <c r="FY6" s="13" t="s">
        <v>76</v>
      </c>
      <c r="FZ6" s="13" t="s">
        <v>76</v>
      </c>
      <c r="GA6" s="13" t="s">
        <v>76</v>
      </c>
      <c r="GB6" s="13" t="s">
        <v>76</v>
      </c>
      <c r="GC6" s="13" t="s">
        <v>76</v>
      </c>
      <c r="GD6" s="13" t="s">
        <v>76</v>
      </c>
      <c r="GE6" s="13" t="s">
        <v>76</v>
      </c>
      <c r="GF6" s="13" t="s">
        <v>76</v>
      </c>
      <c r="GG6" s="13" t="s">
        <v>76</v>
      </c>
      <c r="GH6" s="13" t="s">
        <v>76</v>
      </c>
      <c r="GI6" s="13" t="s">
        <v>76</v>
      </c>
      <c r="GJ6" s="13" t="s">
        <v>76</v>
      </c>
      <c r="GK6" s="13" t="s">
        <v>76</v>
      </c>
      <c r="GL6" s="13" t="s">
        <v>76</v>
      </c>
    </row>
    <row r="7" spans="1:194" ht="17.25" customHeight="1" x14ac:dyDescent="0.25">
      <c r="A7" s="22">
        <v>1922</v>
      </c>
      <c r="B7" s="37" t="str">
        <f>'[14]EU Pob'!B7</f>
        <v>-</v>
      </c>
      <c r="C7" s="35">
        <f>'[14]EU PIB'!B7</f>
        <v>801.365570762473</v>
      </c>
      <c r="D7" s="35">
        <f>'[14]EU PIB'!C7</f>
        <v>7.1846282372598269</v>
      </c>
      <c r="E7" s="35">
        <f>'[14]EU PIB'!D7</f>
        <v>73.450841578440787</v>
      </c>
      <c r="F7" s="35">
        <f>'[14]EU PIB'!E7</f>
        <v>-0.38214821891633388</v>
      </c>
      <c r="G7" s="35">
        <f>'[14]EU PIB'!F7</f>
        <v>9.1657096658837887</v>
      </c>
      <c r="H7" s="35">
        <f>'[14]EU PIB'!G7</f>
        <v>-7.0595724224807981</v>
      </c>
      <c r="I7" s="52" t="str">
        <f>'[14]EU PIB'!H7</f>
        <v>-</v>
      </c>
      <c r="J7" s="170">
        <f>'[14]EU INF A'!$J7</f>
        <v>60.957025297165494</v>
      </c>
      <c r="K7" s="170">
        <f>((J7/J6)-1)*100</f>
        <v>-0.89197224975222644</v>
      </c>
      <c r="L7" s="170">
        <f>'[14]EU INF A'!$L7</f>
        <v>63.273392258457783</v>
      </c>
      <c r="M7" s="170">
        <f>((L7/L6)-1)*100</f>
        <v>8.1249999999999822</v>
      </c>
      <c r="N7" s="170">
        <f>'[14]EU INF A'!$F7</f>
        <v>69.5983379501385</v>
      </c>
      <c r="O7" s="170">
        <f t="shared" si="1"/>
        <v>-6.1624649859944096</v>
      </c>
      <c r="P7" s="170">
        <f>'[14]EU INF A'!$H7</f>
        <v>67.600000000000009</v>
      </c>
      <c r="Q7" s="170">
        <f t="shared" ref="Q7" si="8">((P7/P6)-1)*100</f>
        <v>-2.3121387283237094</v>
      </c>
      <c r="R7" s="49" t="s">
        <v>76</v>
      </c>
      <c r="S7" s="49" t="s">
        <v>76</v>
      </c>
      <c r="T7" s="49" t="s">
        <v>76</v>
      </c>
      <c r="U7" s="49" t="s">
        <v>76</v>
      </c>
      <c r="V7" s="49" t="s">
        <v>76</v>
      </c>
      <c r="W7" s="170">
        <f>'[14]UK Pet'!B66</f>
        <v>1.61</v>
      </c>
      <c r="X7" s="170">
        <f>'[14]UK Pet'!C66</f>
        <v>-6.9364161849710948</v>
      </c>
      <c r="Y7" s="172">
        <f>[17]POBLACIÓN!$E7</f>
        <v>14565983.389589129</v>
      </c>
      <c r="Z7" s="52">
        <f t="shared" ref="Z7:Z38" si="9">((Y7/Y6)-1)*100</f>
        <v>1.6128841153413509</v>
      </c>
      <c r="AA7" s="37">
        <f>[17]POBLACIÓN!$F7</f>
        <v>4573832.3936774964</v>
      </c>
      <c r="AB7" s="52">
        <f t="shared" ref="AB7:AB70" si="10">(AA7/Y7)*100</f>
        <v>31.400779963449576</v>
      </c>
      <c r="AC7" s="37">
        <f>[17]POBLACIÓN!$G7</f>
        <v>9992150.9959116317</v>
      </c>
      <c r="AD7" s="52">
        <f t="shared" ref="AD7:AD70" si="11">(AC7/Y7)*100</f>
        <v>68.59922003655042</v>
      </c>
      <c r="AE7" s="37">
        <f>[17]POBLACIÓN!$M7</f>
        <v>4914143.833821388</v>
      </c>
      <c r="AF7" s="52">
        <f t="shared" ref="AF7:AF70" si="12">(AE7/Y7)*100</f>
        <v>33.73712369693979</v>
      </c>
      <c r="AG7" s="173">
        <f>[18]PIB!D7</f>
        <v>17516.471177041003</v>
      </c>
      <c r="AH7" s="173">
        <f>[18]PIB!E7</f>
        <v>2.331319831023726</v>
      </c>
      <c r="AI7" s="174">
        <f>[18]PIB!H7</f>
        <v>26.203908045224054</v>
      </c>
      <c r="AJ7" s="174">
        <f>[18]PIB!I7</f>
        <v>-17.773963803780902</v>
      </c>
      <c r="AK7" s="175">
        <f>[18]PIB!B7</f>
        <v>4590</v>
      </c>
      <c r="AL7" s="173">
        <f>[18]PIB!C7</f>
        <v>-15.857011915673692</v>
      </c>
      <c r="AM7" s="48">
        <f t="shared" si="2"/>
        <v>3.5645011154302457</v>
      </c>
      <c r="AN7" s="173">
        <f>'[18]PIB POT'!F7</f>
        <v>14617.869534342557</v>
      </c>
      <c r="AO7" s="173">
        <f>'[18]PIB POT'!G7</f>
        <v>34.900432584146799</v>
      </c>
      <c r="AP7" s="13" t="str">
        <f>'[18]PIB POT'!H7</f>
        <v>-</v>
      </c>
      <c r="AQ7" s="15" t="s">
        <v>76</v>
      </c>
      <c r="AR7" s="177">
        <f>(AK7)/CC7</f>
        <v>2239.0243902439024</v>
      </c>
      <c r="AS7" s="178">
        <f t="shared" ref="AS7:AS70" si="13">((AR7/AR6)-1)*100</f>
        <v>-16.267465516085046</v>
      </c>
      <c r="AT7" s="174">
        <f t="shared" si="4"/>
        <v>153.71597854795164</v>
      </c>
      <c r="AU7" s="170">
        <f t="shared" ref="AU7:AU70" si="14">((AT7/AT6)-1)*100</f>
        <v>-17.596537867314453</v>
      </c>
      <c r="AV7" s="15" t="s">
        <v>76</v>
      </c>
      <c r="AW7" s="15" t="s">
        <v>76</v>
      </c>
      <c r="AX7" s="15" t="s">
        <v>76</v>
      </c>
      <c r="AY7" s="15" t="s">
        <v>76</v>
      </c>
      <c r="AZ7" s="15" t="s">
        <v>76</v>
      </c>
      <c r="BA7" s="15" t="s">
        <v>76</v>
      </c>
      <c r="BB7" s="15" t="s">
        <v>76</v>
      </c>
      <c r="BC7" s="15" t="s">
        <v>76</v>
      </c>
      <c r="BD7" s="15" t="s">
        <v>76</v>
      </c>
      <c r="BE7" s="20" t="s">
        <v>76</v>
      </c>
      <c r="BF7" s="20" t="s">
        <v>76</v>
      </c>
      <c r="BG7" s="20" t="s">
        <v>76</v>
      </c>
      <c r="BH7" s="20" t="s">
        <v>76</v>
      </c>
      <c r="BI7" s="20" t="s">
        <v>76</v>
      </c>
      <c r="BJ7" s="20" t="s">
        <v>76</v>
      </c>
      <c r="BK7" s="15" t="s">
        <v>76</v>
      </c>
      <c r="BL7" s="15" t="s">
        <v>76</v>
      </c>
      <c r="BM7" s="20" t="s">
        <v>76</v>
      </c>
      <c r="BN7" s="20" t="s">
        <v>76</v>
      </c>
      <c r="BO7" s="20" t="s">
        <v>76</v>
      </c>
      <c r="BP7" s="20" t="s">
        <v>76</v>
      </c>
      <c r="BQ7" s="20" t="s">
        <v>76</v>
      </c>
      <c r="BR7" s="20" t="s">
        <v>76</v>
      </c>
      <c r="BS7" s="20" t="s">
        <v>76</v>
      </c>
      <c r="BT7" s="20" t="s">
        <v>76</v>
      </c>
      <c r="BU7" s="20" t="s">
        <v>76</v>
      </c>
      <c r="BV7" s="187">
        <f>'[15]Precios M Anual'!B7</f>
        <v>28.839060520619785</v>
      </c>
      <c r="BW7" s="188">
        <f t="shared" si="5"/>
        <v>-20.275984865346086</v>
      </c>
      <c r="BX7" s="187">
        <f>'[15]Precios M Anual'!D7</f>
        <v>22.850070501601436</v>
      </c>
      <c r="BY7" s="188">
        <f t="shared" si="5"/>
        <v>-22.005581395348838</v>
      </c>
      <c r="BZ7" s="17" t="s">
        <v>76</v>
      </c>
      <c r="CA7" s="17" t="s">
        <v>76</v>
      </c>
      <c r="CB7" s="17" t="s">
        <v>76</v>
      </c>
      <c r="CC7" s="185">
        <f>'[19]TCA B64'!$B7</f>
        <v>2.0499999999999998</v>
      </c>
      <c r="CD7" s="140">
        <f t="shared" ref="CD7:CD70" si="15">((CC7/CC6)-1)*100</f>
        <v>0.49019607843137081</v>
      </c>
      <c r="CE7" s="185">
        <f>[19]TCA!$D7</f>
        <v>2.0449999999999999</v>
      </c>
      <c r="CF7" s="140">
        <f t="shared" ref="CF7:CF70" si="16">((CE7/CE6)-1)*100</f>
        <v>-0.72815533980583602</v>
      </c>
      <c r="CG7" s="190">
        <f>'[19]TCA B64'!$I7</f>
        <v>122.91350810475939</v>
      </c>
      <c r="CH7" s="18" t="s">
        <v>76</v>
      </c>
      <c r="CI7" s="19" t="s">
        <v>76</v>
      </c>
      <c r="CJ7" s="19" t="s">
        <v>76</v>
      </c>
      <c r="CK7" s="19" t="s">
        <v>76</v>
      </c>
      <c r="CL7" s="19" t="s">
        <v>76</v>
      </c>
      <c r="CM7" s="19" t="s">
        <v>76</v>
      </c>
      <c r="CN7" s="19" t="s">
        <v>76</v>
      </c>
      <c r="CO7" s="19" t="s">
        <v>76</v>
      </c>
      <c r="CP7" s="16" t="s">
        <v>76</v>
      </c>
      <c r="CQ7" s="20" t="s">
        <v>76</v>
      </c>
      <c r="CR7" s="13" t="s">
        <v>76</v>
      </c>
      <c r="CS7" s="13" t="s">
        <v>76</v>
      </c>
      <c r="CT7" s="173">
        <f>[16]bp!$I7</f>
        <v>314.10000000000002</v>
      </c>
      <c r="CU7" s="29" t="s">
        <v>76</v>
      </c>
      <c r="CV7" s="29" t="s">
        <v>76</v>
      </c>
      <c r="CW7" s="29" t="s">
        <v>76</v>
      </c>
      <c r="CX7" s="29" t="s">
        <v>76</v>
      </c>
      <c r="CY7" s="173">
        <f>[16]bp!N7</f>
        <v>150.69999999999999</v>
      </c>
      <c r="CZ7" s="13" t="s">
        <v>76</v>
      </c>
      <c r="DA7" s="13" t="s">
        <v>76</v>
      </c>
      <c r="DB7" s="13" t="s">
        <v>76</v>
      </c>
      <c r="DC7" s="13" t="s">
        <v>76</v>
      </c>
      <c r="DD7" s="13" t="s">
        <v>76</v>
      </c>
      <c r="DE7" s="13" t="s">
        <v>76</v>
      </c>
      <c r="DF7" s="13" t="s">
        <v>76</v>
      </c>
      <c r="DG7" s="13" t="s">
        <v>76</v>
      </c>
      <c r="DH7" s="13" t="s">
        <v>76</v>
      </c>
      <c r="DI7" s="13" t="s">
        <v>76</v>
      </c>
      <c r="DJ7" s="173">
        <f t="shared" ref="DJ7:DJ69" si="17">((CT7+CY7)/AR7)*100</f>
        <v>20.759041394335512</v>
      </c>
      <c r="DK7" s="173">
        <f t="shared" si="0"/>
        <v>163.40000000000003</v>
      </c>
      <c r="DL7" s="173">
        <f t="shared" si="6"/>
        <v>7.2978213507625291</v>
      </c>
      <c r="DM7" s="21" t="s">
        <v>76</v>
      </c>
      <c r="DN7" s="21" t="s">
        <v>76</v>
      </c>
      <c r="DO7" s="21" t="s">
        <v>76</v>
      </c>
      <c r="DP7" s="21" t="s">
        <v>76</v>
      </c>
      <c r="DQ7" s="21" t="s">
        <v>76</v>
      </c>
      <c r="DR7" s="21" t="s">
        <v>76</v>
      </c>
      <c r="DS7" s="21" t="s">
        <v>76</v>
      </c>
      <c r="DT7" s="21" t="s">
        <v>76</v>
      </c>
      <c r="DU7" s="21" t="s">
        <v>76</v>
      </c>
      <c r="DV7" s="20" t="s">
        <v>76</v>
      </c>
      <c r="DW7" s="20" t="s">
        <v>76</v>
      </c>
      <c r="DX7" s="19" t="s">
        <v>76</v>
      </c>
      <c r="DY7" s="19" t="s">
        <v>76</v>
      </c>
      <c r="DZ7" s="19" t="s">
        <v>76</v>
      </c>
      <c r="EA7" s="19" t="s">
        <v>76</v>
      </c>
      <c r="EB7" s="19" t="s">
        <v>76</v>
      </c>
      <c r="EC7" s="20" t="s">
        <v>76</v>
      </c>
      <c r="ED7" s="36">
        <f>'[20]Deuda Ext'!K7</f>
        <v>724.42926829268299</v>
      </c>
      <c r="EE7" s="36">
        <f t="shared" si="7"/>
        <v>32.35468409586057</v>
      </c>
      <c r="EF7" s="64" t="s">
        <v>76</v>
      </c>
      <c r="EG7" s="12" t="s">
        <v>76</v>
      </c>
      <c r="EH7" s="12" t="s">
        <v>76</v>
      </c>
      <c r="EI7" s="12" t="s">
        <v>76</v>
      </c>
      <c r="EJ7" s="12" t="s">
        <v>76</v>
      </c>
      <c r="EK7" s="12" t="s">
        <v>76</v>
      </c>
      <c r="EL7" s="12" t="s">
        <v>76</v>
      </c>
      <c r="EM7" s="12" t="s">
        <v>76</v>
      </c>
      <c r="EN7" s="12" t="s">
        <v>76</v>
      </c>
      <c r="EO7" s="12" t="s">
        <v>76</v>
      </c>
      <c r="EP7" s="12" t="s">
        <v>76</v>
      </c>
      <c r="EQ7" s="12" t="s">
        <v>76</v>
      </c>
      <c r="ER7" s="12" t="s">
        <v>76</v>
      </c>
      <c r="ES7" s="12" t="s">
        <v>76</v>
      </c>
      <c r="ET7" s="12" t="s">
        <v>76</v>
      </c>
      <c r="EU7" s="12" t="s">
        <v>76</v>
      </c>
      <c r="EV7" s="12" t="s">
        <v>76</v>
      </c>
      <c r="EW7" s="12" t="s">
        <v>76</v>
      </c>
      <c r="EX7" s="12" t="s">
        <v>76</v>
      </c>
      <c r="EZ7" s="13" t="s">
        <v>76</v>
      </c>
      <c r="FA7" s="13" t="s">
        <v>76</v>
      </c>
      <c r="FB7" s="13" t="s">
        <v>76</v>
      </c>
      <c r="FC7" s="13" t="s">
        <v>76</v>
      </c>
      <c r="FD7" s="13" t="s">
        <v>76</v>
      </c>
      <c r="FE7" s="13" t="s">
        <v>76</v>
      </c>
      <c r="FF7" s="13" t="s">
        <v>76</v>
      </c>
      <c r="FG7" s="13" t="s">
        <v>76</v>
      </c>
      <c r="FH7" s="13" t="s">
        <v>76</v>
      </c>
      <c r="FI7" s="13" t="s">
        <v>76</v>
      </c>
      <c r="FJ7" s="13" t="s">
        <v>76</v>
      </c>
      <c r="FK7" s="13" t="s">
        <v>76</v>
      </c>
      <c r="FL7" s="13" t="s">
        <v>76</v>
      </c>
      <c r="FM7" s="13" t="s">
        <v>76</v>
      </c>
      <c r="FN7" s="13" t="s">
        <v>76</v>
      </c>
      <c r="FO7" s="13" t="s">
        <v>76</v>
      </c>
      <c r="FP7" s="13" t="s">
        <v>76</v>
      </c>
      <c r="FQ7" s="13" t="s">
        <v>76</v>
      </c>
      <c r="FR7" s="13" t="s">
        <v>76</v>
      </c>
      <c r="FS7" s="13" t="s">
        <v>76</v>
      </c>
      <c r="FT7" s="13" t="s">
        <v>76</v>
      </c>
      <c r="FU7" s="13" t="s">
        <v>76</v>
      </c>
      <c r="FV7" s="13" t="s">
        <v>76</v>
      </c>
      <c r="FW7" s="13" t="s">
        <v>76</v>
      </c>
      <c r="FX7" s="13" t="s">
        <v>76</v>
      </c>
      <c r="FY7" s="13" t="s">
        <v>76</v>
      </c>
      <c r="FZ7" s="13" t="s">
        <v>76</v>
      </c>
      <c r="GA7" s="13" t="s">
        <v>76</v>
      </c>
      <c r="GB7" s="13" t="s">
        <v>76</v>
      </c>
      <c r="GC7" s="13" t="s">
        <v>76</v>
      </c>
      <c r="GD7" s="13" t="s">
        <v>76</v>
      </c>
      <c r="GE7" s="13" t="s">
        <v>76</v>
      </c>
      <c r="GF7" s="13" t="s">
        <v>76</v>
      </c>
      <c r="GG7" s="13" t="s">
        <v>76</v>
      </c>
      <c r="GH7" s="13" t="s">
        <v>76</v>
      </c>
      <c r="GI7" s="13" t="s">
        <v>76</v>
      </c>
      <c r="GJ7" s="13" t="s">
        <v>76</v>
      </c>
      <c r="GK7" s="13" t="s">
        <v>76</v>
      </c>
      <c r="GL7" s="13" t="s">
        <v>76</v>
      </c>
    </row>
    <row r="8" spans="1:194" ht="16.5" customHeight="1" x14ac:dyDescent="0.25">
      <c r="A8" s="22">
        <v>1923</v>
      </c>
      <c r="B8" s="37" t="str">
        <f>'[14]EU Pob'!B8</f>
        <v>-</v>
      </c>
      <c r="C8" s="35">
        <f>'[14]EU PIB'!B8</f>
        <v>913.48179831653681</v>
      </c>
      <c r="D8" s="35">
        <f>'[14]EU PIB'!C8</f>
        <v>13.990646921278248</v>
      </c>
      <c r="E8" s="35">
        <f>'[14]EU PIB'!D8</f>
        <v>86.160584408084688</v>
      </c>
      <c r="F8" s="35">
        <f>'[14]EU PIB'!E8</f>
        <v>17.303740238388833</v>
      </c>
      <c r="G8" s="35">
        <f>'[14]EU PIB'!F8</f>
        <v>9.4321074121970181</v>
      </c>
      <c r="H8" s="35">
        <f>'[14]EU PIB'!G8</f>
        <v>2.9064606672498439</v>
      </c>
      <c r="I8" s="52" t="str">
        <f>'[14]EU PIB'!H8</f>
        <v>-</v>
      </c>
      <c r="J8" s="170">
        <f>'[14]EU INF A'!$J8</f>
        <v>63.456263334349273</v>
      </c>
      <c r="K8" s="170">
        <f t="shared" ref="K8" si="18">((J8/J7)-1)*100</f>
        <v>4.0999999999999925</v>
      </c>
      <c r="L8" s="170">
        <f>'[14]EU INF A'!$L8</f>
        <v>61.810423651325806</v>
      </c>
      <c r="M8" s="170">
        <f t="shared" ref="M8" si="19">((L8/L7)-1)*100</f>
        <v>-2.3121387283237094</v>
      </c>
      <c r="N8" s="170">
        <f>'[14]EU INF A'!$F8</f>
        <v>70.844875346260395</v>
      </c>
      <c r="O8" s="170">
        <f t="shared" si="1"/>
        <v>1.7910447761194215</v>
      </c>
      <c r="P8" s="170">
        <f>'[14]EU INF A'!$H8</f>
        <v>69.200000000000017</v>
      </c>
      <c r="Q8" s="170">
        <f t="shared" ref="Q8" si="20">((P8/P7)-1)*100</f>
        <v>2.3668639053254559</v>
      </c>
      <c r="R8" s="49" t="s">
        <v>76</v>
      </c>
      <c r="S8" s="49" t="s">
        <v>76</v>
      </c>
      <c r="T8" s="49" t="s">
        <v>76</v>
      </c>
      <c r="U8" s="49" t="s">
        <v>76</v>
      </c>
      <c r="V8" s="49" t="s">
        <v>76</v>
      </c>
      <c r="W8" s="170">
        <f>'[14]UK Pet'!B67</f>
        <v>1.34</v>
      </c>
      <c r="X8" s="170">
        <f>'[14]UK Pet'!C67</f>
        <v>-16.770186335403725</v>
      </c>
      <c r="Y8" s="172">
        <f>[17]POBLACIÓN!$E8</f>
        <v>14800688.67148841</v>
      </c>
      <c r="Z8" s="52">
        <f t="shared" si="9"/>
        <v>1.6113246570570228</v>
      </c>
      <c r="AA8" s="37">
        <f>[17]POBLACIÓN!$F8</f>
        <v>4684789.7684658635</v>
      </c>
      <c r="AB8" s="52">
        <f t="shared" si="10"/>
        <v>31.652512071890936</v>
      </c>
      <c r="AC8" s="37">
        <f>[17]POBLACIÓN!$G8</f>
        <v>10115898.903022546</v>
      </c>
      <c r="AD8" s="52">
        <f t="shared" si="11"/>
        <v>68.347487928109061</v>
      </c>
      <c r="AE8" s="37">
        <f>[17]POBLACIÓN!$M8</f>
        <v>4944918.1897154087</v>
      </c>
      <c r="AF8" s="52">
        <f t="shared" si="12"/>
        <v>33.410054758067751</v>
      </c>
      <c r="AG8" s="173">
        <f>[18]PIB!D8</f>
        <v>18118.273587703054</v>
      </c>
      <c r="AH8" s="173">
        <f>[18]PIB!E8</f>
        <v>3.4356372615212516</v>
      </c>
      <c r="AI8" s="174">
        <f>[18]PIB!H8</f>
        <v>27.673718335962334</v>
      </c>
      <c r="AJ8" s="174">
        <f>[18]PIB!I8</f>
        <v>5.6091262730795899</v>
      </c>
      <c r="AK8" s="175">
        <f>[18]PIB!B8</f>
        <v>5014</v>
      </c>
      <c r="AL8" s="173">
        <f>[18]PIB!C8</f>
        <v>9.2374727668845367</v>
      </c>
      <c r="AM8" s="48">
        <f t="shared" si="2"/>
        <v>3.6640188760627002</v>
      </c>
      <c r="AN8" s="173">
        <f>'[18]PIB POT'!F8</f>
        <v>14764.781565577267</v>
      </c>
      <c r="AO8" s="173">
        <f>'[18]PIB POT'!G8</f>
        <v>35.251187762927209</v>
      </c>
      <c r="AP8" s="173">
        <f>'[18]PIB POT'!H8</f>
        <v>1.0050167084167949</v>
      </c>
      <c r="AQ8" s="176">
        <f t="shared" ref="AQ8:AQ67" si="21">(((1+(AH8/100))/(1+(AP8/100)))-1)*100</f>
        <v>2.4064354745083838</v>
      </c>
      <c r="AR8" s="177">
        <f t="shared" si="3"/>
        <v>2433.980582524272</v>
      </c>
      <c r="AS8" s="178">
        <f t="shared" si="13"/>
        <v>8.7071937728705464</v>
      </c>
      <c r="AT8" s="174">
        <f t="shared" si="4"/>
        <v>164.45049528087279</v>
      </c>
      <c r="AU8" s="170">
        <f t="shared" si="14"/>
        <v>6.9833447598113718</v>
      </c>
      <c r="AV8" s="15" t="s">
        <v>76</v>
      </c>
      <c r="AW8" s="15" t="s">
        <v>76</v>
      </c>
      <c r="AX8" s="15" t="s">
        <v>76</v>
      </c>
      <c r="AY8" s="15" t="s">
        <v>76</v>
      </c>
      <c r="AZ8" s="15" t="s">
        <v>76</v>
      </c>
      <c r="BA8" s="15" t="s">
        <v>76</v>
      </c>
      <c r="BB8" s="15" t="s">
        <v>76</v>
      </c>
      <c r="BC8" s="15" t="s">
        <v>76</v>
      </c>
      <c r="BD8" s="15" t="s">
        <v>76</v>
      </c>
      <c r="BE8" s="20" t="s">
        <v>76</v>
      </c>
      <c r="BF8" s="20" t="s">
        <v>76</v>
      </c>
      <c r="BG8" s="20" t="s">
        <v>76</v>
      </c>
      <c r="BH8" s="20" t="s">
        <v>76</v>
      </c>
      <c r="BI8" s="20" t="s">
        <v>76</v>
      </c>
      <c r="BJ8" s="20" t="s">
        <v>76</v>
      </c>
      <c r="BK8" s="15" t="s">
        <v>76</v>
      </c>
      <c r="BL8" s="15" t="s">
        <v>76</v>
      </c>
      <c r="BM8" s="20" t="s">
        <v>76</v>
      </c>
      <c r="BN8" s="20" t="s">
        <v>76</v>
      </c>
      <c r="BO8" s="20" t="s">
        <v>76</v>
      </c>
      <c r="BP8" s="20" t="s">
        <v>76</v>
      </c>
      <c r="BQ8" s="20" t="s">
        <v>76</v>
      </c>
      <c r="BR8" s="20" t="s">
        <v>76</v>
      </c>
      <c r="BS8" s="20" t="s">
        <v>76</v>
      </c>
      <c r="BT8" s="20" t="s">
        <v>76</v>
      </c>
      <c r="BU8" s="20" t="s">
        <v>76</v>
      </c>
      <c r="BV8" s="187">
        <f>'[15]Precios M Anual'!B8</f>
        <v>25.8994251078263</v>
      </c>
      <c r="BW8" s="188">
        <f t="shared" si="5"/>
        <v>-10.193242635943921</v>
      </c>
      <c r="BX8" s="187">
        <f>'[15]Precios M Anual'!D8</f>
        <v>25.627704185017329</v>
      </c>
      <c r="BY8" s="188">
        <f t="shared" si="5"/>
        <v>12.155908592147323</v>
      </c>
      <c r="BZ8" s="17" t="s">
        <v>76</v>
      </c>
      <c r="CA8" s="17" t="s">
        <v>76</v>
      </c>
      <c r="CB8" s="17" t="s">
        <v>76</v>
      </c>
      <c r="CC8" s="185">
        <f>'[19]TCA B64'!$B8</f>
        <v>2.06</v>
      </c>
      <c r="CD8" s="140">
        <f t="shared" si="15"/>
        <v>0.48780487804878092</v>
      </c>
      <c r="CE8" s="185">
        <f>[19]TCA!$D8</f>
        <v>2.0549999999999997</v>
      </c>
      <c r="CF8" s="140">
        <f t="shared" si="16"/>
        <v>0.48899755501221609</v>
      </c>
      <c r="CG8" s="190">
        <f>'[19]TCA B64'!$I8</f>
        <v>125.85900528833773</v>
      </c>
      <c r="CH8" s="140">
        <f t="shared" ref="CH8:CH71" si="22">((CG8/CG7)-1)*100</f>
        <v>2.3963982714315657</v>
      </c>
      <c r="CI8" s="19" t="s">
        <v>76</v>
      </c>
      <c r="CJ8" s="19" t="s">
        <v>76</v>
      </c>
      <c r="CK8" s="19" t="s">
        <v>76</v>
      </c>
      <c r="CL8" s="19" t="s">
        <v>76</v>
      </c>
      <c r="CM8" s="19" t="s">
        <v>76</v>
      </c>
      <c r="CN8" s="19" t="s">
        <v>76</v>
      </c>
      <c r="CO8" s="19" t="s">
        <v>76</v>
      </c>
      <c r="CP8" s="16" t="s">
        <v>76</v>
      </c>
      <c r="CQ8" s="20" t="s">
        <v>76</v>
      </c>
      <c r="CR8" s="13" t="s">
        <v>76</v>
      </c>
      <c r="CS8" s="13" t="s">
        <v>76</v>
      </c>
      <c r="CT8" s="173">
        <f>[16]bp!$I8</f>
        <v>275.7</v>
      </c>
      <c r="CU8" s="29" t="s">
        <v>76</v>
      </c>
      <c r="CV8" s="29" t="s">
        <v>76</v>
      </c>
      <c r="CW8" s="29" t="s">
        <v>76</v>
      </c>
      <c r="CX8" s="29" t="s">
        <v>76</v>
      </c>
      <c r="CY8" s="173">
        <f>[16]bp!N8</f>
        <v>152.9</v>
      </c>
      <c r="CZ8" s="13" t="s">
        <v>76</v>
      </c>
      <c r="DA8" s="13" t="s">
        <v>76</v>
      </c>
      <c r="DB8" s="13" t="s">
        <v>76</v>
      </c>
      <c r="DC8" s="13" t="s">
        <v>76</v>
      </c>
      <c r="DD8" s="13" t="s">
        <v>76</v>
      </c>
      <c r="DE8" s="13" t="s">
        <v>76</v>
      </c>
      <c r="DF8" s="13" t="s">
        <v>76</v>
      </c>
      <c r="DG8" s="13" t="s">
        <v>76</v>
      </c>
      <c r="DH8" s="13" t="s">
        <v>76</v>
      </c>
      <c r="DI8" s="13" t="s">
        <v>76</v>
      </c>
      <c r="DJ8" s="173">
        <f t="shared" si="17"/>
        <v>17.609014758675709</v>
      </c>
      <c r="DK8" s="173">
        <f t="shared" si="0"/>
        <v>122.79999999999998</v>
      </c>
      <c r="DL8" s="173">
        <f t="shared" si="6"/>
        <v>5.0452333466294368</v>
      </c>
      <c r="DM8" s="21" t="s">
        <v>76</v>
      </c>
      <c r="DN8" s="21" t="s">
        <v>76</v>
      </c>
      <c r="DO8" s="21" t="s">
        <v>76</v>
      </c>
      <c r="DP8" s="21" t="s">
        <v>76</v>
      </c>
      <c r="DQ8" s="21" t="s">
        <v>76</v>
      </c>
      <c r="DR8" s="25" t="str">
        <f>[20]GobFed!$W8</f>
        <v>-</v>
      </c>
      <c r="DS8" s="25" t="str">
        <f>[20]GobFed!$W77</f>
        <v>-</v>
      </c>
      <c r="DT8" s="21" t="str">
        <f>[20]GobFed!$AN8</f>
        <v>-</v>
      </c>
      <c r="DU8" s="21" t="s">
        <v>76</v>
      </c>
      <c r="DV8" s="21" t="s">
        <v>76</v>
      </c>
      <c r="DW8" s="16" t="str">
        <f>[20]GobFed!$BF77</f>
        <v>-</v>
      </c>
      <c r="DX8" s="19" t="s">
        <v>76</v>
      </c>
      <c r="DY8" s="19" t="s">
        <v>76</v>
      </c>
      <c r="DZ8" s="19" t="s">
        <v>76</v>
      </c>
      <c r="EA8" s="19" t="s">
        <v>76</v>
      </c>
      <c r="EB8" s="19" t="s">
        <v>76</v>
      </c>
      <c r="EC8" s="20" t="s">
        <v>76</v>
      </c>
      <c r="ED8" s="36">
        <f>'[20]Deuda Ext'!K8</f>
        <v>738.14902912621358</v>
      </c>
      <c r="EE8" s="36">
        <f t="shared" si="7"/>
        <v>30.326824890307137</v>
      </c>
      <c r="EF8" s="64" t="s">
        <v>76</v>
      </c>
      <c r="EG8" s="12" t="s">
        <v>76</v>
      </c>
      <c r="EH8" s="12" t="s">
        <v>76</v>
      </c>
      <c r="EI8" s="12" t="s">
        <v>76</v>
      </c>
      <c r="EJ8" s="12" t="s">
        <v>76</v>
      </c>
      <c r="EK8" s="12" t="s">
        <v>76</v>
      </c>
      <c r="EL8" s="12" t="s">
        <v>76</v>
      </c>
      <c r="EM8" s="12" t="s">
        <v>76</v>
      </c>
      <c r="EN8" s="12" t="s">
        <v>76</v>
      </c>
      <c r="EO8" s="12" t="s">
        <v>76</v>
      </c>
      <c r="EP8" s="12" t="s">
        <v>76</v>
      </c>
      <c r="EQ8" s="12" t="s">
        <v>76</v>
      </c>
      <c r="ER8" s="12" t="s">
        <v>76</v>
      </c>
      <c r="ES8" s="12" t="s">
        <v>76</v>
      </c>
      <c r="ET8" s="12" t="s">
        <v>76</v>
      </c>
      <c r="EU8" s="12" t="s">
        <v>76</v>
      </c>
      <c r="EV8" s="12" t="s">
        <v>76</v>
      </c>
      <c r="EW8" s="12" t="s">
        <v>76</v>
      </c>
      <c r="EX8" s="12" t="s">
        <v>76</v>
      </c>
      <c r="EZ8" s="13" t="s">
        <v>76</v>
      </c>
      <c r="FA8" s="13" t="s">
        <v>76</v>
      </c>
      <c r="FB8" s="13" t="s">
        <v>76</v>
      </c>
      <c r="FC8" s="13" t="s">
        <v>76</v>
      </c>
      <c r="FD8" s="13" t="s">
        <v>76</v>
      </c>
      <c r="FE8" s="13" t="s">
        <v>76</v>
      </c>
      <c r="FF8" s="13" t="s">
        <v>76</v>
      </c>
      <c r="FG8" s="13" t="s">
        <v>76</v>
      </c>
      <c r="FH8" s="13" t="s">
        <v>76</v>
      </c>
      <c r="FI8" s="13" t="s">
        <v>76</v>
      </c>
      <c r="FJ8" s="13" t="s">
        <v>76</v>
      </c>
      <c r="FK8" s="13" t="s">
        <v>76</v>
      </c>
      <c r="FL8" s="13" t="s">
        <v>76</v>
      </c>
      <c r="FM8" s="13" t="s">
        <v>76</v>
      </c>
      <c r="FN8" s="13" t="s">
        <v>76</v>
      </c>
      <c r="FO8" s="13" t="s">
        <v>76</v>
      </c>
      <c r="FP8" s="13" t="s">
        <v>76</v>
      </c>
      <c r="FQ8" s="13" t="s">
        <v>76</v>
      </c>
      <c r="FR8" s="13" t="s">
        <v>76</v>
      </c>
      <c r="FS8" s="13" t="s">
        <v>76</v>
      </c>
      <c r="FT8" s="13" t="s">
        <v>76</v>
      </c>
      <c r="FU8" s="13" t="s">
        <v>76</v>
      </c>
      <c r="FV8" s="13" t="s">
        <v>76</v>
      </c>
      <c r="FW8" s="13" t="s">
        <v>76</v>
      </c>
      <c r="FX8" s="13" t="s">
        <v>76</v>
      </c>
      <c r="FY8" s="13" t="s">
        <v>76</v>
      </c>
      <c r="FZ8" s="13" t="s">
        <v>76</v>
      </c>
      <c r="GA8" s="13" t="s">
        <v>76</v>
      </c>
      <c r="GB8" s="13" t="s">
        <v>76</v>
      </c>
      <c r="GC8" s="13" t="s">
        <v>76</v>
      </c>
      <c r="GD8" s="13" t="s">
        <v>76</v>
      </c>
      <c r="GE8" s="13" t="s">
        <v>76</v>
      </c>
      <c r="GF8" s="13" t="s">
        <v>76</v>
      </c>
      <c r="GG8" s="13" t="s">
        <v>76</v>
      </c>
      <c r="GH8" s="13" t="s">
        <v>76</v>
      </c>
      <c r="GI8" s="13" t="s">
        <v>76</v>
      </c>
      <c r="GJ8" s="13" t="s">
        <v>76</v>
      </c>
      <c r="GK8" s="13" t="s">
        <v>76</v>
      </c>
      <c r="GL8" s="13" t="s">
        <v>76</v>
      </c>
    </row>
    <row r="9" spans="1:194" x14ac:dyDescent="0.25">
      <c r="A9" s="22">
        <v>1924</v>
      </c>
      <c r="B9" s="37" t="str">
        <f>'[14]EU Pob'!B9</f>
        <v>-</v>
      </c>
      <c r="C9" s="35">
        <f>'[14]EU PIB'!B9</f>
        <v>937.68516220355605</v>
      </c>
      <c r="D9" s="35">
        <f>'[14]EU PIB'!C9</f>
        <v>2.6495726495726402</v>
      </c>
      <c r="E9" s="35">
        <f>'[14]EU PIB'!D9</f>
        <v>88.465042925890259</v>
      </c>
      <c r="F9" s="35">
        <f>'[14]EU PIB'!E9</f>
        <v>2.6746087362765625</v>
      </c>
      <c r="G9" s="35">
        <f>'[14]EU PIB'!F9</f>
        <v>9.4344078899571997</v>
      </c>
      <c r="H9" s="35">
        <f>'[14]EU PIB'!G9</f>
        <v>2.4389859653273227E-2</v>
      </c>
      <c r="I9" s="52" t="str">
        <f>'[14]EU PIB'!H9</f>
        <v>-</v>
      </c>
      <c r="J9" s="170">
        <f>'[14]EU INF A'!$J9</f>
        <v>61.688509600731486</v>
      </c>
      <c r="K9" s="170">
        <f t="shared" ref="K9" si="23">((J9/J8)-1)*100</f>
        <v>-2.7857829010566548</v>
      </c>
      <c r="L9" s="170">
        <f>'[14]EU INF A'!$L9</f>
        <v>64.004876562023767</v>
      </c>
      <c r="M9" s="170">
        <f t="shared" ref="M9" si="24">((L9/L8)-1)*100</f>
        <v>3.5502958579881616</v>
      </c>
      <c r="N9" s="170">
        <f>'[14]EU INF A'!$F9</f>
        <v>71.156509695290836</v>
      </c>
      <c r="O9" s="170">
        <f t="shared" si="1"/>
        <v>0.43988269794716928</v>
      </c>
      <c r="P9" s="170">
        <f>'[14]EU INF A'!$H9</f>
        <v>69.200000000000017</v>
      </c>
      <c r="Q9" s="170">
        <f t="shared" ref="Q9" si="25">((P9/P8)-1)*100</f>
        <v>0</v>
      </c>
      <c r="R9" s="49" t="s">
        <v>76</v>
      </c>
      <c r="S9" s="49" t="s">
        <v>76</v>
      </c>
      <c r="T9" s="49" t="s">
        <v>76</v>
      </c>
      <c r="U9" s="49" t="s">
        <v>76</v>
      </c>
      <c r="V9" s="49" t="s">
        <v>76</v>
      </c>
      <c r="W9" s="170">
        <f>'[14]UK Pet'!B68</f>
        <v>1.43</v>
      </c>
      <c r="X9" s="170">
        <f>'[14]UK Pet'!C68</f>
        <v>6.7164179104477473</v>
      </c>
      <c r="Y9" s="172">
        <f>[17]POBLACIÓN!$E9</f>
        <v>15039175.817466352</v>
      </c>
      <c r="Z9" s="52">
        <f t="shared" si="9"/>
        <v>1.611324657057045</v>
      </c>
      <c r="AA9" s="37">
        <f>[17]POBLACIÓN!$F9</f>
        <v>4798438.8770040162</v>
      </c>
      <c r="AB9" s="52">
        <f t="shared" si="10"/>
        <v>31.906262252956413</v>
      </c>
      <c r="AC9" s="37">
        <f>[17]POBLACIÓN!$G9</f>
        <v>10240736.940462336</v>
      </c>
      <c r="AD9" s="52">
        <f t="shared" si="11"/>
        <v>68.093737747043576</v>
      </c>
      <c r="AE9" s="37">
        <f>[17]POBLACIÓN!$M9</f>
        <v>4975885.2670707293</v>
      </c>
      <c r="AF9" s="52">
        <f t="shared" si="12"/>
        <v>33.086156631613974</v>
      </c>
      <c r="AG9" s="173">
        <f>[18]PIB!D9</f>
        <v>17825.313065499799</v>
      </c>
      <c r="AH9" s="173">
        <f>[18]PIB!E9</f>
        <v>-1.6169339798582594</v>
      </c>
      <c r="AI9" s="174">
        <f>[18]PIB!H9</f>
        <v>25.991128363220682</v>
      </c>
      <c r="AJ9" s="174">
        <f>[18]PIB!I9</f>
        <v>-6.0801008101434189</v>
      </c>
      <c r="AK9" s="175">
        <f>[18]PIB!B9</f>
        <v>4633</v>
      </c>
      <c r="AL9" s="173">
        <f>[18]PIB!C9</f>
        <v>-7.5987235739928156</v>
      </c>
      <c r="AM9" s="48">
        <f t="shared" si="2"/>
        <v>3.5823400478028788</v>
      </c>
      <c r="AN9" s="173">
        <f>'[18]PIB POT'!F9</f>
        <v>14868.497619217171</v>
      </c>
      <c r="AO9" s="173">
        <f>'[18]PIB POT'!G9</f>
        <v>35.498811750092315</v>
      </c>
      <c r="AP9" s="173">
        <f>'[18]PIB POT'!H9</f>
        <v>0.70245572668483636</v>
      </c>
      <c r="AQ9" s="176">
        <f t="shared" si="21"/>
        <v>-2.3032106712850386</v>
      </c>
      <c r="AR9" s="177">
        <f t="shared" si="3"/>
        <v>2238.1642512077296</v>
      </c>
      <c r="AS9" s="178">
        <f t="shared" si="13"/>
        <v>-8.0451065518962306</v>
      </c>
      <c r="AT9" s="174">
        <f t="shared" si="4"/>
        <v>148.82226781392819</v>
      </c>
      <c r="AU9" s="170">
        <f t="shared" si="14"/>
        <v>-9.5033021580460453</v>
      </c>
      <c r="AV9" s="15" t="s">
        <v>76</v>
      </c>
      <c r="AW9" s="15" t="s">
        <v>76</v>
      </c>
      <c r="AX9" s="15" t="s">
        <v>76</v>
      </c>
      <c r="AY9" s="15" t="s">
        <v>76</v>
      </c>
      <c r="AZ9" s="15" t="s">
        <v>76</v>
      </c>
      <c r="BA9" s="15" t="s">
        <v>76</v>
      </c>
      <c r="BB9" s="15" t="s">
        <v>76</v>
      </c>
      <c r="BC9" s="15" t="s">
        <v>76</v>
      </c>
      <c r="BD9" s="15" t="s">
        <v>76</v>
      </c>
      <c r="BE9" s="20" t="s">
        <v>76</v>
      </c>
      <c r="BF9" s="20" t="s">
        <v>76</v>
      </c>
      <c r="BG9" s="20" t="s">
        <v>76</v>
      </c>
      <c r="BH9" s="20" t="s">
        <v>76</v>
      </c>
      <c r="BI9" s="20" t="s">
        <v>76</v>
      </c>
      <c r="BJ9" s="20" t="s">
        <v>76</v>
      </c>
      <c r="BK9" s="15" t="s">
        <v>76</v>
      </c>
      <c r="BL9" s="15" t="s">
        <v>76</v>
      </c>
      <c r="BM9" s="20" t="s">
        <v>76</v>
      </c>
      <c r="BN9" s="20" t="s">
        <v>76</v>
      </c>
      <c r="BO9" s="20" t="s">
        <v>76</v>
      </c>
      <c r="BP9" s="20" t="s">
        <v>76</v>
      </c>
      <c r="BQ9" s="20" t="s">
        <v>76</v>
      </c>
      <c r="BR9" s="20" t="s">
        <v>76</v>
      </c>
      <c r="BS9" s="20" t="s">
        <v>76</v>
      </c>
      <c r="BT9" s="20" t="s">
        <v>76</v>
      </c>
      <c r="BU9" s="20" t="s">
        <v>76</v>
      </c>
      <c r="BV9" s="187">
        <f>'[15]Precios M Anual'!B9</f>
        <v>27.010084953835644</v>
      </c>
      <c r="BW9" s="188">
        <f t="shared" si="5"/>
        <v>4.2883571406908461</v>
      </c>
      <c r="BX9" s="187">
        <f>'[15]Precios M Anual'!D9</f>
        <v>23.178197557609359</v>
      </c>
      <c r="BY9" s="188">
        <f t="shared" si="5"/>
        <v>-9.5580416010889522</v>
      </c>
      <c r="BZ9" s="17" t="s">
        <v>76</v>
      </c>
      <c r="CA9" s="17" t="s">
        <v>76</v>
      </c>
      <c r="CB9" s="17" t="s">
        <v>76</v>
      </c>
      <c r="CC9" s="185">
        <f>'[19]TCA B64'!$B9</f>
        <v>2.0699999999999998</v>
      </c>
      <c r="CD9" s="140">
        <f t="shared" si="15"/>
        <v>0.48543689320388328</v>
      </c>
      <c r="CE9" s="185">
        <f>[19]TCA!$D9</f>
        <v>2.0649999999999999</v>
      </c>
      <c r="CF9" s="140">
        <f t="shared" si="16"/>
        <v>0.48661800486620166</v>
      </c>
      <c r="CG9" s="190">
        <f>'[19]TCA B64'!$I9</f>
        <v>123.49166675710732</v>
      </c>
      <c r="CH9" s="140">
        <f t="shared" si="22"/>
        <v>-1.8809448921091709</v>
      </c>
      <c r="CI9" s="19" t="s">
        <v>76</v>
      </c>
      <c r="CJ9" s="19" t="s">
        <v>76</v>
      </c>
      <c r="CK9" s="19" t="s">
        <v>76</v>
      </c>
      <c r="CL9" s="19" t="s">
        <v>76</v>
      </c>
      <c r="CM9" s="19" t="s">
        <v>76</v>
      </c>
      <c r="CN9" s="19" t="s">
        <v>76</v>
      </c>
      <c r="CO9" s="19" t="s">
        <v>76</v>
      </c>
      <c r="CP9" s="16" t="s">
        <v>76</v>
      </c>
      <c r="CQ9" s="20" t="s">
        <v>76</v>
      </c>
      <c r="CR9" s="13" t="s">
        <v>76</v>
      </c>
      <c r="CS9" s="13" t="s">
        <v>76</v>
      </c>
      <c r="CT9" s="173">
        <f>[16]bp!$I9</f>
        <v>297.10000000000002</v>
      </c>
      <c r="CU9" s="29" t="s">
        <v>76</v>
      </c>
      <c r="CV9" s="29" t="s">
        <v>76</v>
      </c>
      <c r="CW9" s="29" t="s">
        <v>76</v>
      </c>
      <c r="CX9" s="29" t="s">
        <v>76</v>
      </c>
      <c r="CY9" s="173">
        <f>[16]bp!N9</f>
        <v>155.1</v>
      </c>
      <c r="CZ9" s="13" t="s">
        <v>76</v>
      </c>
      <c r="DA9" s="13" t="s">
        <v>76</v>
      </c>
      <c r="DB9" s="13" t="s">
        <v>76</v>
      </c>
      <c r="DC9" s="13" t="s">
        <v>76</v>
      </c>
      <c r="DD9" s="13" t="s">
        <v>76</v>
      </c>
      <c r="DE9" s="13" t="s">
        <v>76</v>
      </c>
      <c r="DF9" s="13" t="s">
        <v>76</v>
      </c>
      <c r="DG9" s="13" t="s">
        <v>76</v>
      </c>
      <c r="DH9" s="13" t="s">
        <v>76</v>
      </c>
      <c r="DI9" s="13" t="s">
        <v>76</v>
      </c>
      <c r="DJ9" s="173">
        <f t="shared" si="17"/>
        <v>20.204057845888194</v>
      </c>
      <c r="DK9" s="173">
        <f t="shared" si="0"/>
        <v>142.00000000000003</v>
      </c>
      <c r="DL9" s="173">
        <f t="shared" si="6"/>
        <v>6.3444852147636528</v>
      </c>
      <c r="DM9" s="21" t="s">
        <v>76</v>
      </c>
      <c r="DN9" s="21" t="s">
        <v>76</v>
      </c>
      <c r="DO9" s="21" t="s">
        <v>76</v>
      </c>
      <c r="DP9" s="21" t="s">
        <v>76</v>
      </c>
      <c r="DQ9" s="21" t="s">
        <v>76</v>
      </c>
      <c r="DR9" s="25" t="str">
        <f>[20]GobFed!$W9</f>
        <v>-</v>
      </c>
      <c r="DS9" s="25" t="str">
        <f>[20]GobFed!$W78</f>
        <v>-</v>
      </c>
      <c r="DT9" s="21" t="str">
        <f>[20]GobFed!$AN9</f>
        <v>-</v>
      </c>
      <c r="DU9" s="21" t="s">
        <v>76</v>
      </c>
      <c r="DV9" s="21" t="s">
        <v>76</v>
      </c>
      <c r="DW9" s="16" t="str">
        <f>[20]GobFed!$BF78</f>
        <v>-</v>
      </c>
      <c r="DX9" s="19" t="s">
        <v>76</v>
      </c>
      <c r="DY9" s="19" t="s">
        <v>76</v>
      </c>
      <c r="DZ9" s="19" t="s">
        <v>76</v>
      </c>
      <c r="EA9" s="19" t="s">
        <v>76</v>
      </c>
      <c r="EB9" s="19" t="s">
        <v>76</v>
      </c>
      <c r="EC9" s="20" t="s">
        <v>76</v>
      </c>
      <c r="ED9" s="36">
        <f>'[20]Deuda Ext'!K9</f>
        <v>772.92415458937194</v>
      </c>
      <c r="EE9" s="36">
        <f t="shared" si="7"/>
        <v>34.53384416145046</v>
      </c>
      <c r="EF9" s="64" t="s">
        <v>76</v>
      </c>
      <c r="EG9" s="12" t="s">
        <v>76</v>
      </c>
      <c r="EH9" s="12" t="s">
        <v>76</v>
      </c>
      <c r="EI9" s="12" t="s">
        <v>76</v>
      </c>
      <c r="EJ9" s="12" t="s">
        <v>76</v>
      </c>
      <c r="EK9" s="12" t="s">
        <v>76</v>
      </c>
      <c r="EL9" s="12" t="s">
        <v>76</v>
      </c>
      <c r="EM9" s="12" t="s">
        <v>76</v>
      </c>
      <c r="EN9" s="12" t="s">
        <v>76</v>
      </c>
      <c r="EO9" s="12" t="s">
        <v>76</v>
      </c>
      <c r="EP9" s="12" t="s">
        <v>76</v>
      </c>
      <c r="EQ9" s="12" t="s">
        <v>76</v>
      </c>
      <c r="ER9" s="12" t="s">
        <v>76</v>
      </c>
      <c r="ES9" s="12" t="s">
        <v>76</v>
      </c>
      <c r="ET9" s="12" t="s">
        <v>76</v>
      </c>
      <c r="EU9" s="12" t="s">
        <v>76</v>
      </c>
      <c r="EV9" s="12" t="s">
        <v>76</v>
      </c>
      <c r="EW9" s="12" t="s">
        <v>76</v>
      </c>
      <c r="EX9" s="12" t="s">
        <v>76</v>
      </c>
      <c r="EZ9" s="13" t="s">
        <v>76</v>
      </c>
      <c r="FA9" s="13" t="s">
        <v>76</v>
      </c>
      <c r="FB9" s="13" t="s">
        <v>76</v>
      </c>
      <c r="FC9" s="13" t="s">
        <v>76</v>
      </c>
      <c r="FD9" s="13" t="s">
        <v>76</v>
      </c>
      <c r="FE9" s="13" t="s">
        <v>76</v>
      </c>
      <c r="FF9" s="13" t="s">
        <v>76</v>
      </c>
      <c r="FG9" s="13" t="s">
        <v>76</v>
      </c>
      <c r="FH9" s="13" t="s">
        <v>76</v>
      </c>
      <c r="FI9" s="13" t="s">
        <v>76</v>
      </c>
      <c r="FJ9" s="13" t="s">
        <v>76</v>
      </c>
      <c r="FK9" s="13" t="s">
        <v>76</v>
      </c>
      <c r="FL9" s="13" t="s">
        <v>76</v>
      </c>
      <c r="FM9" s="13" t="s">
        <v>76</v>
      </c>
      <c r="FN9" s="13" t="s">
        <v>76</v>
      </c>
      <c r="FO9" s="13" t="s">
        <v>76</v>
      </c>
      <c r="FP9" s="13" t="s">
        <v>76</v>
      </c>
      <c r="FQ9" s="13" t="s">
        <v>76</v>
      </c>
      <c r="FR9" s="13" t="s">
        <v>76</v>
      </c>
      <c r="FS9" s="13" t="s">
        <v>76</v>
      </c>
      <c r="FT9" s="13" t="s">
        <v>76</v>
      </c>
      <c r="FU9" s="13" t="s">
        <v>76</v>
      </c>
      <c r="FV9" s="13" t="s">
        <v>76</v>
      </c>
      <c r="FW9" s="13" t="s">
        <v>76</v>
      </c>
      <c r="FX9" s="13" t="s">
        <v>76</v>
      </c>
      <c r="FY9" s="13" t="s">
        <v>76</v>
      </c>
      <c r="FZ9" s="13" t="s">
        <v>76</v>
      </c>
      <c r="GA9" s="13" t="s">
        <v>76</v>
      </c>
      <c r="GB9" s="13" t="s">
        <v>76</v>
      </c>
      <c r="GC9" s="13" t="s">
        <v>76</v>
      </c>
      <c r="GD9" s="13" t="s">
        <v>76</v>
      </c>
      <c r="GE9" s="13" t="s">
        <v>76</v>
      </c>
      <c r="GF9" s="13" t="s">
        <v>76</v>
      </c>
      <c r="GG9" s="13" t="s">
        <v>76</v>
      </c>
      <c r="GH9" s="13" t="s">
        <v>76</v>
      </c>
      <c r="GI9" s="13" t="s">
        <v>76</v>
      </c>
      <c r="GJ9" s="13" t="s">
        <v>76</v>
      </c>
      <c r="GK9" s="13" t="s">
        <v>76</v>
      </c>
      <c r="GL9" s="13" t="s">
        <v>76</v>
      </c>
    </row>
    <row r="10" spans="1:194" x14ac:dyDescent="0.25">
      <c r="A10" s="22">
        <v>1925</v>
      </c>
      <c r="B10" s="37" t="str">
        <f>'[14]EU Pob'!B10</f>
        <v>-</v>
      </c>
      <c r="C10" s="35">
        <f>'[14]EU PIB'!B10</f>
        <v>958.92166213023108</v>
      </c>
      <c r="D10" s="35">
        <f>'[14]EU PIB'!C10</f>
        <v>2.2647793505412128</v>
      </c>
      <c r="E10" s="35">
        <f>'[14]EU PIB'!D10</f>
        <v>92.067646198267539</v>
      </c>
      <c r="F10" s="35">
        <f>'[14]EU PIB'!E10</f>
        <v>4.0723467182345541</v>
      </c>
      <c r="G10" s="35">
        <f>'[14]EU PIB'!F10</f>
        <v>9.601164499062472</v>
      </c>
      <c r="H10" s="35">
        <f>'[14]EU PIB'!G10</f>
        <v>1.7675365645657859</v>
      </c>
      <c r="I10" s="52" t="str">
        <f>'[14]EU PIB'!H10</f>
        <v>-</v>
      </c>
      <c r="J10" s="170">
        <f>'[14]EU INF A'!$J10</f>
        <v>65.071624504724156</v>
      </c>
      <c r="K10" s="170">
        <f t="shared" ref="K10" si="26">((J10/J9)-1)*100</f>
        <v>5.4841897233201431</v>
      </c>
      <c r="L10" s="170">
        <f>'[14]EU INF A'!$L10</f>
        <v>65.102103017372741</v>
      </c>
      <c r="M10" s="170">
        <f t="shared" ref="M10" si="27">((L10/L9)-1)*100</f>
        <v>1.7142857142857126</v>
      </c>
      <c r="N10" s="170">
        <f>'[14]EU INF A'!$F10</f>
        <v>72.887811634349006</v>
      </c>
      <c r="O10" s="170">
        <f t="shared" si="1"/>
        <v>2.4330900243308973</v>
      </c>
      <c r="P10" s="170">
        <f>'[14]EU INF A'!$H10</f>
        <v>71.600000000000009</v>
      </c>
      <c r="Q10" s="170">
        <f t="shared" ref="Q10" si="28">((P10/P9)-1)*100</f>
        <v>3.4682080924855363</v>
      </c>
      <c r="R10" s="49" t="s">
        <v>76</v>
      </c>
      <c r="S10" s="49" t="s">
        <v>76</v>
      </c>
      <c r="T10" s="49" t="s">
        <v>76</v>
      </c>
      <c r="U10" s="49" t="s">
        <v>76</v>
      </c>
      <c r="V10" s="49" t="s">
        <v>76</v>
      </c>
      <c r="W10" s="170">
        <f>'[14]UK Pet'!B69</f>
        <v>1.68</v>
      </c>
      <c r="X10" s="170">
        <f>'[14]UK Pet'!C69</f>
        <v>17.48251748251748</v>
      </c>
      <c r="Y10" s="172">
        <f>[17]POBLACIÓN!$E10</f>
        <v>15281505.765631348</v>
      </c>
      <c r="Z10" s="52">
        <f t="shared" si="9"/>
        <v>1.611324657057045</v>
      </c>
      <c r="AA10" s="37">
        <f>[17]POBLACIÓN!$F10</f>
        <v>4914845.0185169373</v>
      </c>
      <c r="AB10" s="52">
        <f t="shared" si="10"/>
        <v>32.162046685023668</v>
      </c>
      <c r="AC10" s="37">
        <f>[17]POBLACIÓN!$G10</f>
        <v>10366660.747114411</v>
      </c>
      <c r="AD10" s="52">
        <f t="shared" si="11"/>
        <v>67.837953314976332</v>
      </c>
      <c r="AE10" s="37">
        <f>[17]POBLACIÓN!$M10</f>
        <v>5007046.2727870736</v>
      </c>
      <c r="AF10" s="52">
        <f t="shared" si="12"/>
        <v>32.765398577724582</v>
      </c>
      <c r="AG10" s="173">
        <f>[18]PIB!D10</f>
        <v>18930.58857660343</v>
      </c>
      <c r="AH10" s="173">
        <f>[18]PIB!E10</f>
        <v>6.2005952268117559</v>
      </c>
      <c r="AI10" s="174">
        <f>[18]PIB!H10</f>
        <v>27.674786649132244</v>
      </c>
      <c r="AJ10" s="174">
        <f>[18]PIB!I10</f>
        <v>6.4778191326778201</v>
      </c>
      <c r="AK10" s="175">
        <f>[18]PIB!B10</f>
        <v>5239</v>
      </c>
      <c r="AL10" s="173">
        <f>[18]PIB!C10</f>
        <v>13.080077703431892</v>
      </c>
      <c r="AM10" s="48">
        <f t="shared" si="2"/>
        <v>3.7807896203176274</v>
      </c>
      <c r="AN10" s="173">
        <f>'[18]PIB POT'!F10</f>
        <v>14889.979119002086</v>
      </c>
      <c r="AO10" s="173">
        <f>'[18]PIB POT'!G10</f>
        <v>35.550099226238444</v>
      </c>
      <c r="AP10" s="173">
        <f>'[18]PIB POT'!H10</f>
        <v>0.14447659968785942</v>
      </c>
      <c r="AQ10" s="176">
        <f t="shared" si="21"/>
        <v>6.0473815758529614</v>
      </c>
      <c r="AR10" s="177">
        <f t="shared" si="3"/>
        <v>2557.6891781936533</v>
      </c>
      <c r="AS10" s="178">
        <f t="shared" si="13"/>
        <v>14.276205457821334</v>
      </c>
      <c r="AT10" s="174">
        <f t="shared" si="4"/>
        <v>167.37154161509315</v>
      </c>
      <c r="AU10" s="170">
        <f t="shared" si="14"/>
        <v>12.464044577224854</v>
      </c>
      <c r="AV10" s="15" t="s">
        <v>76</v>
      </c>
      <c r="AW10" s="15" t="s">
        <v>76</v>
      </c>
      <c r="AX10" s="181">
        <f>'[18]Inv Nom'!C10</f>
        <v>211</v>
      </c>
      <c r="AY10" s="15" t="s">
        <v>76</v>
      </c>
      <c r="AZ10" s="181">
        <f>'[18]Inv Nom'!D10</f>
        <v>129</v>
      </c>
      <c r="BA10" s="15" t="s">
        <v>76</v>
      </c>
      <c r="BB10" s="181">
        <f>'[18]Inv Nom'!E10</f>
        <v>82</v>
      </c>
      <c r="BC10" s="15" t="s">
        <v>76</v>
      </c>
      <c r="BD10" s="182">
        <f t="shared" ref="BD10:BD67" si="29">(AX10/AK10)*100</f>
        <v>4.0274861614811988</v>
      </c>
      <c r="BE10" s="183">
        <f t="shared" ref="BE10:BE17" si="30">-DL10</f>
        <v>-5.6066234014124836</v>
      </c>
      <c r="BF10" s="185">
        <f t="shared" ref="BF10:BF17" si="31">BD10-BE10</f>
        <v>9.6341095628936824</v>
      </c>
      <c r="BG10" s="185">
        <f t="shared" ref="BG10:BG18" si="32">BF10-BH10</f>
        <v>7.5153846153846153</v>
      </c>
      <c r="BH10" s="186">
        <f t="shared" ref="BH10:BH18" si="33">BJ10+BK10</f>
        <v>2.1187249475090666</v>
      </c>
      <c r="BI10" s="185">
        <f t="shared" ref="BI10:BI18" si="34">BG10-BL10</f>
        <v>5.0530826493605652</v>
      </c>
      <c r="BJ10" s="185">
        <f t="shared" ref="BJ10:BJ18" si="35">DW10</f>
        <v>0.55354075205191833</v>
      </c>
      <c r="BK10" s="182">
        <f t="shared" ref="BK10:BK17" si="36">(BB10/AK10)*100</f>
        <v>1.5651841954571484</v>
      </c>
      <c r="BL10" s="182">
        <f t="shared" ref="BL10:BL17" si="37">(AZ10/AK10)*100</f>
        <v>2.4623019660240506</v>
      </c>
      <c r="BM10" s="20" t="s">
        <v>76</v>
      </c>
      <c r="BN10" s="20" t="s">
        <v>76</v>
      </c>
      <c r="BO10" s="20" t="s">
        <v>76</v>
      </c>
      <c r="BP10" s="20" t="s">
        <v>76</v>
      </c>
      <c r="BQ10" s="20" t="s">
        <v>76</v>
      </c>
      <c r="BR10" s="20" t="s">
        <v>76</v>
      </c>
      <c r="BS10" s="20" t="s">
        <v>76</v>
      </c>
      <c r="BT10" s="20" t="s">
        <v>76</v>
      </c>
      <c r="BU10" s="20" t="s">
        <v>76</v>
      </c>
      <c r="BV10" s="187">
        <f>'[15]Precios M Anual'!B10</f>
        <v>30.997444130487498</v>
      </c>
      <c r="BW10" s="188">
        <f t="shared" si="5"/>
        <v>14.762482915055086</v>
      </c>
      <c r="BX10" s="187">
        <f>'[15]Precios M Anual'!D10</f>
        <v>28.693130369383685</v>
      </c>
      <c r="BY10" s="188">
        <f t="shared" si="5"/>
        <v>23.793622424983528</v>
      </c>
      <c r="BZ10" s="17" t="s">
        <v>76</v>
      </c>
      <c r="CA10" s="17" t="s">
        <v>76</v>
      </c>
      <c r="CB10" s="17" t="s">
        <v>76</v>
      </c>
      <c r="CC10" s="185">
        <f>'[19]TCA B64'!$B10</f>
        <v>2.0483333333333333</v>
      </c>
      <c r="CD10" s="140">
        <f t="shared" si="15"/>
        <v>-1.0466988727858229</v>
      </c>
      <c r="CE10" s="185">
        <f>[19]TCA!$D10</f>
        <v>2.0699999999999998</v>
      </c>
      <c r="CF10" s="140">
        <f t="shared" si="16"/>
        <v>0.2421307506053294</v>
      </c>
      <c r="CG10" s="190">
        <f>'[19]TCA B64'!$I10</f>
        <v>124.11690701236193</v>
      </c>
      <c r="CH10" s="140">
        <f t="shared" si="22"/>
        <v>0.50630157619004912</v>
      </c>
      <c r="CI10" s="19" t="s">
        <v>76</v>
      </c>
      <c r="CJ10" s="19" t="s">
        <v>76</v>
      </c>
      <c r="CK10" s="19" t="s">
        <v>76</v>
      </c>
      <c r="CL10" s="19" t="s">
        <v>76</v>
      </c>
      <c r="CM10" s="19" t="s">
        <v>76</v>
      </c>
      <c r="CN10" s="19" t="s">
        <v>76</v>
      </c>
      <c r="CO10" s="19" t="s">
        <v>76</v>
      </c>
      <c r="CP10" s="186">
        <f>'[15]Terminos de Int'!B10</f>
        <v>98.331750983317519</v>
      </c>
      <c r="CQ10" s="20" t="s">
        <v>76</v>
      </c>
      <c r="CR10" s="13" t="s">
        <v>76</v>
      </c>
      <c r="CS10" s="13" t="s">
        <v>76</v>
      </c>
      <c r="CT10" s="173">
        <f>[16]bp!$I10</f>
        <v>336</v>
      </c>
      <c r="CU10" s="29" t="s">
        <v>76</v>
      </c>
      <c r="CV10" s="29" t="s">
        <v>76</v>
      </c>
      <c r="CW10" s="29" t="s">
        <v>76</v>
      </c>
      <c r="CX10" s="29" t="s">
        <v>76</v>
      </c>
      <c r="CY10" s="173">
        <f>[16]bp!N10</f>
        <v>192.6</v>
      </c>
      <c r="CZ10" s="13" t="s">
        <v>76</v>
      </c>
      <c r="DA10" s="13" t="s">
        <v>76</v>
      </c>
      <c r="DB10" s="13" t="s">
        <v>76</v>
      </c>
      <c r="DC10" s="13" t="s">
        <v>76</v>
      </c>
      <c r="DD10" s="13" t="s">
        <v>76</v>
      </c>
      <c r="DE10" s="13" t="s">
        <v>76</v>
      </c>
      <c r="DF10" s="13" t="s">
        <v>76</v>
      </c>
      <c r="DG10" s="13" t="s">
        <v>76</v>
      </c>
      <c r="DH10" s="13" t="s">
        <v>76</v>
      </c>
      <c r="DI10" s="13" t="s">
        <v>76</v>
      </c>
      <c r="DJ10" s="173">
        <f t="shared" si="17"/>
        <v>20.667092956671119</v>
      </c>
      <c r="DK10" s="173">
        <f t="shared" si="0"/>
        <v>143.4</v>
      </c>
      <c r="DL10" s="173">
        <f t="shared" si="6"/>
        <v>5.6066234014124836</v>
      </c>
      <c r="DM10" s="173">
        <f t="shared" ref="DM10:DM73" si="38">((CT10/CT9)-1)*100</f>
        <v>13.093234601144378</v>
      </c>
      <c r="DN10" s="173">
        <f t="shared" ref="DN10:DN41" si="39">((CY10/CY9)-1)*100</f>
        <v>24.177949709864599</v>
      </c>
      <c r="DO10" s="21" t="s">
        <v>76</v>
      </c>
      <c r="DP10" s="21" t="s">
        <v>76</v>
      </c>
      <c r="DQ10" s="21" t="s">
        <v>76</v>
      </c>
      <c r="DR10" s="192">
        <f>[20]GobFed!$X10</f>
        <v>322</v>
      </c>
      <c r="DS10" s="140">
        <f>[20]GobFed!$X79</f>
        <v>6.1462111089902658</v>
      </c>
      <c r="DT10" s="192">
        <f>[20]GobFed!$AO10</f>
        <v>293</v>
      </c>
      <c r="DU10" s="140">
        <f>[20]GobFed!$AO79</f>
        <v>5.5926703569383474</v>
      </c>
      <c r="DV10" s="193">
        <f>[20]GobFed!$BG10</f>
        <v>29</v>
      </c>
      <c r="DW10" s="186">
        <f>[20]GobFed!$BG79</f>
        <v>0.55354075205191833</v>
      </c>
      <c r="DX10" s="19" t="s">
        <v>76</v>
      </c>
      <c r="DY10" s="19" t="s">
        <v>76</v>
      </c>
      <c r="DZ10" s="19" t="s">
        <v>76</v>
      </c>
      <c r="EA10" s="19" t="s">
        <v>76</v>
      </c>
      <c r="EB10" s="19" t="s">
        <v>76</v>
      </c>
      <c r="EC10" s="20" t="s">
        <v>76</v>
      </c>
      <c r="ED10" s="36">
        <f>'[20]Deuda Ext'!K10</f>
        <v>418.35964198535396</v>
      </c>
      <c r="EE10" s="36">
        <f t="shared" si="7"/>
        <v>16.35693834701279</v>
      </c>
      <c r="EF10" s="64" t="s">
        <v>76</v>
      </c>
      <c r="EG10" s="12" t="s">
        <v>76</v>
      </c>
      <c r="EH10" s="12" t="s">
        <v>76</v>
      </c>
      <c r="EI10" s="12" t="s">
        <v>76</v>
      </c>
      <c r="EJ10" s="12" t="s">
        <v>76</v>
      </c>
      <c r="EK10" s="12" t="s">
        <v>76</v>
      </c>
      <c r="EL10" s="12" t="s">
        <v>76</v>
      </c>
      <c r="EM10" s="12" t="s">
        <v>76</v>
      </c>
      <c r="EN10" s="12" t="s">
        <v>76</v>
      </c>
      <c r="EO10" s="12" t="s">
        <v>76</v>
      </c>
      <c r="EP10" s="12" t="s">
        <v>76</v>
      </c>
      <c r="EQ10" s="12" t="s">
        <v>76</v>
      </c>
      <c r="ER10" s="12" t="s">
        <v>76</v>
      </c>
      <c r="ES10" s="12" t="s">
        <v>76</v>
      </c>
      <c r="ET10" s="12" t="s">
        <v>76</v>
      </c>
      <c r="EU10" s="12" t="s">
        <v>76</v>
      </c>
      <c r="EV10" s="12" t="s">
        <v>76</v>
      </c>
      <c r="EW10" s="12" t="s">
        <v>76</v>
      </c>
      <c r="EX10" s="12" t="s">
        <v>76</v>
      </c>
      <c r="EZ10" s="13" t="s">
        <v>76</v>
      </c>
      <c r="FA10" s="13" t="s">
        <v>76</v>
      </c>
      <c r="FB10" s="13" t="s">
        <v>76</v>
      </c>
      <c r="FC10" s="13" t="s">
        <v>76</v>
      </c>
      <c r="FD10" s="13" t="s">
        <v>76</v>
      </c>
      <c r="FE10" s="13" t="s">
        <v>76</v>
      </c>
      <c r="FF10" s="13" t="s">
        <v>76</v>
      </c>
      <c r="FG10" s="13" t="s">
        <v>76</v>
      </c>
      <c r="FH10" s="13" t="s">
        <v>76</v>
      </c>
      <c r="FI10" s="13" t="s">
        <v>76</v>
      </c>
      <c r="FJ10" s="13" t="s">
        <v>76</v>
      </c>
      <c r="FK10" s="13" t="s">
        <v>76</v>
      </c>
      <c r="FL10" s="13" t="s">
        <v>76</v>
      </c>
      <c r="FM10" s="13" t="s">
        <v>76</v>
      </c>
      <c r="FN10" s="13" t="s">
        <v>76</v>
      </c>
      <c r="FO10" s="13" t="s">
        <v>76</v>
      </c>
      <c r="FP10" s="13" t="s">
        <v>76</v>
      </c>
      <c r="FQ10" s="13" t="s">
        <v>76</v>
      </c>
      <c r="FR10" s="13" t="s">
        <v>76</v>
      </c>
      <c r="FS10" s="13" t="s">
        <v>76</v>
      </c>
      <c r="FT10" s="13" t="s">
        <v>76</v>
      </c>
      <c r="FU10" s="13" t="s">
        <v>76</v>
      </c>
      <c r="FV10" s="13" t="s">
        <v>76</v>
      </c>
      <c r="FW10" s="13" t="s">
        <v>76</v>
      </c>
      <c r="FX10" s="13" t="s">
        <v>76</v>
      </c>
      <c r="FY10" s="13" t="s">
        <v>76</v>
      </c>
      <c r="FZ10" s="13" t="s">
        <v>76</v>
      </c>
      <c r="GA10" s="13" t="s">
        <v>76</v>
      </c>
      <c r="GB10" s="13" t="s">
        <v>76</v>
      </c>
      <c r="GC10" s="13" t="s">
        <v>76</v>
      </c>
      <c r="GD10" s="13" t="s">
        <v>76</v>
      </c>
      <c r="GE10" s="13" t="s">
        <v>76</v>
      </c>
      <c r="GF10" s="173">
        <f>'[21]Reservas Int'!C10</f>
        <v>27.4</v>
      </c>
      <c r="GG10" s="27">
        <f t="shared" ref="GG10:GG41" si="40">(GF10/(AR10))*100</f>
        <v>1.0712795062670992</v>
      </c>
      <c r="GH10" s="13" t="s">
        <v>76</v>
      </c>
      <c r="GI10" s="13" t="s">
        <v>76</v>
      </c>
      <c r="GJ10" s="28">
        <f t="shared" ref="GJ10:GJ41" si="41">(GF10*CE10)</f>
        <v>56.717999999999989</v>
      </c>
      <c r="GK10" s="13" t="s">
        <v>76</v>
      </c>
      <c r="GL10" s="35">
        <f t="shared" ref="GL10:GL41" si="42">GF10/(CY10/12)</f>
        <v>1.7071651090342677</v>
      </c>
    </row>
    <row r="11" spans="1:194" s="30" customFormat="1" ht="16.5" customHeight="1" x14ac:dyDescent="0.25">
      <c r="A11" s="22">
        <v>1926</v>
      </c>
      <c r="B11" s="37" t="str">
        <f>'[14]EU Pob'!B11</f>
        <v>-</v>
      </c>
      <c r="C11" s="35">
        <f>'[14]EU PIB'!B11</f>
        <v>1016.5412832548126</v>
      </c>
      <c r="D11" s="35">
        <f>'[14]EU PIB'!C11</f>
        <v>6.0087933561309148</v>
      </c>
      <c r="E11" s="35">
        <f>'[14]EU PIB'!D11</f>
        <v>98.135718190567829</v>
      </c>
      <c r="F11" s="35">
        <f>'[14]EU PIB'!E11</f>
        <v>6.5908842496447795</v>
      </c>
      <c r="G11" s="35">
        <f>'[14]EU PIB'!F11</f>
        <v>9.6538841862233085</v>
      </c>
      <c r="H11" s="35">
        <f>'[14]EU PIB'!G11</f>
        <v>0.54909680139303418</v>
      </c>
      <c r="I11" s="52" t="str">
        <f>'[14]EU PIB'!H11</f>
        <v>-</v>
      </c>
      <c r="J11" s="170">
        <f>'[14]EU INF A'!$J11</f>
        <v>63.090521182566285</v>
      </c>
      <c r="K11" s="170">
        <f t="shared" ref="K11" si="43">((J11/J10)-1)*100</f>
        <v>-3.0444964871194302</v>
      </c>
      <c r="L11" s="170">
        <f>'[14]EU INF A'!$L11</f>
        <v>61.810423651325806</v>
      </c>
      <c r="M11" s="170">
        <f t="shared" ref="M11" si="44">((L11/L10)-1)*100</f>
        <v>-5.0561797752809001</v>
      </c>
      <c r="N11" s="170">
        <f>'[14]EU INF A'!$F11</f>
        <v>73.545706371191116</v>
      </c>
      <c r="O11" s="170">
        <f t="shared" si="1"/>
        <v>0.90261282660333286</v>
      </c>
      <c r="P11" s="170">
        <f>'[14]EU INF A'!$H11</f>
        <v>70.800000000000011</v>
      </c>
      <c r="Q11" s="170">
        <f t="shared" ref="Q11" si="45">((P11/P10)-1)*100</f>
        <v>-1.1173184357541888</v>
      </c>
      <c r="R11" s="49" t="s">
        <v>76</v>
      </c>
      <c r="S11" s="49" t="s">
        <v>76</v>
      </c>
      <c r="T11" s="49" t="s">
        <v>76</v>
      </c>
      <c r="U11" s="49" t="s">
        <v>76</v>
      </c>
      <c r="V11" s="49" t="s">
        <v>76</v>
      </c>
      <c r="W11" s="170">
        <f>'[14]UK Pet'!B70</f>
        <v>1.88</v>
      </c>
      <c r="X11" s="170">
        <f>'[14]UK Pet'!C70</f>
        <v>11.904761904761907</v>
      </c>
      <c r="Y11" s="172">
        <f>[17]POBLACIÓN!$E11</f>
        <v>15527740.43600256</v>
      </c>
      <c r="Z11" s="52">
        <f t="shared" si="9"/>
        <v>1.611324657057045</v>
      </c>
      <c r="AA11" s="37">
        <f>[17]POBLACIÓN!$F11</f>
        <v>5034075.0763345687</v>
      </c>
      <c r="AB11" s="52">
        <f t="shared" si="10"/>
        <v>32.419881676168295</v>
      </c>
      <c r="AC11" s="37">
        <f>[17]POBLACIÓN!$G11</f>
        <v>10493665.35966799</v>
      </c>
      <c r="AD11" s="52">
        <f t="shared" si="11"/>
        <v>67.580118323831698</v>
      </c>
      <c r="AE11" s="37">
        <f>[17]POBLACIÓN!$M11</f>
        <v>5038402.421322261</v>
      </c>
      <c r="AF11" s="52">
        <f t="shared" si="12"/>
        <v>32.447750154557198</v>
      </c>
      <c r="AG11" s="173">
        <f>[18]PIB!D11</f>
        <v>20066.275214579371</v>
      </c>
      <c r="AH11" s="173">
        <f>[18]PIB!E11</f>
        <v>5.9992146223047271</v>
      </c>
      <c r="AI11" s="174">
        <f>[18]PIB!H11</f>
        <v>27.254684496833963</v>
      </c>
      <c r="AJ11" s="174">
        <f>[18]PIB!I11</f>
        <v>-1.5179959926139186</v>
      </c>
      <c r="AK11" s="175">
        <f>[18]PIB!B11</f>
        <v>5469</v>
      </c>
      <c r="AL11" s="173">
        <f>[18]PIB!C11</f>
        <v>4.390150792135894</v>
      </c>
      <c r="AM11" s="48">
        <f t="shared" si="2"/>
        <v>3.9826662375478228</v>
      </c>
      <c r="AN11" s="173">
        <f>'[18]PIB POT'!F11</f>
        <v>15255.927202787976</v>
      </c>
      <c r="AO11" s="173">
        <f>'[18]PIB POT'!G11</f>
        <v>36.423807012278111</v>
      </c>
      <c r="AP11" s="173">
        <f>'[18]PIB POT'!H11</f>
        <v>2.4576803020420535</v>
      </c>
      <c r="AQ11" s="176">
        <f t="shared" si="21"/>
        <v>3.4565825712844056</v>
      </c>
      <c r="AR11" s="177">
        <f t="shared" si="3"/>
        <v>2566.6014861165427</v>
      </c>
      <c r="AS11" s="178">
        <f t="shared" si="13"/>
        <v>0.34845156318734638</v>
      </c>
      <c r="AT11" s="174">
        <f t="shared" si="4"/>
        <v>165.29136977107308</v>
      </c>
      <c r="AU11" s="170">
        <f t="shared" si="14"/>
        <v>-1.2428467969805013</v>
      </c>
      <c r="AV11" s="15" t="s">
        <v>76</v>
      </c>
      <c r="AW11" s="15" t="s">
        <v>76</v>
      </c>
      <c r="AX11" s="181">
        <f>'[18]Inv Nom'!C11</f>
        <v>231</v>
      </c>
      <c r="AY11" s="182">
        <f>((AX11/AX10)-1)*100</f>
        <v>9.4786729857819996</v>
      </c>
      <c r="AZ11" s="181">
        <f>'[18]Inv Nom'!D11</f>
        <v>129</v>
      </c>
      <c r="BA11" s="182">
        <f>((AZ11/AZ10)-1)*100</f>
        <v>0</v>
      </c>
      <c r="BB11" s="181">
        <f>'[18]Inv Nom'!E11</f>
        <v>102</v>
      </c>
      <c r="BC11" s="182">
        <f>((BB11/BB10)-1)*100</f>
        <v>24.390243902439025</v>
      </c>
      <c r="BD11" s="182">
        <f t="shared" si="29"/>
        <v>4.2238069116840373</v>
      </c>
      <c r="BE11" s="183">
        <f t="shared" si="30"/>
        <v>-5.8520966660571716</v>
      </c>
      <c r="BF11" s="185">
        <f t="shared" si="31"/>
        <v>10.075903577741208</v>
      </c>
      <c r="BG11" s="185">
        <f t="shared" si="32"/>
        <v>8.1742762235631137</v>
      </c>
      <c r="BH11" s="186">
        <f t="shared" si="33"/>
        <v>1.9016273541780948</v>
      </c>
      <c r="BI11" s="185">
        <f t="shared" si="34"/>
        <v>5.8155269092460538</v>
      </c>
      <c r="BJ11" s="185">
        <f t="shared" si="35"/>
        <v>3.6569756811117203E-2</v>
      </c>
      <c r="BK11" s="182">
        <f>(BB11/AK11)*100</f>
        <v>1.8650575973669776</v>
      </c>
      <c r="BL11" s="182">
        <f t="shared" si="37"/>
        <v>2.3587493143170599</v>
      </c>
      <c r="BM11" s="20" t="s">
        <v>76</v>
      </c>
      <c r="BN11" s="20" t="s">
        <v>76</v>
      </c>
      <c r="BO11" s="20" t="s">
        <v>76</v>
      </c>
      <c r="BP11" s="20" t="s">
        <v>76</v>
      </c>
      <c r="BQ11" s="20" t="s">
        <v>76</v>
      </c>
      <c r="BR11" s="20" t="s">
        <v>76</v>
      </c>
      <c r="BS11" s="20" t="s">
        <v>76</v>
      </c>
      <c r="BT11" s="20" t="s">
        <v>76</v>
      </c>
      <c r="BU11" s="20" t="s">
        <v>76</v>
      </c>
      <c r="BV11" s="187">
        <f>'[15]Precios M Anual'!B11</f>
        <v>31.173095692060233</v>
      </c>
      <c r="BW11" s="188">
        <f t="shared" si="5"/>
        <v>0.56666466058721277</v>
      </c>
      <c r="BX11" s="187">
        <f>'[15]Precios M Anual'!D11</f>
        <v>28.397707006665595</v>
      </c>
      <c r="BY11" s="188">
        <f t="shared" si="5"/>
        <v>-1.0295961399642728</v>
      </c>
      <c r="BZ11" s="17" t="s">
        <v>76</v>
      </c>
      <c r="CA11" s="17" t="s">
        <v>76</v>
      </c>
      <c r="CB11" s="17" t="s">
        <v>76</v>
      </c>
      <c r="CC11" s="185">
        <f>'[19]TCA B64'!$B11</f>
        <v>2.1308333333333334</v>
      </c>
      <c r="CD11" s="140">
        <f t="shared" si="15"/>
        <v>4.0276647681041444</v>
      </c>
      <c r="CE11" s="185">
        <f>[19]TCA!$D11</f>
        <v>2.3199999999999998</v>
      </c>
      <c r="CF11" s="140">
        <f t="shared" si="16"/>
        <v>12.077294685990347</v>
      </c>
      <c r="CG11" s="190">
        <f>'[19]TCA B64'!$I11</f>
        <v>120.79999286152096</v>
      </c>
      <c r="CH11" s="140">
        <f t="shared" si="22"/>
        <v>-2.6724112215514739</v>
      </c>
      <c r="CI11" s="19" t="s">
        <v>76</v>
      </c>
      <c r="CJ11" s="19" t="s">
        <v>76</v>
      </c>
      <c r="CK11" s="19" t="s">
        <v>76</v>
      </c>
      <c r="CL11" s="19" t="s">
        <v>76</v>
      </c>
      <c r="CM11" s="19" t="s">
        <v>76</v>
      </c>
      <c r="CN11" s="19" t="s">
        <v>76</v>
      </c>
      <c r="CO11" s="19" t="s">
        <v>76</v>
      </c>
      <c r="CP11" s="186">
        <f>'[15]Terminos de Int'!B11</f>
        <v>92.164772032758847</v>
      </c>
      <c r="CQ11" s="186">
        <f>'[15]Terminos de Int'!C11</f>
        <v>-6.2716049382716026</v>
      </c>
      <c r="CR11" s="13" t="s">
        <v>76</v>
      </c>
      <c r="CS11" s="13" t="s">
        <v>76</v>
      </c>
      <c r="CT11" s="173">
        <f>[16]bp!$I11</f>
        <v>334.3</v>
      </c>
      <c r="CU11" s="29" t="s">
        <v>76</v>
      </c>
      <c r="CV11" s="29" t="s">
        <v>76</v>
      </c>
      <c r="CW11" s="29" t="s">
        <v>76</v>
      </c>
      <c r="CX11" s="29" t="s">
        <v>76</v>
      </c>
      <c r="CY11" s="173">
        <f>[16]bp!N11</f>
        <v>184.1</v>
      </c>
      <c r="CZ11" s="13" t="s">
        <v>76</v>
      </c>
      <c r="DA11" s="13" t="s">
        <v>76</v>
      </c>
      <c r="DB11" s="13" t="s">
        <v>76</v>
      </c>
      <c r="DC11" s="13" t="s">
        <v>76</v>
      </c>
      <c r="DD11" s="13" t="s">
        <v>76</v>
      </c>
      <c r="DE11" s="13" t="s">
        <v>76</v>
      </c>
      <c r="DF11" s="13" t="s">
        <v>76</v>
      </c>
      <c r="DG11" s="13" t="s">
        <v>76</v>
      </c>
      <c r="DH11" s="13" t="s">
        <v>76</v>
      </c>
      <c r="DI11" s="13" t="s">
        <v>76</v>
      </c>
      <c r="DJ11" s="173">
        <f t="shared" si="17"/>
        <v>20.197915523861766</v>
      </c>
      <c r="DK11" s="173">
        <f t="shared" si="0"/>
        <v>150.20000000000002</v>
      </c>
      <c r="DL11" s="173">
        <f t="shared" si="6"/>
        <v>5.8520966660571716</v>
      </c>
      <c r="DM11" s="173">
        <f t="shared" si="38"/>
        <v>-0.50595238095237915</v>
      </c>
      <c r="DN11" s="173">
        <f t="shared" si="39"/>
        <v>-4.4132917964693652</v>
      </c>
      <c r="DO11" s="21" t="s">
        <v>76</v>
      </c>
      <c r="DP11" s="21" t="s">
        <v>76</v>
      </c>
      <c r="DQ11" s="21" t="s">
        <v>76</v>
      </c>
      <c r="DR11" s="192">
        <f>[20]GobFed!$X11</f>
        <v>309</v>
      </c>
      <c r="DS11" s="140">
        <f>[20]GobFed!$X80</f>
        <v>5.6500274273176085</v>
      </c>
      <c r="DT11" s="192">
        <f>[20]GobFed!$AO11</f>
        <v>307</v>
      </c>
      <c r="DU11" s="140">
        <f>[20]GobFed!$AO80</f>
        <v>5.6134576705064916</v>
      </c>
      <c r="DV11" s="193">
        <f>[20]GobFed!$BG11</f>
        <v>2</v>
      </c>
      <c r="DW11" s="186">
        <f>[20]GobFed!$BG80</f>
        <v>3.6569756811117203E-2</v>
      </c>
      <c r="DX11" s="19" t="s">
        <v>76</v>
      </c>
      <c r="DY11" s="19" t="s">
        <v>76</v>
      </c>
      <c r="DZ11" s="19" t="s">
        <v>76</v>
      </c>
      <c r="EA11" s="19" t="s">
        <v>76</v>
      </c>
      <c r="EB11" s="19" t="s">
        <v>76</v>
      </c>
      <c r="EC11" s="20" t="s">
        <v>76</v>
      </c>
      <c r="ED11" s="36">
        <f>'[20]Deuda Ext'!K11</f>
        <v>410.99601095033239</v>
      </c>
      <c r="EE11" s="36">
        <f t="shared" si="7"/>
        <v>16.013238251965625</v>
      </c>
      <c r="EF11" s="64" t="s">
        <v>76</v>
      </c>
      <c r="EG11" s="12" t="s">
        <v>76</v>
      </c>
      <c r="EH11" s="12" t="s">
        <v>76</v>
      </c>
      <c r="EI11" s="12" t="s">
        <v>76</v>
      </c>
      <c r="EJ11" s="12" t="s">
        <v>76</v>
      </c>
      <c r="EK11" s="12" t="s">
        <v>76</v>
      </c>
      <c r="EL11" s="12" t="s">
        <v>76</v>
      </c>
      <c r="EM11" s="12" t="s">
        <v>76</v>
      </c>
      <c r="EN11" s="12" t="s">
        <v>76</v>
      </c>
      <c r="EO11" s="12" t="s">
        <v>76</v>
      </c>
      <c r="EP11" s="12" t="s">
        <v>76</v>
      </c>
      <c r="EQ11" s="12" t="s">
        <v>76</v>
      </c>
      <c r="ER11" s="12" t="s">
        <v>76</v>
      </c>
      <c r="ES11" s="12" t="s">
        <v>76</v>
      </c>
      <c r="ET11" s="12" t="s">
        <v>76</v>
      </c>
      <c r="EU11" s="12" t="s">
        <v>76</v>
      </c>
      <c r="EV11" s="12" t="s">
        <v>76</v>
      </c>
      <c r="EW11" s="12" t="s">
        <v>76</v>
      </c>
      <c r="EX11" s="12" t="s">
        <v>76</v>
      </c>
      <c r="EZ11" s="13" t="s">
        <v>76</v>
      </c>
      <c r="FA11" s="13" t="s">
        <v>76</v>
      </c>
      <c r="FB11" s="13" t="s">
        <v>76</v>
      </c>
      <c r="FC11" s="13" t="s">
        <v>76</v>
      </c>
      <c r="FD11" s="13" t="s">
        <v>76</v>
      </c>
      <c r="FE11" s="13" t="s">
        <v>76</v>
      </c>
      <c r="FF11" s="13" t="s">
        <v>76</v>
      </c>
      <c r="FG11" s="13" t="s">
        <v>76</v>
      </c>
      <c r="FH11" s="13" t="s">
        <v>76</v>
      </c>
      <c r="FI11" s="13" t="s">
        <v>76</v>
      </c>
      <c r="FJ11" s="13" t="s">
        <v>76</v>
      </c>
      <c r="FK11" s="13" t="s">
        <v>76</v>
      </c>
      <c r="FL11" s="13" t="s">
        <v>76</v>
      </c>
      <c r="FM11" s="13" t="s">
        <v>76</v>
      </c>
      <c r="FN11" s="13" t="s">
        <v>76</v>
      </c>
      <c r="FO11" s="13" t="s">
        <v>76</v>
      </c>
      <c r="FP11" s="13" t="s">
        <v>76</v>
      </c>
      <c r="FQ11" s="13" t="s">
        <v>76</v>
      </c>
      <c r="FR11" s="13" t="s">
        <v>76</v>
      </c>
      <c r="FS11" s="13" t="s">
        <v>76</v>
      </c>
      <c r="FT11" s="13" t="s">
        <v>76</v>
      </c>
      <c r="FU11" s="13" t="s">
        <v>76</v>
      </c>
      <c r="FV11" s="13" t="s">
        <v>76</v>
      </c>
      <c r="FW11" s="13" t="s">
        <v>76</v>
      </c>
      <c r="FX11" s="13" t="s">
        <v>76</v>
      </c>
      <c r="FY11" s="13" t="s">
        <v>76</v>
      </c>
      <c r="FZ11" s="13" t="s">
        <v>76</v>
      </c>
      <c r="GA11" s="13" t="s">
        <v>76</v>
      </c>
      <c r="GB11" s="13" t="s">
        <v>76</v>
      </c>
      <c r="GC11" s="13" t="s">
        <v>76</v>
      </c>
      <c r="GD11" s="13" t="s">
        <v>76</v>
      </c>
      <c r="GE11" s="13" t="s">
        <v>76</v>
      </c>
      <c r="GF11" s="173">
        <f>'[21]Reservas Int'!C11</f>
        <v>17.7</v>
      </c>
      <c r="GG11" s="27">
        <f t="shared" si="40"/>
        <v>0.68962790272444685</v>
      </c>
      <c r="GH11" s="31">
        <f>GF11-GF10</f>
        <v>-9.6999999999999993</v>
      </c>
      <c r="GI11" s="31">
        <f t="shared" ref="GI11:GI42" si="46">(GH11/AR11)*100</f>
        <v>-0.37793167550435791</v>
      </c>
      <c r="GJ11" s="28">
        <f t="shared" si="41"/>
        <v>41.063999999999993</v>
      </c>
      <c r="GK11" s="32">
        <f>((GJ11/GJ10)-1)*100</f>
        <v>-27.599703797736165</v>
      </c>
      <c r="GL11" s="35">
        <f t="shared" si="42"/>
        <v>1.1537208039109179</v>
      </c>
    </row>
    <row r="12" spans="1:194" ht="17.25" customHeight="1" x14ac:dyDescent="0.25">
      <c r="A12" s="22">
        <v>1927</v>
      </c>
      <c r="B12" s="37" t="str">
        <f>'[14]EU Pob'!B12</f>
        <v>-</v>
      </c>
      <c r="C12" s="35">
        <f>'[14]EU PIB'!B12</f>
        <v>1022.1627097059913</v>
      </c>
      <c r="D12" s="35">
        <f>'[14]EU PIB'!C12</f>
        <v>0.55299539170508005</v>
      </c>
      <c r="E12" s="35">
        <f>'[14]EU PIB'!D12</f>
        <v>96.94826794995187</v>
      </c>
      <c r="F12" s="35">
        <f>'[14]EU PIB'!E12</f>
        <v>-1.210008203445434</v>
      </c>
      <c r="G12" s="35">
        <f>'[14]EU PIB'!F12</f>
        <v>9.4846218737364687</v>
      </c>
      <c r="H12" s="35">
        <f>'[14]EU PIB'!G12</f>
        <v>-1.7533078833531834</v>
      </c>
      <c r="I12" s="52" t="str">
        <f>'[14]EU PIB'!H12</f>
        <v>-</v>
      </c>
      <c r="J12" s="170">
        <f>'[14]EU INF A'!$J12</f>
        <v>60.134105455653753</v>
      </c>
      <c r="K12" s="170">
        <f t="shared" ref="K12" si="47">((J12/J11)-1)*100</f>
        <v>-4.6859903381642587</v>
      </c>
      <c r="L12" s="170">
        <f>'[14]EU INF A'!$L12</f>
        <v>60.713197195976839</v>
      </c>
      <c r="M12" s="170">
        <f t="shared" ref="M12" si="48">((L12/L11)-1)*100</f>
        <v>-1.7751479289940586</v>
      </c>
      <c r="N12" s="170">
        <f>'[14]EU INF A'!$F12</f>
        <v>72.126038781163444</v>
      </c>
      <c r="O12" s="170">
        <f t="shared" si="1"/>
        <v>-1.9303201506590928</v>
      </c>
      <c r="P12" s="170">
        <f>'[14]EU INF A'!$H12</f>
        <v>69.200000000000017</v>
      </c>
      <c r="Q12" s="170">
        <f t="shared" ref="Q12" si="49">((P12/P11)-1)*100</f>
        <v>-2.2598870056497078</v>
      </c>
      <c r="R12" s="49" t="s">
        <v>76</v>
      </c>
      <c r="S12" s="49" t="s">
        <v>76</v>
      </c>
      <c r="T12" s="49" t="s">
        <v>76</v>
      </c>
      <c r="U12" s="49" t="s">
        <v>76</v>
      </c>
      <c r="V12" s="49" t="s">
        <v>76</v>
      </c>
      <c r="W12" s="170">
        <f>'[14]UK Pet'!B71</f>
        <v>1.3</v>
      </c>
      <c r="X12" s="170">
        <f>'[14]UK Pet'!C71</f>
        <v>-30.851063829787229</v>
      </c>
      <c r="Y12" s="172">
        <f>[17]POBLACIÓN!$E12</f>
        <v>15777942.746331686</v>
      </c>
      <c r="Z12" s="52">
        <f t="shared" si="9"/>
        <v>1.611324657057045</v>
      </c>
      <c r="AA12" s="37">
        <f>[17]POBLACIÓN!$F12</f>
        <v>5156197.5563208824</v>
      </c>
      <c r="AB12" s="52">
        <f t="shared" si="10"/>
        <v>32.679783665203622</v>
      </c>
      <c r="AC12" s="37">
        <f>[17]POBLACIÓN!$G12</f>
        <v>10621745.190010805</v>
      </c>
      <c r="AD12" s="52">
        <f t="shared" si="11"/>
        <v>67.320216334796385</v>
      </c>
      <c r="AE12" s="37">
        <f>[17]POBLACIÓN!$M12</f>
        <v>5069954.9347395357</v>
      </c>
      <c r="AF12" s="52">
        <f t="shared" si="12"/>
        <v>32.133181215391858</v>
      </c>
      <c r="AG12" s="173">
        <f>[18]PIB!D12</f>
        <v>19183.676732462991</v>
      </c>
      <c r="AH12" s="173">
        <f>[18]PIB!E12</f>
        <v>-4.3984171086974833</v>
      </c>
      <c r="AI12" s="174">
        <f>[18]PIB!H12</f>
        <v>25.996059407949161</v>
      </c>
      <c r="AJ12" s="174">
        <f>[18]PIB!I12</f>
        <v>-4.6180137914677015</v>
      </c>
      <c r="AK12" s="175">
        <f>[18]PIB!B12</f>
        <v>4987</v>
      </c>
      <c r="AL12" s="173">
        <f>[18]PIB!C12</f>
        <v>-8.8133113914792496</v>
      </c>
      <c r="AM12" s="48">
        <f t="shared" si="2"/>
        <v>3.7837963018202911</v>
      </c>
      <c r="AN12" s="173">
        <f>'[18]PIB POT'!F12</f>
        <v>15630.869120544743</v>
      </c>
      <c r="AO12" s="173">
        <f>'[18]PIB POT'!G12</f>
        <v>37.318987742472622</v>
      </c>
      <c r="AP12" s="173">
        <f>'[18]PIB POT'!H12</f>
        <v>2.4576803020418758</v>
      </c>
      <c r="AQ12" s="176">
        <f t="shared" si="21"/>
        <v>-6.6916383335322571</v>
      </c>
      <c r="AR12" s="177">
        <f t="shared" si="3"/>
        <v>2179.3153678077201</v>
      </c>
      <c r="AS12" s="178">
        <f t="shared" si="13"/>
        <v>-15.08945274144663</v>
      </c>
      <c r="AT12" s="174">
        <f t="shared" si="4"/>
        <v>138.12417771096318</v>
      </c>
      <c r="AU12" s="170">
        <f t="shared" si="14"/>
        <v>-16.435941028098554</v>
      </c>
      <c r="AV12" s="15" t="s">
        <v>76</v>
      </c>
      <c r="AW12" s="15" t="s">
        <v>76</v>
      </c>
      <c r="AX12" s="181">
        <f>'[18]Inv Nom'!C12</f>
        <v>221</v>
      </c>
      <c r="AY12" s="182">
        <f t="shared" ref="AY12:AY67" si="50">((AX12/AX11)-1)*100</f>
        <v>-4.3290043290043272</v>
      </c>
      <c r="AZ12" s="181">
        <f>'[18]Inv Nom'!D12</f>
        <v>124</v>
      </c>
      <c r="BA12" s="182">
        <f t="shared" ref="BA12:BA67" si="51">((AZ12/AZ11)-1)*100</f>
        <v>-3.8759689922480578</v>
      </c>
      <c r="BB12" s="181">
        <f>'[18]Inv Nom'!E12</f>
        <v>97</v>
      </c>
      <c r="BC12" s="182">
        <f t="shared" ref="BC12:BC67" si="52">((BB12/BB11)-1)*100</f>
        <v>-4.9019607843137303</v>
      </c>
      <c r="BD12" s="182">
        <f t="shared" si="29"/>
        <v>4.4315219570884299</v>
      </c>
      <c r="BE12" s="183">
        <f t="shared" si="30"/>
        <v>-6.2359033487066391</v>
      </c>
      <c r="BF12" s="185">
        <f t="shared" si="31"/>
        <v>10.667425305795069</v>
      </c>
      <c r="BG12" s="185">
        <f t="shared" si="32"/>
        <v>8.782524563866053</v>
      </c>
      <c r="BH12" s="186">
        <f t="shared" si="33"/>
        <v>1.8849007419290156</v>
      </c>
      <c r="BI12" s="185">
        <f t="shared" si="34"/>
        <v>6.296059755363947</v>
      </c>
      <c r="BJ12" s="185">
        <f t="shared" si="35"/>
        <v>-6.0156406657309001E-2</v>
      </c>
      <c r="BK12" s="182">
        <f t="shared" si="36"/>
        <v>1.9450571485863246</v>
      </c>
      <c r="BL12" s="182">
        <f t="shared" si="37"/>
        <v>2.4864648085021055</v>
      </c>
      <c r="BM12" s="20" t="s">
        <v>76</v>
      </c>
      <c r="BN12" s="20" t="s">
        <v>76</v>
      </c>
      <c r="BO12" s="20" t="s">
        <v>76</v>
      </c>
      <c r="BP12" s="20" t="s">
        <v>76</v>
      </c>
      <c r="BQ12" s="20" t="s">
        <v>76</v>
      </c>
      <c r="BR12" s="20" t="s">
        <v>76</v>
      </c>
      <c r="BS12" s="20" t="s">
        <v>76</v>
      </c>
      <c r="BT12" s="20" t="s">
        <v>76</v>
      </c>
      <c r="BU12" s="20" t="s">
        <v>76</v>
      </c>
      <c r="BV12" s="187">
        <f>'[15]Precios M Anual'!B12</f>
        <v>29.031207030400584</v>
      </c>
      <c r="BW12" s="188">
        <f t="shared" si="5"/>
        <v>-6.8709527049159451</v>
      </c>
      <c r="BX12" s="187">
        <f>'[15]Precios M Anual'!D12</f>
        <v>26.034320104920837</v>
      </c>
      <c r="BY12" s="188">
        <f t="shared" si="5"/>
        <v>-8.3224568138195671</v>
      </c>
      <c r="BZ12" s="17" t="s">
        <v>76</v>
      </c>
      <c r="CA12" s="17" t="s">
        <v>76</v>
      </c>
      <c r="CB12" s="17" t="s">
        <v>76</v>
      </c>
      <c r="CC12" s="185">
        <f>'[19]TCA B64'!$B12</f>
        <v>2.2883333333333336</v>
      </c>
      <c r="CD12" s="140">
        <f t="shared" si="15"/>
        <v>7.3914743840438168</v>
      </c>
      <c r="CE12" s="185">
        <f>[19]TCA!$D12</f>
        <v>2.19</v>
      </c>
      <c r="CF12" s="140">
        <f t="shared" si="16"/>
        <v>-5.6034482758620658</v>
      </c>
      <c r="CG12" s="190">
        <f>'[19]TCA B64'!$I12</f>
        <v>115.25847702687579</v>
      </c>
      <c r="CH12" s="140">
        <f t="shared" si="22"/>
        <v>-4.5873478163179104</v>
      </c>
      <c r="CI12" s="19" t="s">
        <v>76</v>
      </c>
      <c r="CJ12" s="19" t="s">
        <v>76</v>
      </c>
      <c r="CK12" s="19" t="s">
        <v>76</v>
      </c>
      <c r="CL12" s="19" t="s">
        <v>76</v>
      </c>
      <c r="CM12" s="19" t="s">
        <v>76</v>
      </c>
      <c r="CN12" s="19" t="s">
        <v>76</v>
      </c>
      <c r="CO12" s="19" t="s">
        <v>76</v>
      </c>
      <c r="CP12" s="186">
        <f>'[15]Terminos de Int'!B12</f>
        <v>96.329910768854674</v>
      </c>
      <c r="CQ12" s="186">
        <f>'[15]Terminos de Int'!C12</f>
        <v>4.5192307692307532</v>
      </c>
      <c r="CR12" s="13" t="s">
        <v>76</v>
      </c>
      <c r="CS12" s="13" t="s">
        <v>76</v>
      </c>
      <c r="CT12" s="173">
        <f>[16]bp!$I12</f>
        <v>299.10000000000002</v>
      </c>
      <c r="CU12" s="29" t="s">
        <v>76</v>
      </c>
      <c r="CV12" s="29" t="s">
        <v>76</v>
      </c>
      <c r="CW12" s="29" t="s">
        <v>76</v>
      </c>
      <c r="CX12" s="29" t="s">
        <v>76</v>
      </c>
      <c r="CY12" s="173">
        <f>[16]bp!N12</f>
        <v>163.19999999999999</v>
      </c>
      <c r="CZ12" s="13" t="s">
        <v>76</v>
      </c>
      <c r="DA12" s="13" t="s">
        <v>76</v>
      </c>
      <c r="DB12" s="13" t="s">
        <v>76</v>
      </c>
      <c r="DC12" s="13" t="s">
        <v>76</v>
      </c>
      <c r="DD12" s="13" t="s">
        <v>76</v>
      </c>
      <c r="DE12" s="13" t="s">
        <v>76</v>
      </c>
      <c r="DF12" s="13" t="s">
        <v>76</v>
      </c>
      <c r="DG12" s="13" t="s">
        <v>76</v>
      </c>
      <c r="DH12" s="13" t="s">
        <v>76</v>
      </c>
      <c r="DI12" s="13" t="s">
        <v>76</v>
      </c>
      <c r="DJ12" s="173">
        <f t="shared" si="17"/>
        <v>21.213084018447965</v>
      </c>
      <c r="DK12" s="173">
        <f t="shared" si="0"/>
        <v>135.90000000000003</v>
      </c>
      <c r="DL12" s="173">
        <f t="shared" si="6"/>
        <v>6.2359033487066391</v>
      </c>
      <c r="DM12" s="173">
        <f t="shared" si="38"/>
        <v>-10.529464552796885</v>
      </c>
      <c r="DN12" s="173">
        <f t="shared" si="39"/>
        <v>-11.352525801195002</v>
      </c>
      <c r="DO12" s="21" t="s">
        <v>76</v>
      </c>
      <c r="DP12" s="21" t="s">
        <v>76</v>
      </c>
      <c r="DQ12" s="21" t="s">
        <v>76</v>
      </c>
      <c r="DR12" s="192">
        <f>[20]GobFed!$X12</f>
        <v>307</v>
      </c>
      <c r="DS12" s="140">
        <f>[20]GobFed!$X81</f>
        <v>6.1560056145979551</v>
      </c>
      <c r="DT12" s="192">
        <f>[20]GobFed!$AO12</f>
        <v>310</v>
      </c>
      <c r="DU12" s="140">
        <f>[20]GobFed!$AO81</f>
        <v>6.216162021255264</v>
      </c>
      <c r="DV12" s="193">
        <f>[20]GobFed!$BG12</f>
        <v>-3</v>
      </c>
      <c r="DW12" s="186">
        <f>[20]GobFed!$BG81</f>
        <v>-6.0156406657309001E-2</v>
      </c>
      <c r="DX12" s="19" t="s">
        <v>76</v>
      </c>
      <c r="DY12" s="19" t="s">
        <v>76</v>
      </c>
      <c r="DZ12" s="19" t="s">
        <v>76</v>
      </c>
      <c r="EA12" s="19" t="s">
        <v>76</v>
      </c>
      <c r="EB12" s="19" t="s">
        <v>76</v>
      </c>
      <c r="EC12" s="20" t="s">
        <v>76</v>
      </c>
      <c r="ED12" s="36">
        <f>'[20]Deuda Ext'!K12</f>
        <v>419.84311726147115</v>
      </c>
      <c r="EE12" s="36">
        <f t="shared" si="7"/>
        <v>19.264908762783232</v>
      </c>
      <c r="EF12" s="64" t="s">
        <v>76</v>
      </c>
      <c r="EG12" s="12" t="s">
        <v>76</v>
      </c>
      <c r="EH12" s="12" t="s">
        <v>76</v>
      </c>
      <c r="EI12" s="12" t="s">
        <v>76</v>
      </c>
      <c r="EJ12" s="12" t="s">
        <v>76</v>
      </c>
      <c r="EK12" s="12" t="s">
        <v>76</v>
      </c>
      <c r="EL12" s="12" t="s">
        <v>76</v>
      </c>
      <c r="EM12" s="12" t="s">
        <v>76</v>
      </c>
      <c r="EN12" s="12" t="s">
        <v>76</v>
      </c>
      <c r="EO12" s="12" t="s">
        <v>76</v>
      </c>
      <c r="EP12" s="12" t="s">
        <v>76</v>
      </c>
      <c r="EQ12" s="12" t="s">
        <v>76</v>
      </c>
      <c r="ER12" s="12" t="s">
        <v>76</v>
      </c>
      <c r="ES12" s="12" t="s">
        <v>76</v>
      </c>
      <c r="ET12" s="12" t="s">
        <v>76</v>
      </c>
      <c r="EU12" s="12" t="s">
        <v>76</v>
      </c>
      <c r="EV12" s="12" t="s">
        <v>76</v>
      </c>
      <c r="EW12" s="12" t="s">
        <v>76</v>
      </c>
      <c r="EX12" s="12" t="s">
        <v>76</v>
      </c>
      <c r="EZ12" s="13" t="s">
        <v>76</v>
      </c>
      <c r="FA12" s="13" t="s">
        <v>76</v>
      </c>
      <c r="FB12" s="13" t="s">
        <v>76</v>
      </c>
      <c r="FC12" s="13" t="s">
        <v>76</v>
      </c>
      <c r="FD12" s="13" t="s">
        <v>76</v>
      </c>
      <c r="FE12" s="13" t="s">
        <v>76</v>
      </c>
      <c r="FF12" s="13" t="s">
        <v>76</v>
      </c>
      <c r="FG12" s="13" t="s">
        <v>76</v>
      </c>
      <c r="FH12" s="13" t="s">
        <v>76</v>
      </c>
      <c r="FI12" s="13" t="s">
        <v>76</v>
      </c>
      <c r="FJ12" s="13" t="s">
        <v>76</v>
      </c>
      <c r="FK12" s="13" t="s">
        <v>76</v>
      </c>
      <c r="FL12" s="13" t="s">
        <v>76</v>
      </c>
      <c r="FM12" s="13" t="s">
        <v>76</v>
      </c>
      <c r="FN12" s="13" t="s">
        <v>76</v>
      </c>
      <c r="FO12" s="13" t="s">
        <v>76</v>
      </c>
      <c r="FP12" s="13" t="s">
        <v>76</v>
      </c>
      <c r="FQ12" s="13" t="s">
        <v>76</v>
      </c>
      <c r="FR12" s="13" t="s">
        <v>76</v>
      </c>
      <c r="FS12" s="13" t="s">
        <v>76</v>
      </c>
      <c r="FT12" s="13" t="s">
        <v>76</v>
      </c>
      <c r="FU12" s="13" t="s">
        <v>76</v>
      </c>
      <c r="FV12" s="13" t="s">
        <v>76</v>
      </c>
      <c r="FW12" s="13" t="s">
        <v>76</v>
      </c>
      <c r="FX12" s="13" t="s">
        <v>76</v>
      </c>
      <c r="FY12" s="13" t="s">
        <v>76</v>
      </c>
      <c r="FZ12" s="13" t="s">
        <v>76</v>
      </c>
      <c r="GA12" s="13" t="s">
        <v>76</v>
      </c>
      <c r="GB12" s="13" t="s">
        <v>76</v>
      </c>
      <c r="GC12" s="13" t="s">
        <v>76</v>
      </c>
      <c r="GD12" s="13" t="s">
        <v>76</v>
      </c>
      <c r="GE12" s="13" t="s">
        <v>76</v>
      </c>
      <c r="GF12" s="173">
        <f>'[21]Reservas Int'!C12</f>
        <v>16.2</v>
      </c>
      <c r="GG12" s="27">
        <f t="shared" si="40"/>
        <v>0.74335271706436745</v>
      </c>
      <c r="GH12" s="31">
        <f t="shared" ref="GH12:GH75" si="53">GF12-GF11</f>
        <v>-1.5</v>
      </c>
      <c r="GI12" s="31">
        <f t="shared" si="46"/>
        <v>-6.8828955283737725E-2</v>
      </c>
      <c r="GJ12" s="28">
        <f t="shared" si="41"/>
        <v>35.477999999999994</v>
      </c>
      <c r="GK12" s="32">
        <f t="shared" ref="GK12:GK75" si="54">((GJ12/GJ11)-1)*100</f>
        <v>-13.6031560490941</v>
      </c>
      <c r="GL12" s="35">
        <f t="shared" si="42"/>
        <v>1.1911764705882353</v>
      </c>
    </row>
    <row r="13" spans="1:194" ht="17.25" customHeight="1" x14ac:dyDescent="0.25">
      <c r="A13" s="22">
        <v>1928</v>
      </c>
      <c r="B13" s="37" t="str">
        <f>'[14]EU Pob'!B13</f>
        <v>-</v>
      </c>
      <c r="C13" s="35">
        <f>'[14]EU PIB'!B13</f>
        <v>1041.056948611342</v>
      </c>
      <c r="D13" s="35">
        <f>'[14]EU PIB'!C13</f>
        <v>1.8484570730217031</v>
      </c>
      <c r="E13" s="35">
        <f>'[14]EU PIB'!D13</f>
        <v>97.934455437921073</v>
      </c>
      <c r="F13" s="35">
        <f>'[14]EU PIB'!E13</f>
        <v>1.0172306414780952</v>
      </c>
      <c r="G13" s="35">
        <f>'[14]EU PIB'!F13</f>
        <v>9.4072140403611062</v>
      </c>
      <c r="H13" s="35">
        <f>'[14]EU PIB'!G13</f>
        <v>-0.81614042611134474</v>
      </c>
      <c r="I13" s="52" t="str">
        <f>'[14]EU PIB'!H13</f>
        <v>-</v>
      </c>
      <c r="J13" s="170">
        <f>'[14]EU INF A'!$J13</f>
        <v>60.987503809814079</v>
      </c>
      <c r="K13" s="170">
        <f t="shared" ref="K13" si="55">((J13/J12)-1)*100</f>
        <v>1.4191586416624657</v>
      </c>
      <c r="L13" s="170">
        <f>'[14]EU INF A'!$L13</f>
        <v>60.347455044193843</v>
      </c>
      <c r="M13" s="170">
        <f t="shared" ref="M13" si="56">((L13/L12)-1)*100</f>
        <v>-0.60240963855422436</v>
      </c>
      <c r="N13" s="170">
        <f>'[14]EU INF A'!$F13</f>
        <v>71.295013850415501</v>
      </c>
      <c r="O13" s="170">
        <f t="shared" si="1"/>
        <v>-1.1521843494959438</v>
      </c>
      <c r="P13" s="170">
        <f>'[14]EU INF A'!$H13</f>
        <v>68.40000000000002</v>
      </c>
      <c r="Q13" s="170">
        <f t="shared" ref="Q13" si="57">((P13/P12)-1)*100</f>
        <v>-1.1560693641618491</v>
      </c>
      <c r="R13" s="49" t="s">
        <v>76</v>
      </c>
      <c r="S13" s="49" t="s">
        <v>76</v>
      </c>
      <c r="T13" s="49" t="s">
        <v>76</v>
      </c>
      <c r="U13" s="49" t="s">
        <v>76</v>
      </c>
      <c r="V13" s="49" t="s">
        <v>76</v>
      </c>
      <c r="W13" s="170">
        <f>'[14]UK Pet'!B72</f>
        <v>1.17</v>
      </c>
      <c r="X13" s="170">
        <f>'[14]UK Pet'!C72</f>
        <v>-10.000000000000009</v>
      </c>
      <c r="Y13" s="172">
        <f>[17]POBLACIÓN!$E13</f>
        <v>16032176.628179673</v>
      </c>
      <c r="Z13" s="52">
        <f t="shared" si="9"/>
        <v>1.611324657057045</v>
      </c>
      <c r="AA13" s="37">
        <f>[17]POBLACIÓN!$F13</f>
        <v>5281282.6262352085</v>
      </c>
      <c r="AB13" s="52">
        <f t="shared" si="10"/>
        <v>32.941769222728787</v>
      </c>
      <c r="AC13" s="37">
        <f>[17]POBLACIÓN!$G13</f>
        <v>10750894.001944464</v>
      </c>
      <c r="AD13" s="52">
        <f t="shared" si="11"/>
        <v>67.058230777271206</v>
      </c>
      <c r="AE13" s="37">
        <f>[17]POBLACIÓN!$M13</f>
        <v>5101705.0427551959</v>
      </c>
      <c r="AF13" s="52">
        <f t="shared" si="12"/>
        <v>31.821661905769901</v>
      </c>
      <c r="AG13" s="173">
        <f>[18]PIB!D13</f>
        <v>19302.618028674693</v>
      </c>
      <c r="AH13" s="173">
        <f>[18]PIB!E13</f>
        <v>0.62001303436491906</v>
      </c>
      <c r="AI13" s="174">
        <f>[18]PIB!H13</f>
        <v>25.996473600345769</v>
      </c>
      <c r="AJ13" s="174">
        <f>[18]PIB!I13</f>
        <v>1.5932891601400101E-3</v>
      </c>
      <c r="AK13" s="175">
        <f>[18]PIB!B13</f>
        <v>5018</v>
      </c>
      <c r="AL13" s="173">
        <f>[18]PIB!C13</f>
        <v>0.62161620212553004</v>
      </c>
      <c r="AM13" s="48">
        <f t="shared" si="2"/>
        <v>3.7835621359737091</v>
      </c>
      <c r="AN13" s="173">
        <f>'[18]PIB POT'!F13</f>
        <v>16015.025911958515</v>
      </c>
      <c r="AO13" s="173">
        <f>'[18]PIB POT'!G13</f>
        <v>38.236169153141262</v>
      </c>
      <c r="AP13" s="173">
        <f>'[18]PIB POT'!H13</f>
        <v>2.4576803020431415</v>
      </c>
      <c r="AQ13" s="176">
        <f t="shared" si="21"/>
        <v>-1.7935866420758506</v>
      </c>
      <c r="AR13" s="177">
        <f t="shared" si="3"/>
        <v>2329.4390715667309</v>
      </c>
      <c r="AS13" s="178">
        <f t="shared" si="13"/>
        <v>6.8885717953720338</v>
      </c>
      <c r="AT13" s="174">
        <f t="shared" si="4"/>
        <v>145.29774250816874</v>
      </c>
      <c r="AU13" s="170">
        <f t="shared" si="14"/>
        <v>5.1935619933368038</v>
      </c>
      <c r="AV13" s="15" t="s">
        <v>76</v>
      </c>
      <c r="AW13" s="15" t="s">
        <v>76</v>
      </c>
      <c r="AX13" s="181">
        <f>'[18]Inv Nom'!C13</f>
        <v>281</v>
      </c>
      <c r="AY13" s="182">
        <f t="shared" si="50"/>
        <v>27.149321266968318</v>
      </c>
      <c r="AZ13" s="181">
        <f>'[18]Inv Nom'!D13</f>
        <v>182</v>
      </c>
      <c r="BA13" s="182">
        <f t="shared" si="51"/>
        <v>46.774193548387103</v>
      </c>
      <c r="BB13" s="181">
        <f>'[18]Inv Nom'!E13</f>
        <v>99</v>
      </c>
      <c r="BC13" s="182">
        <f t="shared" si="52"/>
        <v>2.0618556701030855</v>
      </c>
      <c r="BD13" s="182">
        <f t="shared" si="29"/>
        <v>5.5998405739338386</v>
      </c>
      <c r="BE13" s="183">
        <f t="shared" si="30"/>
        <v>-4.8294888401753697</v>
      </c>
      <c r="BF13" s="185">
        <f t="shared" si="31"/>
        <v>10.429329414109208</v>
      </c>
      <c r="BG13" s="185">
        <f t="shared" si="32"/>
        <v>7.9781536468712648</v>
      </c>
      <c r="BH13" s="186">
        <f t="shared" si="33"/>
        <v>2.4511757672379435</v>
      </c>
      <c r="BI13" s="185">
        <f t="shared" si="34"/>
        <v>4.3512106416899181</v>
      </c>
      <c r="BJ13" s="185">
        <f t="shared" si="35"/>
        <v>0.47827819848545233</v>
      </c>
      <c r="BK13" s="182">
        <f t="shared" si="36"/>
        <v>1.9728975687524912</v>
      </c>
      <c r="BL13" s="182">
        <f t="shared" si="37"/>
        <v>3.6269430051813467</v>
      </c>
      <c r="BM13" s="20" t="s">
        <v>76</v>
      </c>
      <c r="BN13" s="20" t="s">
        <v>76</v>
      </c>
      <c r="BO13" s="20" t="s">
        <v>76</v>
      </c>
      <c r="BP13" s="20" t="s">
        <v>76</v>
      </c>
      <c r="BQ13" s="20" t="s">
        <v>76</v>
      </c>
      <c r="BR13" s="20" t="s">
        <v>76</v>
      </c>
      <c r="BS13" s="20" t="s">
        <v>76</v>
      </c>
      <c r="BT13" s="20" t="s">
        <v>76</v>
      </c>
      <c r="BU13" s="20" t="s">
        <v>76</v>
      </c>
      <c r="BV13" s="187">
        <f>'[15]Precios M Anual'!B13</f>
        <v>26.058385352759917</v>
      </c>
      <c r="BW13" s="188">
        <f t="shared" si="5"/>
        <v>-10.240089826536048</v>
      </c>
      <c r="BX13" s="187">
        <f>'[15]Precios M Anual'!D13</f>
        <v>23.446367842585936</v>
      </c>
      <c r="BY13" s="188">
        <f t="shared" si="5"/>
        <v>-9.9405409932166613</v>
      </c>
      <c r="BZ13" s="17" t="s">
        <v>76</v>
      </c>
      <c r="CA13" s="17" t="s">
        <v>76</v>
      </c>
      <c r="CB13" s="17" t="s">
        <v>76</v>
      </c>
      <c r="CC13" s="185">
        <f>'[19]TCA B64'!$B13</f>
        <v>2.1541666666666668</v>
      </c>
      <c r="CD13" s="140">
        <f t="shared" si="15"/>
        <v>-5.8630735615440628</v>
      </c>
      <c r="CE13" s="185">
        <f>[19]TCA!$D13</f>
        <v>2.16</v>
      </c>
      <c r="CF13" s="140">
        <f t="shared" si="16"/>
        <v>-1.3698630136986245</v>
      </c>
      <c r="CG13" s="190">
        <f>'[19]TCA B64'!$I13</f>
        <v>115.87173272467331</v>
      </c>
      <c r="CH13" s="140">
        <f t="shared" si="22"/>
        <v>0.53206992979311085</v>
      </c>
      <c r="CI13" s="19" t="s">
        <v>76</v>
      </c>
      <c r="CJ13" s="19" t="s">
        <v>76</v>
      </c>
      <c r="CK13" s="19" t="s">
        <v>76</v>
      </c>
      <c r="CL13" s="19" t="s">
        <v>76</v>
      </c>
      <c r="CM13" s="19" t="s">
        <v>76</v>
      </c>
      <c r="CN13" s="19" t="s">
        <v>76</v>
      </c>
      <c r="CO13" s="19" t="s">
        <v>76</v>
      </c>
      <c r="CP13" s="186">
        <f>'[15]Terminos de Int'!B13</f>
        <v>100.4950495049505</v>
      </c>
      <c r="CQ13" s="186">
        <f>'[15]Terminos de Int'!C13</f>
        <v>4.3238270469181161</v>
      </c>
      <c r="CR13" s="13" t="s">
        <v>76</v>
      </c>
      <c r="CS13" s="13" t="s">
        <v>76</v>
      </c>
      <c r="CT13" s="173">
        <f>[16]bp!$I13</f>
        <v>284.60000000000002</v>
      </c>
      <c r="CU13" s="29" t="s">
        <v>76</v>
      </c>
      <c r="CV13" s="29" t="s">
        <v>76</v>
      </c>
      <c r="CW13" s="29" t="s">
        <v>76</v>
      </c>
      <c r="CX13" s="29" t="s">
        <v>76</v>
      </c>
      <c r="CY13" s="173">
        <f>[16]bp!N13</f>
        <v>172.1</v>
      </c>
      <c r="CZ13" s="13" t="s">
        <v>76</v>
      </c>
      <c r="DA13" s="13" t="s">
        <v>76</v>
      </c>
      <c r="DB13" s="13" t="s">
        <v>76</v>
      </c>
      <c r="DC13" s="13" t="s">
        <v>76</v>
      </c>
      <c r="DD13" s="13" t="s">
        <v>76</v>
      </c>
      <c r="DE13" s="13" t="s">
        <v>76</v>
      </c>
      <c r="DF13" s="13" t="s">
        <v>76</v>
      </c>
      <c r="DG13" s="13" t="s">
        <v>76</v>
      </c>
      <c r="DH13" s="13" t="s">
        <v>76</v>
      </c>
      <c r="DI13" s="13" t="s">
        <v>76</v>
      </c>
      <c r="DJ13" s="173">
        <f t="shared" si="17"/>
        <v>19.605578251627477</v>
      </c>
      <c r="DK13" s="173">
        <f t="shared" si="0"/>
        <v>112.50000000000003</v>
      </c>
      <c r="DL13" s="173">
        <f t="shared" si="6"/>
        <v>4.8294888401753697</v>
      </c>
      <c r="DM13" s="173">
        <f t="shared" si="38"/>
        <v>-4.8478769642260051</v>
      </c>
      <c r="DN13" s="173">
        <f t="shared" si="39"/>
        <v>5.4534313725490335</v>
      </c>
      <c r="DO13" s="21" t="s">
        <v>76</v>
      </c>
      <c r="DP13" s="21" t="s">
        <v>76</v>
      </c>
      <c r="DQ13" s="21" t="s">
        <v>76</v>
      </c>
      <c r="DR13" s="192">
        <f>[20]GobFed!$X13</f>
        <v>311</v>
      </c>
      <c r="DS13" s="140">
        <f>[20]GobFed!$X82</f>
        <v>6.197688322040654</v>
      </c>
      <c r="DT13" s="192">
        <f>[20]GobFed!$AO13</f>
        <v>287</v>
      </c>
      <c r="DU13" s="140">
        <f>[20]GobFed!$AO82</f>
        <v>5.7194101235552015</v>
      </c>
      <c r="DV13" s="193">
        <f>[20]GobFed!$BG13</f>
        <v>24</v>
      </c>
      <c r="DW13" s="186">
        <f>[20]GobFed!$BG82</f>
        <v>0.47827819848545233</v>
      </c>
      <c r="DX13" s="19" t="s">
        <v>76</v>
      </c>
      <c r="DY13" s="19" t="s">
        <v>76</v>
      </c>
      <c r="DZ13" s="19" t="s">
        <v>76</v>
      </c>
      <c r="EA13" s="19" t="s">
        <v>76</v>
      </c>
      <c r="EB13" s="19" t="s">
        <v>76</v>
      </c>
      <c r="EC13" s="20" t="s">
        <v>76</v>
      </c>
      <c r="ED13" s="36">
        <f>'[20]Deuda Ext'!K13</f>
        <v>458.46963249516443</v>
      </c>
      <c r="EE13" s="36">
        <f t="shared" si="7"/>
        <v>19.681546432841774</v>
      </c>
      <c r="EF13" s="64" t="s">
        <v>76</v>
      </c>
      <c r="EG13" s="12" t="s">
        <v>76</v>
      </c>
      <c r="EH13" s="12" t="s">
        <v>76</v>
      </c>
      <c r="EI13" s="12" t="s">
        <v>76</v>
      </c>
      <c r="EJ13" s="12" t="s">
        <v>76</v>
      </c>
      <c r="EK13" s="12" t="s">
        <v>76</v>
      </c>
      <c r="EL13" s="12" t="s">
        <v>76</v>
      </c>
      <c r="EM13" s="12" t="s">
        <v>76</v>
      </c>
      <c r="EN13" s="12" t="s">
        <v>76</v>
      </c>
      <c r="EO13" s="12" t="s">
        <v>76</v>
      </c>
      <c r="EP13" s="12" t="s">
        <v>76</v>
      </c>
      <c r="EQ13" s="12" t="s">
        <v>76</v>
      </c>
      <c r="ER13" s="12" t="s">
        <v>76</v>
      </c>
      <c r="ES13" s="12" t="s">
        <v>76</v>
      </c>
      <c r="ET13" s="12" t="s">
        <v>76</v>
      </c>
      <c r="EU13" s="12" t="s">
        <v>76</v>
      </c>
      <c r="EV13" s="12" t="s">
        <v>76</v>
      </c>
      <c r="EW13" s="12" t="s">
        <v>76</v>
      </c>
      <c r="EX13" s="12" t="s">
        <v>76</v>
      </c>
      <c r="EZ13" s="13" t="s">
        <v>76</v>
      </c>
      <c r="FA13" s="13" t="s">
        <v>76</v>
      </c>
      <c r="FB13" s="13" t="s">
        <v>76</v>
      </c>
      <c r="FC13" s="13" t="s">
        <v>76</v>
      </c>
      <c r="FD13" s="13" t="s">
        <v>76</v>
      </c>
      <c r="FE13" s="13" t="s">
        <v>76</v>
      </c>
      <c r="FF13" s="13" t="s">
        <v>76</v>
      </c>
      <c r="FG13" s="13" t="s">
        <v>76</v>
      </c>
      <c r="FH13" s="13" t="s">
        <v>76</v>
      </c>
      <c r="FI13" s="13" t="s">
        <v>76</v>
      </c>
      <c r="FJ13" s="13" t="s">
        <v>76</v>
      </c>
      <c r="FK13" s="13" t="s">
        <v>76</v>
      </c>
      <c r="FL13" s="13" t="s">
        <v>76</v>
      </c>
      <c r="FM13" s="13" t="s">
        <v>76</v>
      </c>
      <c r="FN13" s="13" t="s">
        <v>76</v>
      </c>
      <c r="FO13" s="13" t="s">
        <v>76</v>
      </c>
      <c r="FP13" s="13" t="s">
        <v>76</v>
      </c>
      <c r="FQ13" s="13" t="s">
        <v>76</v>
      </c>
      <c r="FR13" s="13" t="s">
        <v>76</v>
      </c>
      <c r="FS13" s="13" t="s">
        <v>76</v>
      </c>
      <c r="FT13" s="13" t="s">
        <v>76</v>
      </c>
      <c r="FU13" s="13" t="s">
        <v>76</v>
      </c>
      <c r="FV13" s="13" t="s">
        <v>76</v>
      </c>
      <c r="FW13" s="13" t="s">
        <v>76</v>
      </c>
      <c r="FX13" s="13" t="s">
        <v>76</v>
      </c>
      <c r="FY13" s="13" t="s">
        <v>76</v>
      </c>
      <c r="FZ13" s="13" t="s">
        <v>76</v>
      </c>
      <c r="GA13" s="13" t="s">
        <v>76</v>
      </c>
      <c r="GB13" s="13" t="s">
        <v>76</v>
      </c>
      <c r="GC13" s="13" t="s">
        <v>76</v>
      </c>
      <c r="GD13" s="13" t="s">
        <v>76</v>
      </c>
      <c r="GE13" s="13" t="s">
        <v>76</v>
      </c>
      <c r="GF13" s="173">
        <f>'[21]Reservas Int'!C13</f>
        <v>19.8</v>
      </c>
      <c r="GG13" s="27">
        <f t="shared" si="40"/>
        <v>0.84999003587086486</v>
      </c>
      <c r="GH13" s="31">
        <f t="shared" si="53"/>
        <v>3.6000000000000014</v>
      </c>
      <c r="GI13" s="31">
        <f t="shared" si="46"/>
        <v>0.15454364288561187</v>
      </c>
      <c r="GJ13" s="28">
        <f t="shared" si="41"/>
        <v>42.768000000000008</v>
      </c>
      <c r="GK13" s="32">
        <f t="shared" si="54"/>
        <v>20.54794520547949</v>
      </c>
      <c r="GL13" s="35">
        <f t="shared" si="42"/>
        <v>1.380592678675189</v>
      </c>
    </row>
    <row r="14" spans="1:194" ht="16.5" customHeight="1" x14ac:dyDescent="0.25">
      <c r="A14" s="22">
        <v>1929</v>
      </c>
      <c r="B14" s="28">
        <f>'[14]EU Pob'!C14</f>
        <v>121878000</v>
      </c>
      <c r="C14" s="35">
        <f>'[14]EU PIB'!B14</f>
        <v>1109.4480000000001</v>
      </c>
      <c r="D14" s="35">
        <f>'[14]EU PIB'!C14</f>
        <v>6.5693861877474058</v>
      </c>
      <c r="E14" s="35">
        <f>'[14]EU PIB'!D14</f>
        <v>104.556</v>
      </c>
      <c r="F14" s="35">
        <f>'[14]EU PIB'!E14</f>
        <v>6.7612001644060893</v>
      </c>
      <c r="G14" s="35">
        <f>'[14]EU PIB'!F14</f>
        <v>9.4241460618253399</v>
      </c>
      <c r="H14" s="35">
        <f>'[14]EU PIB'!G14</f>
        <v>0.17998975458182187</v>
      </c>
      <c r="I14" s="35">
        <f>'[14]EU PIB'!H14</f>
        <v>857.87426771033324</v>
      </c>
      <c r="J14" s="170">
        <f>'[14]EU INF A'!$J14</f>
        <v>60.073148430356603</v>
      </c>
      <c r="K14" s="170">
        <f t="shared" ref="K14" si="58">((J14/J13)-1)*100</f>
        <v>-1.4992503748125774</v>
      </c>
      <c r="L14" s="170">
        <f>'[14]EU INF A'!$L14</f>
        <v>58.884486437061867</v>
      </c>
      <c r="M14" s="170">
        <f t="shared" ref="M14" si="59">((L14/L13)-1)*100</f>
        <v>-2.4242424242424288</v>
      </c>
      <c r="N14" s="170">
        <f>'[14]EU INF A'!$F14</f>
        <v>71.295013850415515</v>
      </c>
      <c r="O14" s="170">
        <f t="shared" si="1"/>
        <v>2.2204460492503131E-14</v>
      </c>
      <c r="P14" s="170">
        <f>'[14]EU INF A'!$H14</f>
        <v>68.800000000000011</v>
      </c>
      <c r="Q14" s="170">
        <f t="shared" ref="Q14" si="60">((P14/P13)-1)*100</f>
        <v>0.58479532163742132</v>
      </c>
      <c r="R14" s="49" t="s">
        <v>76</v>
      </c>
      <c r="S14" s="49" t="s">
        <v>76</v>
      </c>
      <c r="T14" s="49" t="s">
        <v>76</v>
      </c>
      <c r="U14" s="49" t="s">
        <v>76</v>
      </c>
      <c r="V14" s="171">
        <f>'[14]EU Bal Fis'!B14</f>
        <v>0.70172000000000001</v>
      </c>
      <c r="W14" s="170">
        <f>'[14]UK Pet'!B73</f>
        <v>1.27</v>
      </c>
      <c r="X14" s="170">
        <f>'[14]UK Pet'!C73</f>
        <v>8.5470085470085611</v>
      </c>
      <c r="Y14" s="172">
        <f>[17]POBLACIÓN!$E14</f>
        <v>16290507.043252468</v>
      </c>
      <c r="Z14" s="52">
        <f t="shared" si="9"/>
        <v>1.611324657057045</v>
      </c>
      <c r="AA14" s="37">
        <f>[17]POBLACIÓN!$F14</f>
        <v>5409402.1560484366</v>
      </c>
      <c r="AB14" s="52">
        <f t="shared" si="10"/>
        <v>33.205855052185207</v>
      </c>
      <c r="AC14" s="37">
        <f>[17]POBLACIÓN!$G14</f>
        <v>10881104.887204032</v>
      </c>
      <c r="AD14" s="52">
        <f t="shared" si="11"/>
        <v>66.7941449478148</v>
      </c>
      <c r="AE14" s="37">
        <f>[17]POBLACIÓN!$M14</f>
        <v>5133653.9827865213</v>
      </c>
      <c r="AF14" s="52">
        <f t="shared" si="12"/>
        <v>31.513162660660598</v>
      </c>
      <c r="AG14" s="173">
        <f>[18]PIB!D14</f>
        <v>18555.855913254629</v>
      </c>
      <c r="AH14" s="173">
        <f>[18]PIB!E14</f>
        <v>-3.8687089715536138</v>
      </c>
      <c r="AI14" s="174">
        <f>[18]PIB!H14</f>
        <v>26.207360214121472</v>
      </c>
      <c r="AJ14" s="174">
        <f>[18]PIB!I14</f>
        <v>0.81121238602490653</v>
      </c>
      <c r="AK14" s="175">
        <f>[18]PIB!B14</f>
        <v>4863</v>
      </c>
      <c r="AL14" s="173">
        <f>[18]PIB!C14</f>
        <v>-3.0888800318852105</v>
      </c>
      <c r="AM14" s="48">
        <f t="shared" si="2"/>
        <v>3.6145513459757188</v>
      </c>
      <c r="AN14" s="173">
        <f>'[18]PIB POT'!F14</f>
        <v>16421.708011239421</v>
      </c>
      <c r="AO14" s="173">
        <f>'[18]PIB POT'!G14</f>
        <v>39.207130150965689</v>
      </c>
      <c r="AP14" s="173">
        <f>'[18]PIB POT'!H14</f>
        <v>2.5393783407945403</v>
      </c>
      <c r="AQ14" s="176">
        <f t="shared" si="21"/>
        <v>-6.2493916152393414</v>
      </c>
      <c r="AR14" s="177">
        <f t="shared" si="3"/>
        <v>2266.2524271844659</v>
      </c>
      <c r="AS14" s="178">
        <f t="shared" si="13"/>
        <v>-2.7125261679313617</v>
      </c>
      <c r="AT14" s="174">
        <f t="shared" si="4"/>
        <v>139.11491036880574</v>
      </c>
      <c r="AU14" s="170">
        <f t="shared" si="14"/>
        <v>-4.2552843785686463</v>
      </c>
      <c r="AV14" s="15" t="s">
        <v>76</v>
      </c>
      <c r="AW14" s="15" t="s">
        <v>76</v>
      </c>
      <c r="AX14" s="181">
        <f>'[18]Inv Nom'!C14</f>
        <v>249</v>
      </c>
      <c r="AY14" s="182">
        <f t="shared" si="50"/>
        <v>-11.387900355871883</v>
      </c>
      <c r="AZ14" s="181">
        <f>'[18]Inv Nom'!D14</f>
        <v>151</v>
      </c>
      <c r="BA14" s="182">
        <f t="shared" si="51"/>
        <v>-17.032967032967029</v>
      </c>
      <c r="BB14" s="181">
        <f>'[18]Inv Nom'!E14</f>
        <v>98</v>
      </c>
      <c r="BC14" s="182">
        <f t="shared" si="52"/>
        <v>-1.0101010101010055</v>
      </c>
      <c r="BD14" s="182">
        <f t="shared" si="29"/>
        <v>5.1202961135101788</v>
      </c>
      <c r="BE14" s="183">
        <f t="shared" si="30"/>
        <v>-4.2890191239975319</v>
      </c>
      <c r="BF14" s="185">
        <f t="shared" si="31"/>
        <v>9.4093152375077107</v>
      </c>
      <c r="BG14" s="185">
        <f t="shared" si="32"/>
        <v>6.4481801357186921</v>
      </c>
      <c r="BH14" s="186">
        <f t="shared" si="33"/>
        <v>2.9611351017890191</v>
      </c>
      <c r="BI14" s="185">
        <f t="shared" si="34"/>
        <v>3.3431009664815958</v>
      </c>
      <c r="BJ14" s="185">
        <f t="shared" si="35"/>
        <v>0.94591815751593666</v>
      </c>
      <c r="BK14" s="182">
        <f t="shared" si="36"/>
        <v>2.0152169442730825</v>
      </c>
      <c r="BL14" s="182">
        <f t="shared" si="37"/>
        <v>3.1050791692370963</v>
      </c>
      <c r="BM14" s="20" t="s">
        <v>76</v>
      </c>
      <c r="BN14" s="20" t="s">
        <v>76</v>
      </c>
      <c r="BO14" s="20" t="s">
        <v>76</v>
      </c>
      <c r="BP14" s="20" t="s">
        <v>76</v>
      </c>
      <c r="BQ14" s="20" t="s">
        <v>76</v>
      </c>
      <c r="BR14" s="20" t="s">
        <v>76</v>
      </c>
      <c r="BS14" s="20" t="s">
        <v>76</v>
      </c>
      <c r="BT14" s="20" t="s">
        <v>76</v>
      </c>
      <c r="BU14" s="20" t="s">
        <v>76</v>
      </c>
      <c r="BV14" s="187">
        <f>'[15]Precios M Anual'!B14</f>
        <v>26.420586923828555</v>
      </c>
      <c r="BW14" s="188">
        <f t="shared" si="5"/>
        <v>1.3899616809154081</v>
      </c>
      <c r="BX14" s="187">
        <f>'[15]Precios M Anual'!D14</f>
        <v>23.987068904977722</v>
      </c>
      <c r="BY14" s="188">
        <f t="shared" si="5"/>
        <v>2.3061186535242584</v>
      </c>
      <c r="BZ14" s="17" t="s">
        <v>76</v>
      </c>
      <c r="CA14" s="17" t="s">
        <v>76</v>
      </c>
      <c r="CB14" s="17" t="s">
        <v>76</v>
      </c>
      <c r="CC14" s="185">
        <f>'[19]TCA B64'!$B14</f>
        <v>2.1458333333333335</v>
      </c>
      <c r="CD14" s="140">
        <f t="shared" si="15"/>
        <v>-0.38684719535783119</v>
      </c>
      <c r="CE14" s="185">
        <f>[19]TCA!$D14</f>
        <v>2.16</v>
      </c>
      <c r="CF14" s="140">
        <f t="shared" si="16"/>
        <v>0</v>
      </c>
      <c r="CG14" s="190">
        <f>'[19]TCA B64'!$I14</f>
        <v>117.739001054921</v>
      </c>
      <c r="CH14" s="140">
        <f t="shared" si="22"/>
        <v>1.6114959933192452</v>
      </c>
      <c r="CI14" s="19" t="s">
        <v>76</v>
      </c>
      <c r="CJ14" s="19" t="s">
        <v>76</v>
      </c>
      <c r="CK14" s="19" t="s">
        <v>76</v>
      </c>
      <c r="CL14" s="19" t="s">
        <v>76</v>
      </c>
      <c r="CM14" s="19" t="s">
        <v>76</v>
      </c>
      <c r="CN14" s="19" t="s">
        <v>76</v>
      </c>
      <c r="CO14" s="19" t="s">
        <v>76</v>
      </c>
      <c r="CP14" s="186">
        <f>'[15]Terminos de Int'!B14</f>
        <v>110.74964639321077</v>
      </c>
      <c r="CQ14" s="186">
        <f>'[15]Terminos de Int'!C14</f>
        <v>10.204081632653072</v>
      </c>
      <c r="CR14" s="13" t="s">
        <v>76</v>
      </c>
      <c r="CS14" s="13" t="s">
        <v>76</v>
      </c>
      <c r="CT14" s="173">
        <f>[16]bp!$I14</f>
        <v>274.89999999999998</v>
      </c>
      <c r="CU14" s="29" t="s">
        <v>76</v>
      </c>
      <c r="CV14" s="29" t="s">
        <v>76</v>
      </c>
      <c r="CW14" s="29" t="s">
        <v>76</v>
      </c>
      <c r="CX14" s="29" t="s">
        <v>76</v>
      </c>
      <c r="CY14" s="173">
        <f>[16]bp!N14</f>
        <v>177.7</v>
      </c>
      <c r="CZ14" s="13" t="s">
        <v>76</v>
      </c>
      <c r="DA14" s="13" t="s">
        <v>76</v>
      </c>
      <c r="DB14" s="13" t="s">
        <v>76</v>
      </c>
      <c r="DC14" s="13" t="s">
        <v>76</v>
      </c>
      <c r="DD14" s="13" t="s">
        <v>76</v>
      </c>
      <c r="DE14" s="13" t="s">
        <v>76</v>
      </c>
      <c r="DF14" s="13" t="s">
        <v>76</v>
      </c>
      <c r="DG14" s="13" t="s">
        <v>76</v>
      </c>
      <c r="DH14" s="13" t="s">
        <v>76</v>
      </c>
      <c r="DI14" s="13" t="s">
        <v>76</v>
      </c>
      <c r="DJ14" s="173">
        <f t="shared" si="17"/>
        <v>19.971296867502915</v>
      </c>
      <c r="DK14" s="173">
        <f t="shared" si="0"/>
        <v>97.199999999999989</v>
      </c>
      <c r="DL14" s="173">
        <f t="shared" si="6"/>
        <v>4.2890191239975319</v>
      </c>
      <c r="DM14" s="173">
        <f t="shared" si="38"/>
        <v>-3.4082923401265064</v>
      </c>
      <c r="DN14" s="173">
        <f t="shared" si="39"/>
        <v>3.2539221382916983</v>
      </c>
      <c r="DO14" s="21" t="s">
        <v>76</v>
      </c>
      <c r="DP14" s="21" t="s">
        <v>76</v>
      </c>
      <c r="DQ14" s="21" t="s">
        <v>76</v>
      </c>
      <c r="DR14" s="192">
        <f>[20]GobFed!$X14</f>
        <v>322</v>
      </c>
      <c r="DS14" s="140">
        <f>[20]GobFed!$X83</f>
        <v>6.6214271026115572</v>
      </c>
      <c r="DT14" s="192">
        <f>[20]GobFed!$AO14</f>
        <v>276</v>
      </c>
      <c r="DU14" s="140">
        <f>[20]GobFed!$AO83</f>
        <v>5.6755089450956202</v>
      </c>
      <c r="DV14" s="193">
        <f>[20]GobFed!$BG14</f>
        <v>46</v>
      </c>
      <c r="DW14" s="186">
        <f>[20]GobFed!$BG83</f>
        <v>0.94591815751593666</v>
      </c>
      <c r="DX14" s="19" t="s">
        <v>76</v>
      </c>
      <c r="DY14" s="19" t="s">
        <v>76</v>
      </c>
      <c r="DZ14" s="19" t="s">
        <v>76</v>
      </c>
      <c r="EA14" s="19" t="s">
        <v>76</v>
      </c>
      <c r="EB14" s="19" t="s">
        <v>76</v>
      </c>
      <c r="EC14" s="20" t="s">
        <v>76</v>
      </c>
      <c r="ED14" s="36">
        <f>'[20]Deuda Ext'!K14</f>
        <v>472.00497087378636</v>
      </c>
      <c r="EE14" s="36">
        <f t="shared" si="7"/>
        <v>20.827555007197201</v>
      </c>
      <c r="EF14" s="64" t="s">
        <v>76</v>
      </c>
      <c r="EG14" s="12" t="s">
        <v>76</v>
      </c>
      <c r="EH14" s="12" t="s">
        <v>76</v>
      </c>
      <c r="EI14" s="12" t="s">
        <v>76</v>
      </c>
      <c r="EJ14" s="12" t="s">
        <v>76</v>
      </c>
      <c r="EK14" s="12" t="s">
        <v>76</v>
      </c>
      <c r="EL14" s="12" t="s">
        <v>76</v>
      </c>
      <c r="EM14" s="12" t="s">
        <v>76</v>
      </c>
      <c r="EN14" s="12" t="s">
        <v>76</v>
      </c>
      <c r="EO14" s="12" t="s">
        <v>76</v>
      </c>
      <c r="EP14" s="12" t="s">
        <v>76</v>
      </c>
      <c r="EQ14" s="12" t="s">
        <v>76</v>
      </c>
      <c r="ER14" s="12" t="s">
        <v>76</v>
      </c>
      <c r="ES14" s="12" t="s">
        <v>76</v>
      </c>
      <c r="ET14" s="12" t="s">
        <v>76</v>
      </c>
      <c r="EU14" s="12" t="s">
        <v>76</v>
      </c>
      <c r="EV14" s="12" t="s">
        <v>76</v>
      </c>
      <c r="EW14" s="12" t="s">
        <v>76</v>
      </c>
      <c r="EX14" s="12" t="s">
        <v>76</v>
      </c>
      <c r="EZ14" s="13" t="s">
        <v>76</v>
      </c>
      <c r="FA14" s="13" t="s">
        <v>76</v>
      </c>
      <c r="FB14" s="13" t="s">
        <v>76</v>
      </c>
      <c r="FC14" s="13" t="s">
        <v>76</v>
      </c>
      <c r="FD14" s="13" t="s">
        <v>76</v>
      </c>
      <c r="FE14" s="13" t="s">
        <v>76</v>
      </c>
      <c r="FF14" s="13" t="s">
        <v>76</v>
      </c>
      <c r="FG14" s="13" t="s">
        <v>76</v>
      </c>
      <c r="FH14" s="13" t="s">
        <v>76</v>
      </c>
      <c r="FI14" s="13" t="s">
        <v>76</v>
      </c>
      <c r="FJ14" s="13" t="s">
        <v>76</v>
      </c>
      <c r="FK14" s="13" t="s">
        <v>76</v>
      </c>
      <c r="FL14" s="13" t="s">
        <v>76</v>
      </c>
      <c r="FM14" s="13" t="s">
        <v>76</v>
      </c>
      <c r="FN14" s="13" t="s">
        <v>76</v>
      </c>
      <c r="FO14" s="13" t="s">
        <v>76</v>
      </c>
      <c r="FP14" s="13" t="s">
        <v>76</v>
      </c>
      <c r="FQ14" s="13" t="s">
        <v>76</v>
      </c>
      <c r="FR14" s="13" t="s">
        <v>76</v>
      </c>
      <c r="FS14" s="13" t="s">
        <v>76</v>
      </c>
      <c r="FT14" s="13" t="s">
        <v>76</v>
      </c>
      <c r="FU14" s="13" t="s">
        <v>76</v>
      </c>
      <c r="FV14" s="13" t="s">
        <v>76</v>
      </c>
      <c r="FW14" s="13" t="s">
        <v>76</v>
      </c>
      <c r="FX14" s="13" t="s">
        <v>76</v>
      </c>
      <c r="FY14" s="13" t="s">
        <v>76</v>
      </c>
      <c r="FZ14" s="13" t="s">
        <v>76</v>
      </c>
      <c r="GA14" s="13" t="s">
        <v>76</v>
      </c>
      <c r="GB14" s="13" t="s">
        <v>76</v>
      </c>
      <c r="GC14" s="13" t="s">
        <v>76</v>
      </c>
      <c r="GD14" s="13" t="s">
        <v>76</v>
      </c>
      <c r="GE14" s="13" t="s">
        <v>76</v>
      </c>
      <c r="GF14" s="173">
        <f>'[21]Reservas Int'!C14</f>
        <v>25</v>
      </c>
      <c r="GG14" s="27">
        <f t="shared" si="40"/>
        <v>1.1031427788059498</v>
      </c>
      <c r="GH14" s="31">
        <f t="shared" si="53"/>
        <v>5.1999999999999993</v>
      </c>
      <c r="GI14" s="31">
        <f t="shared" si="46"/>
        <v>0.22945369799163753</v>
      </c>
      <c r="GJ14" s="28">
        <f t="shared" si="41"/>
        <v>54</v>
      </c>
      <c r="GK14" s="32">
        <f t="shared" si="54"/>
        <v>26.262626262626231</v>
      </c>
      <c r="GL14" s="35">
        <f t="shared" si="42"/>
        <v>1.6882386043894206</v>
      </c>
    </row>
    <row r="15" spans="1:194" ht="17.25" customHeight="1" x14ac:dyDescent="0.25">
      <c r="A15" s="22">
        <v>1930</v>
      </c>
      <c r="B15" s="28">
        <f>'[14]EU Pob'!C15</f>
        <v>123188000</v>
      </c>
      <c r="C15" s="35">
        <f>'[14]EU PIB'!B15</f>
        <v>1015.058</v>
      </c>
      <c r="D15" s="35">
        <f>'[14]EU PIB'!C15</f>
        <v>-8.5</v>
      </c>
      <c r="E15" s="35">
        <f>'[14]EU PIB'!D15</f>
        <v>92.16</v>
      </c>
      <c r="F15" s="35">
        <f>'[14]EU PIB'!E15</f>
        <v>-3.659343988669661</v>
      </c>
      <c r="G15" s="35">
        <f>'[14]EU PIB'!F15</f>
        <v>9.079284139428486</v>
      </c>
      <c r="H15" s="35">
        <f>'[14]EU PIB'!G15</f>
        <v>-3.659343988669661</v>
      </c>
      <c r="I15" s="35">
        <f>'[14]EU PIB'!H15</f>
        <v>748.12481735233951</v>
      </c>
      <c r="J15" s="170">
        <f>'[14]EU INF A'!$J15</f>
        <v>54.373666565071623</v>
      </c>
      <c r="K15" s="170">
        <f t="shared" ref="K15" si="61">((J15/J14)-1)*100</f>
        <v>-9.4875697615423693</v>
      </c>
      <c r="L15" s="170">
        <f>'[14]EU INF A'!$L15</f>
        <v>50.106674794270035</v>
      </c>
      <c r="M15" s="170">
        <f t="shared" ref="M15" si="62">((L15/L14)-1)*100</f>
        <v>-14.906832298136653</v>
      </c>
      <c r="N15" s="170">
        <f>'[14]EU INF A'!$F15</f>
        <v>69.390581717451525</v>
      </c>
      <c r="O15" s="170">
        <f t="shared" si="1"/>
        <v>-2.6711996114618719</v>
      </c>
      <c r="P15" s="170">
        <f>'[14]EU INF A'!$H15</f>
        <v>64.40000000000002</v>
      </c>
      <c r="Q15" s="170">
        <f t="shared" ref="Q15" si="63">((P15/P14)-1)*100</f>
        <v>-6.3953488372092915</v>
      </c>
      <c r="R15" s="49" t="s">
        <v>76</v>
      </c>
      <c r="S15" s="49" t="s">
        <v>76</v>
      </c>
      <c r="T15" s="49" t="s">
        <v>76</v>
      </c>
      <c r="U15" s="49" t="s">
        <v>76</v>
      </c>
      <c r="V15" s="171">
        <f>'[14]EU Bal Fis'!B15</f>
        <v>0.80042999999999997</v>
      </c>
      <c r="W15" s="170">
        <f>'[14]UK Pet'!B74</f>
        <v>1.19</v>
      </c>
      <c r="X15" s="170">
        <f>'[14]UK Pet'!C74</f>
        <v>-6.2992125984252079</v>
      </c>
      <c r="Y15" s="172">
        <f>[17]POBLACIÓN!$E15</f>
        <v>16553000</v>
      </c>
      <c r="Z15" s="52">
        <f t="shared" si="9"/>
        <v>1.6113246570569784</v>
      </c>
      <c r="AA15" s="37">
        <f>[17]POBLACIÓN!$F15</f>
        <v>5540629.7592372531</v>
      </c>
      <c r="AB15" s="52">
        <f t="shared" si="10"/>
        <v>33.472057990921606</v>
      </c>
      <c r="AC15" s="37">
        <f>[17]POBLACIÓN!$G15</f>
        <v>11012370.240762748</v>
      </c>
      <c r="AD15" s="52">
        <f t="shared" si="11"/>
        <v>66.527942009078401</v>
      </c>
      <c r="AE15" s="37">
        <f>[17]POBLACIÓN!$M15</f>
        <v>5165803</v>
      </c>
      <c r="AF15" s="52">
        <f t="shared" si="12"/>
        <v>31.207654201655288</v>
      </c>
      <c r="AG15" s="173">
        <f>[18]PIB!D15</f>
        <v>17392.799261093609</v>
      </c>
      <c r="AH15" s="173">
        <f>[18]PIB!E15</f>
        <v>-6.2678685240826759</v>
      </c>
      <c r="AI15" s="174">
        <f>[18]PIB!H15</f>
        <v>26.838693012699611</v>
      </c>
      <c r="AJ15" s="174">
        <f>[18]PIB!I15</f>
        <v>2.4089904264297246</v>
      </c>
      <c r="AK15" s="175">
        <f>[18]PIB!B15</f>
        <v>4668</v>
      </c>
      <c r="AL15" s="173">
        <f>[18]PIB!C15</f>
        <v>-4.0098704503392923</v>
      </c>
      <c r="AM15" s="48">
        <f t="shared" si="2"/>
        <v>3.3669110612800388</v>
      </c>
      <c r="AN15" s="173">
        <f>'[18]PIB POT'!F15</f>
        <v>16801.263152660107</v>
      </c>
      <c r="AO15" s="173">
        <f>'[18]PIB POT'!G15</f>
        <v>40.11332503757334</v>
      </c>
      <c r="AP15" s="173">
        <f>'[18]PIB POT'!H15</f>
        <v>2.3113012432136149</v>
      </c>
      <c r="AQ15" s="176">
        <f t="shared" si="21"/>
        <v>-8.3853588636332184</v>
      </c>
      <c r="AR15" s="177">
        <f t="shared" si="3"/>
        <v>2076.2045959970351</v>
      </c>
      <c r="AS15" s="178">
        <f t="shared" si="13"/>
        <v>-8.3859957040858575</v>
      </c>
      <c r="AT15" s="174">
        <f t="shared" si="4"/>
        <v>125.42769262351447</v>
      </c>
      <c r="AU15" s="170">
        <f t="shared" si="14"/>
        <v>-9.8387855830875726</v>
      </c>
      <c r="AV15" s="15" t="s">
        <v>76</v>
      </c>
      <c r="AW15" s="15" t="s">
        <v>76</v>
      </c>
      <c r="AX15" s="181">
        <f>'[18]Inv Nom'!C15</f>
        <v>310</v>
      </c>
      <c r="AY15" s="182">
        <f t="shared" si="50"/>
        <v>24.497991967871478</v>
      </c>
      <c r="AZ15" s="181">
        <f>'[18]Inv Nom'!D15</f>
        <v>207</v>
      </c>
      <c r="BA15" s="182">
        <f t="shared" si="51"/>
        <v>37.086092715231779</v>
      </c>
      <c r="BB15" s="181">
        <f>'[18]Inv Nom'!E15</f>
        <v>103</v>
      </c>
      <c r="BC15" s="182">
        <f t="shared" si="52"/>
        <v>5.1020408163265252</v>
      </c>
      <c r="BD15" s="182">
        <f t="shared" si="29"/>
        <v>6.6409597257926309</v>
      </c>
      <c r="BE15" s="183">
        <f t="shared" si="30"/>
        <v>-2.3215438446158232</v>
      </c>
      <c r="BF15" s="185">
        <f t="shared" si="31"/>
        <v>8.9625035704084546</v>
      </c>
      <c r="BG15" s="185">
        <f t="shared" si="32"/>
        <v>6.5417666381033994</v>
      </c>
      <c r="BH15" s="186">
        <f t="shared" si="33"/>
        <v>2.4207369323050552</v>
      </c>
      <c r="BI15" s="185">
        <f t="shared" si="34"/>
        <v>2.107319337332191</v>
      </c>
      <c r="BJ15" s="185">
        <f t="shared" si="35"/>
        <v>0.21422450728363326</v>
      </c>
      <c r="BK15" s="182">
        <f t="shared" si="36"/>
        <v>2.2065124250214221</v>
      </c>
      <c r="BL15" s="182">
        <f t="shared" si="37"/>
        <v>4.4344473007712084</v>
      </c>
      <c r="BM15" s="20" t="s">
        <v>76</v>
      </c>
      <c r="BN15" s="20" t="s">
        <v>76</v>
      </c>
      <c r="BO15" s="20" t="s">
        <v>76</v>
      </c>
      <c r="BP15" s="20" t="s">
        <v>76</v>
      </c>
      <c r="BQ15" s="20" t="s">
        <v>76</v>
      </c>
      <c r="BR15" s="20" t="s">
        <v>76</v>
      </c>
      <c r="BS15" s="20" t="s">
        <v>76</v>
      </c>
      <c r="BT15" s="20" t="s">
        <v>76</v>
      </c>
      <c r="BU15" s="20" t="s">
        <v>76</v>
      </c>
      <c r="BV15" s="187">
        <f>'[15]Precios M Anual'!B15</f>
        <v>26.229603006678801</v>
      </c>
      <c r="BW15" s="188">
        <f t="shared" si="5"/>
        <v>-0.722860236604006</v>
      </c>
      <c r="BX15" s="187">
        <f>'[15]Precios M Anual'!D15</f>
        <v>22.504585416422852</v>
      </c>
      <c r="BY15" s="188">
        <f t="shared" si="5"/>
        <v>-6.180344478216881</v>
      </c>
      <c r="BZ15" s="17" t="s">
        <v>76</v>
      </c>
      <c r="CA15" s="17" t="s">
        <v>76</v>
      </c>
      <c r="CB15" s="17" t="s">
        <v>76</v>
      </c>
      <c r="CC15" s="185">
        <f>'[19]TCA B64'!$B15</f>
        <v>2.2483333333333331</v>
      </c>
      <c r="CD15" s="140">
        <f t="shared" si="15"/>
        <v>4.7766990291261857</v>
      </c>
      <c r="CE15" s="185">
        <f>[19]TCA!$D15</f>
        <v>2.5</v>
      </c>
      <c r="CF15" s="140">
        <f t="shared" si="16"/>
        <v>15.740740740740744</v>
      </c>
      <c r="CG15" s="190">
        <f>'[19]TCA B64'!$I15</f>
        <v>124.39849625368676</v>
      </c>
      <c r="CH15" s="140">
        <f t="shared" si="22"/>
        <v>5.6561505865497796</v>
      </c>
      <c r="CI15" s="19" t="s">
        <v>76</v>
      </c>
      <c r="CJ15" s="19" t="s">
        <v>76</v>
      </c>
      <c r="CK15" s="19" t="s">
        <v>76</v>
      </c>
      <c r="CL15" s="19" t="s">
        <v>76</v>
      </c>
      <c r="CM15" s="19" t="s">
        <v>76</v>
      </c>
      <c r="CN15" s="19" t="s">
        <v>76</v>
      </c>
      <c r="CO15" s="19" t="s">
        <v>76</v>
      </c>
      <c r="CP15" s="186">
        <f>'[15]Terminos de Int'!B15</f>
        <v>121.00424328147103</v>
      </c>
      <c r="CQ15" s="186">
        <f>'[15]Terminos de Int'!C15</f>
        <v>9.2592592592592773</v>
      </c>
      <c r="CR15" s="13" t="s">
        <v>76</v>
      </c>
      <c r="CS15" s="13" t="s">
        <v>76</v>
      </c>
      <c r="CT15" s="173">
        <f>[16]bp!$I15</f>
        <v>203.1</v>
      </c>
      <c r="CU15" s="29" t="s">
        <v>76</v>
      </c>
      <c r="CV15" s="29" t="s">
        <v>76</v>
      </c>
      <c r="CW15" s="29" t="s">
        <v>76</v>
      </c>
      <c r="CX15" s="29" t="s">
        <v>76</v>
      </c>
      <c r="CY15" s="173">
        <f>[16]bp!N15</f>
        <v>154.9</v>
      </c>
      <c r="CZ15" s="13" t="s">
        <v>76</v>
      </c>
      <c r="DA15" s="13" t="s">
        <v>76</v>
      </c>
      <c r="DB15" s="13" t="s">
        <v>76</v>
      </c>
      <c r="DC15" s="13" t="s">
        <v>76</v>
      </c>
      <c r="DD15" s="13" t="s">
        <v>76</v>
      </c>
      <c r="DE15" s="13" t="s">
        <v>76</v>
      </c>
      <c r="DF15" s="13" t="s">
        <v>76</v>
      </c>
      <c r="DG15" s="13" t="s">
        <v>76</v>
      </c>
      <c r="DH15" s="13" t="s">
        <v>76</v>
      </c>
      <c r="DI15" s="13" t="s">
        <v>76</v>
      </c>
      <c r="DJ15" s="173">
        <f t="shared" si="17"/>
        <v>17.243001999428735</v>
      </c>
      <c r="DK15" s="173">
        <f t="shared" si="0"/>
        <v>48.199999999999989</v>
      </c>
      <c r="DL15" s="173">
        <f t="shared" si="6"/>
        <v>2.3215438446158232</v>
      </c>
      <c r="DM15" s="173">
        <f t="shared" si="38"/>
        <v>-26.118588577664603</v>
      </c>
      <c r="DN15" s="173">
        <f t="shared" si="39"/>
        <v>-12.830613393359592</v>
      </c>
      <c r="DO15" s="21" t="s">
        <v>76</v>
      </c>
      <c r="DP15" s="21" t="s">
        <v>76</v>
      </c>
      <c r="DQ15" s="21" t="s">
        <v>76</v>
      </c>
      <c r="DR15" s="192">
        <f>[20]GobFed!$X15</f>
        <v>289</v>
      </c>
      <c r="DS15" s="140">
        <f>[20]GobFed!$X84</f>
        <v>6.1910882604970014</v>
      </c>
      <c r="DT15" s="192">
        <f>[20]GobFed!$AO15</f>
        <v>279</v>
      </c>
      <c r="DU15" s="140">
        <f>[20]GobFed!$AO84</f>
        <v>5.9768637532133679</v>
      </c>
      <c r="DV15" s="193">
        <f>[20]GobFed!$BG15</f>
        <v>10</v>
      </c>
      <c r="DW15" s="186">
        <f>[20]GobFed!$BG84</f>
        <v>0.21422450728363326</v>
      </c>
      <c r="DX15" s="19" t="s">
        <v>76</v>
      </c>
      <c r="DY15" s="19" t="s">
        <v>76</v>
      </c>
      <c r="DZ15" s="19" t="s">
        <v>76</v>
      </c>
      <c r="EA15" s="19" t="s">
        <v>76</v>
      </c>
      <c r="EB15" s="19" t="s">
        <v>76</v>
      </c>
      <c r="EC15" s="20" t="s">
        <v>76</v>
      </c>
      <c r="ED15" s="36">
        <f>'[20]Deuda Ext'!K15</f>
        <v>461.54455151964419</v>
      </c>
      <c r="EE15" s="36">
        <f t="shared" si="7"/>
        <v>22.230205655526991</v>
      </c>
      <c r="EF15" s="64" t="s">
        <v>76</v>
      </c>
      <c r="EG15" s="12" t="s">
        <v>76</v>
      </c>
      <c r="EH15" s="12" t="s">
        <v>76</v>
      </c>
      <c r="EI15" s="12" t="s">
        <v>76</v>
      </c>
      <c r="EJ15" s="12" t="s">
        <v>76</v>
      </c>
      <c r="EK15" s="12" t="s">
        <v>76</v>
      </c>
      <c r="EL15" s="12" t="s">
        <v>76</v>
      </c>
      <c r="EM15" s="12" t="s">
        <v>76</v>
      </c>
      <c r="EN15" s="12" t="s">
        <v>76</v>
      </c>
      <c r="EO15" s="12" t="s">
        <v>76</v>
      </c>
      <c r="EP15" s="12" t="s">
        <v>76</v>
      </c>
      <c r="EQ15" s="12" t="s">
        <v>76</v>
      </c>
      <c r="ER15" s="12" t="s">
        <v>76</v>
      </c>
      <c r="ES15" s="12" t="s">
        <v>76</v>
      </c>
      <c r="ET15" s="12" t="s">
        <v>76</v>
      </c>
      <c r="EU15" s="12" t="s">
        <v>76</v>
      </c>
      <c r="EV15" s="12" t="s">
        <v>76</v>
      </c>
      <c r="EW15" s="12" t="s">
        <v>76</v>
      </c>
      <c r="EX15" s="12" t="s">
        <v>76</v>
      </c>
      <c r="EZ15" s="13" t="s">
        <v>76</v>
      </c>
      <c r="FA15" s="13" t="s">
        <v>76</v>
      </c>
      <c r="FB15" s="13" t="s">
        <v>76</v>
      </c>
      <c r="FC15" s="13" t="s">
        <v>76</v>
      </c>
      <c r="FD15" s="13" t="s">
        <v>76</v>
      </c>
      <c r="FE15" s="13" t="s">
        <v>76</v>
      </c>
      <c r="FF15" s="13" t="s">
        <v>76</v>
      </c>
      <c r="FG15" s="13" t="s">
        <v>76</v>
      </c>
      <c r="FH15" s="13" t="s">
        <v>76</v>
      </c>
      <c r="FI15" s="13" t="s">
        <v>76</v>
      </c>
      <c r="FJ15" s="13" t="s">
        <v>76</v>
      </c>
      <c r="FK15" s="13" t="s">
        <v>76</v>
      </c>
      <c r="FL15" s="13" t="s">
        <v>76</v>
      </c>
      <c r="FM15" s="13" t="s">
        <v>76</v>
      </c>
      <c r="FN15" s="13" t="s">
        <v>76</v>
      </c>
      <c r="FO15" s="13" t="s">
        <v>76</v>
      </c>
      <c r="FP15" s="13" t="s">
        <v>76</v>
      </c>
      <c r="FQ15" s="13" t="s">
        <v>76</v>
      </c>
      <c r="FR15" s="13" t="s">
        <v>76</v>
      </c>
      <c r="FS15" s="13" t="s">
        <v>76</v>
      </c>
      <c r="FT15" s="13" t="s">
        <v>76</v>
      </c>
      <c r="FU15" s="13" t="s">
        <v>76</v>
      </c>
      <c r="FV15" s="13" t="s">
        <v>76</v>
      </c>
      <c r="FW15" s="13" t="s">
        <v>76</v>
      </c>
      <c r="FX15" s="13" t="s">
        <v>76</v>
      </c>
      <c r="FY15" s="13" t="s">
        <v>76</v>
      </c>
      <c r="FZ15" s="13" t="s">
        <v>76</v>
      </c>
      <c r="GA15" s="13" t="s">
        <v>76</v>
      </c>
      <c r="GB15" s="13" t="s">
        <v>76</v>
      </c>
      <c r="GC15" s="13" t="s">
        <v>76</v>
      </c>
      <c r="GD15" s="13" t="s">
        <v>76</v>
      </c>
      <c r="GE15" s="13" t="s">
        <v>76</v>
      </c>
      <c r="GF15" s="173">
        <f>'[21]Reservas Int'!C15</f>
        <v>13.6</v>
      </c>
      <c r="GG15" s="27">
        <f t="shared" si="40"/>
        <v>0.6550414167380747</v>
      </c>
      <c r="GH15" s="31">
        <f t="shared" si="53"/>
        <v>-11.4</v>
      </c>
      <c r="GI15" s="31">
        <f t="shared" si="46"/>
        <v>-0.54907883461868034</v>
      </c>
      <c r="GJ15" s="28">
        <f t="shared" si="41"/>
        <v>34</v>
      </c>
      <c r="GK15" s="32">
        <f t="shared" si="54"/>
        <v>-37.037037037037038</v>
      </c>
      <c r="GL15" s="35">
        <f t="shared" si="42"/>
        <v>1.053582956746288</v>
      </c>
    </row>
    <row r="16" spans="1:194" ht="17.25" customHeight="1" x14ac:dyDescent="0.25">
      <c r="A16" s="22">
        <v>1931</v>
      </c>
      <c r="B16" s="28">
        <f>'[14]EU Pob'!C16</f>
        <v>124149000</v>
      </c>
      <c r="C16" s="35">
        <f>'[14]EU PIB'!B16</f>
        <v>950.03700000000003</v>
      </c>
      <c r="D16" s="35">
        <f>'[14]EU PIB'!C16</f>
        <v>-6.4</v>
      </c>
      <c r="E16" s="35">
        <f>'[14]EU PIB'!D16</f>
        <v>77.391000000000005</v>
      </c>
      <c r="F16" s="35">
        <f>'[14]EU PIB'!E16</f>
        <v>-10.278127017191174</v>
      </c>
      <c r="G16" s="35">
        <f>'[14]EU PIB'!F16</f>
        <v>8.1461037833263337</v>
      </c>
      <c r="H16" s="35">
        <f>'[14]EU PIB'!G16</f>
        <v>-10.278127017191174</v>
      </c>
      <c r="I16" s="35">
        <f>'[14]EU PIB'!H16</f>
        <v>623.37191600415633</v>
      </c>
      <c r="J16" s="170">
        <f>'[14]EU INF A'!$J16</f>
        <v>45.96159707406278</v>
      </c>
      <c r="K16" s="170">
        <f t="shared" ref="K16" si="64">((J16/J15)-1)*100</f>
        <v>-15.470852017937231</v>
      </c>
      <c r="L16" s="170">
        <f>'[14]EU INF A'!$L16</f>
        <v>43.157573910393168</v>
      </c>
      <c r="M16" s="170">
        <f t="shared" ref="M16" si="65">((L16/L15)-1)*100</f>
        <v>-13.868613138686136</v>
      </c>
      <c r="N16" s="170">
        <f>'[14]EU INF A'!$F16</f>
        <v>63.192520775623265</v>
      </c>
      <c r="O16" s="170">
        <f t="shared" si="1"/>
        <v>-8.9321357285429226</v>
      </c>
      <c r="P16" s="170">
        <f>'[14]EU INF A'!$H16</f>
        <v>58.40000000000002</v>
      </c>
      <c r="Q16" s="170">
        <f t="shared" ref="Q16" si="66">((P16/P15)-1)*100</f>
        <v>-9.3167701863353987</v>
      </c>
      <c r="R16" s="49" t="s">
        <v>76</v>
      </c>
      <c r="S16" s="49" t="s">
        <v>76</v>
      </c>
      <c r="T16" s="49" t="s">
        <v>76</v>
      </c>
      <c r="U16" s="49" t="s">
        <v>76</v>
      </c>
      <c r="V16" s="171">
        <f>'[14]EU Bal Fis'!B16</f>
        <v>-0.59689999999999999</v>
      </c>
      <c r="W16" s="170">
        <f>'[14]UK Pet'!B75</f>
        <v>0.65</v>
      </c>
      <c r="X16" s="170">
        <f>'[14]UK Pet'!C75</f>
        <v>-45.378151260504197</v>
      </c>
      <c r="Y16" s="172">
        <f>[17]POBLACIÓN!$E16</f>
        <v>16839606.114949185</v>
      </c>
      <c r="Z16" s="52">
        <f t="shared" si="9"/>
        <v>1.7314451455880286</v>
      </c>
      <c r="AA16" s="37">
        <f>[17]POBLACIÓN!$F16</f>
        <v>5663222.5928511238</v>
      </c>
      <c r="AB16" s="52">
        <f t="shared" si="10"/>
        <v>33.630374452901584</v>
      </c>
      <c r="AC16" s="37">
        <f>[17]POBLACIÓN!$G16</f>
        <v>11176383.522098061</v>
      </c>
      <c r="AD16" s="52">
        <f t="shared" si="11"/>
        <v>66.369625547098408</v>
      </c>
      <c r="AE16" s="37">
        <f>[17]POBLACIÓN!$M16</f>
        <v>5231182.2754083928</v>
      </c>
      <c r="AF16" s="52">
        <f t="shared" si="12"/>
        <v>31.064754363609875</v>
      </c>
      <c r="AG16" s="173">
        <f>[18]PIB!D16</f>
        <v>17969.259066028735</v>
      </c>
      <c r="AH16" s="173">
        <f>[18]PIB!E16</f>
        <v>3.3143589843218857</v>
      </c>
      <c r="AI16" s="174">
        <f>[18]PIB!H16</f>
        <v>23.4734219396626</v>
      </c>
      <c r="AJ16" s="174">
        <f>[18]PIB!I16</f>
        <v>-12.5388783702866</v>
      </c>
      <c r="AK16" s="175">
        <f>[18]PIB!B16</f>
        <v>4218</v>
      </c>
      <c r="AL16" s="173">
        <f>[18]PIB!C16</f>
        <v>-9.6401028277634975</v>
      </c>
      <c r="AM16" s="48">
        <f t="shared" si="2"/>
        <v>3.4350282823256997</v>
      </c>
      <c r="AN16" s="173">
        <f>'[18]PIB POT'!F16</f>
        <v>17205.694932028924</v>
      </c>
      <c r="AO16" s="173">
        <f>'[18]PIB POT'!G16</f>
        <v>41.078913355186053</v>
      </c>
      <c r="AP16" s="173">
        <f>'[18]PIB POT'!H16</f>
        <v>2.4071510320031075</v>
      </c>
      <c r="AQ16" s="176">
        <f t="shared" si="21"/>
        <v>0.88588340089186257</v>
      </c>
      <c r="AR16" s="177">
        <f t="shared" si="3"/>
        <v>1566.0891089108911</v>
      </c>
      <c r="AS16" s="178">
        <f t="shared" si="13"/>
        <v>-24.56961554124565</v>
      </c>
      <c r="AT16" s="174">
        <f t="shared" si="4"/>
        <v>93.000340876180687</v>
      </c>
      <c r="AU16" s="170">
        <f t="shared" si="14"/>
        <v>-25.85342285189618</v>
      </c>
      <c r="AV16" s="15" t="s">
        <v>76</v>
      </c>
      <c r="AW16" s="15" t="s">
        <v>76</v>
      </c>
      <c r="AX16" s="181">
        <f>'[18]Inv Nom'!C16</f>
        <v>199</v>
      </c>
      <c r="AY16" s="182">
        <f t="shared" si="50"/>
        <v>-35.806451612903224</v>
      </c>
      <c r="AZ16" s="181">
        <f>'[18]Inv Nom'!D16</f>
        <v>108</v>
      </c>
      <c r="BA16" s="182">
        <f t="shared" si="51"/>
        <v>-47.826086956521742</v>
      </c>
      <c r="BB16" s="181">
        <f>'[18]Inv Nom'!E16</f>
        <v>91</v>
      </c>
      <c r="BC16" s="182">
        <f t="shared" si="52"/>
        <v>-11.650485436893199</v>
      </c>
      <c r="BD16" s="182">
        <f t="shared" si="29"/>
        <v>4.7178757705073497</v>
      </c>
      <c r="BE16" s="183">
        <f t="shared" si="30"/>
        <v>-4.4058795637742998</v>
      </c>
      <c r="BF16" s="185">
        <f t="shared" si="31"/>
        <v>9.1237553342816504</v>
      </c>
      <c r="BG16" s="185">
        <f t="shared" si="32"/>
        <v>6.2788051209103841</v>
      </c>
      <c r="BH16" s="186">
        <f t="shared" si="33"/>
        <v>2.8449502133712663</v>
      </c>
      <c r="BI16" s="185">
        <f t="shared" si="34"/>
        <v>3.7183499288762447</v>
      </c>
      <c r="BJ16" s="185">
        <f t="shared" si="35"/>
        <v>0.68752963489805596</v>
      </c>
      <c r="BK16" s="182">
        <f t="shared" si="36"/>
        <v>2.1574205784732103</v>
      </c>
      <c r="BL16" s="182">
        <f t="shared" si="37"/>
        <v>2.5604551920341394</v>
      </c>
      <c r="BM16" s="20" t="s">
        <v>76</v>
      </c>
      <c r="BN16" s="20" t="s">
        <v>76</v>
      </c>
      <c r="BO16" s="20" t="s">
        <v>76</v>
      </c>
      <c r="BP16" s="20" t="s">
        <v>76</v>
      </c>
      <c r="BQ16" s="20" t="s">
        <v>76</v>
      </c>
      <c r="BR16" s="20" t="s">
        <v>76</v>
      </c>
      <c r="BS16" s="20" t="s">
        <v>76</v>
      </c>
      <c r="BT16" s="20" t="s">
        <v>76</v>
      </c>
      <c r="BU16" s="20" t="s">
        <v>76</v>
      </c>
      <c r="BV16" s="187">
        <f>'[15]Precios M Anual'!B16</f>
        <v>23.642321795471716</v>
      </c>
      <c r="BW16" s="188">
        <f t="shared" si="5"/>
        <v>-9.863973963114459</v>
      </c>
      <c r="BX16" s="187">
        <f>'[15]Precios M Anual'!D16</f>
        <v>18.883437223067563</v>
      </c>
      <c r="BY16" s="188">
        <f t="shared" si="5"/>
        <v>-16.090712742980529</v>
      </c>
      <c r="BZ16" s="17" t="s">
        <v>76</v>
      </c>
      <c r="CA16" s="17" t="s">
        <v>76</v>
      </c>
      <c r="CB16" s="17" t="s">
        <v>76</v>
      </c>
      <c r="CC16" s="185">
        <f>'[19]TCA B64'!$B16</f>
        <v>2.6933333333333334</v>
      </c>
      <c r="CD16" s="140">
        <f t="shared" si="15"/>
        <v>19.792438843587856</v>
      </c>
      <c r="CE16" s="185">
        <f>[19]TCA!$D16</f>
        <v>2.57</v>
      </c>
      <c r="CF16" s="140">
        <f t="shared" si="16"/>
        <v>2.8000000000000025</v>
      </c>
      <c r="CG16" s="190">
        <f>'[19]TCA B64'!$I16</f>
        <v>110.34534585678371</v>
      </c>
      <c r="CH16" s="140">
        <f t="shared" si="22"/>
        <v>-11.29688124866426</v>
      </c>
      <c r="CI16" s="19" t="s">
        <v>76</v>
      </c>
      <c r="CJ16" s="19" t="s">
        <v>76</v>
      </c>
      <c r="CK16" s="19" t="s">
        <v>76</v>
      </c>
      <c r="CL16" s="19" t="s">
        <v>76</v>
      </c>
      <c r="CM16" s="19" t="s">
        <v>76</v>
      </c>
      <c r="CN16" s="19" t="s">
        <v>76</v>
      </c>
      <c r="CO16" s="19" t="s">
        <v>76</v>
      </c>
      <c r="CP16" s="186">
        <f>'[15]Terminos de Int'!B16</f>
        <v>152.99069742139054</v>
      </c>
      <c r="CQ16" s="186">
        <f>'[15]Terminos de Int'!C16</f>
        <v>26.434159061277708</v>
      </c>
      <c r="CR16" s="13" t="s">
        <v>76</v>
      </c>
      <c r="CS16" s="13" t="s">
        <v>76</v>
      </c>
      <c r="CT16" s="173">
        <f>[16]bp!$I16</f>
        <v>150.9</v>
      </c>
      <c r="CU16" s="29" t="s">
        <v>76</v>
      </c>
      <c r="CV16" s="29" t="s">
        <v>76</v>
      </c>
      <c r="CW16" s="29" t="s">
        <v>76</v>
      </c>
      <c r="CX16" s="29" t="s">
        <v>76</v>
      </c>
      <c r="CY16" s="173">
        <f>[16]bp!N16</f>
        <v>81.900000000000006</v>
      </c>
      <c r="CZ16" s="13" t="s">
        <v>76</v>
      </c>
      <c r="DA16" s="13" t="s">
        <v>76</v>
      </c>
      <c r="DB16" s="13" t="s">
        <v>76</v>
      </c>
      <c r="DC16" s="13" t="s">
        <v>76</v>
      </c>
      <c r="DD16" s="13" t="s">
        <v>76</v>
      </c>
      <c r="DE16" s="13" t="s">
        <v>76</v>
      </c>
      <c r="DF16" s="13" t="s">
        <v>76</v>
      </c>
      <c r="DG16" s="13" t="s">
        <v>76</v>
      </c>
      <c r="DH16" s="13" t="s">
        <v>76</v>
      </c>
      <c r="DI16" s="13" t="s">
        <v>76</v>
      </c>
      <c r="DJ16" s="173">
        <f t="shared" si="17"/>
        <v>14.865054528212424</v>
      </c>
      <c r="DK16" s="173">
        <f t="shared" si="0"/>
        <v>69</v>
      </c>
      <c r="DL16" s="173">
        <f t="shared" si="6"/>
        <v>4.4058795637742998</v>
      </c>
      <c r="DM16" s="173">
        <f t="shared" si="38"/>
        <v>-25.701624815361889</v>
      </c>
      <c r="DN16" s="173">
        <f t="shared" si="39"/>
        <v>-47.127178825048418</v>
      </c>
      <c r="DO16" s="21" t="s">
        <v>76</v>
      </c>
      <c r="DP16" s="21" t="s">
        <v>76</v>
      </c>
      <c r="DQ16" s="21" t="s">
        <v>76</v>
      </c>
      <c r="DR16" s="192">
        <f>[20]GobFed!$X16</f>
        <v>256</v>
      </c>
      <c r="DS16" s="140">
        <f>[20]GobFed!$X85</f>
        <v>6.0692271218587006</v>
      </c>
      <c r="DT16" s="192">
        <f>[20]GobFed!$AO16</f>
        <v>227</v>
      </c>
      <c r="DU16" s="140">
        <f>[20]GobFed!$AO85</f>
        <v>5.3816974869606442</v>
      </c>
      <c r="DV16" s="193">
        <f>[20]GobFed!$BG16</f>
        <v>29</v>
      </c>
      <c r="DW16" s="186">
        <f>[20]GobFed!$BG85</f>
        <v>0.68752963489805596</v>
      </c>
      <c r="DX16" s="19" t="s">
        <v>76</v>
      </c>
      <c r="DY16" s="19" t="s">
        <v>76</v>
      </c>
      <c r="DZ16" s="19" t="s">
        <v>76</v>
      </c>
      <c r="EA16" s="19" t="s">
        <v>76</v>
      </c>
      <c r="EB16" s="19" t="s">
        <v>76</v>
      </c>
      <c r="EC16" s="20" t="s">
        <v>76</v>
      </c>
      <c r="ED16" s="36">
        <f>'[20]Deuda Ext'!K16</f>
        <v>394.40272277227723</v>
      </c>
      <c r="EE16" s="36">
        <f t="shared" si="7"/>
        <v>25.183926031294451</v>
      </c>
      <c r="EF16" s="64" t="s">
        <v>76</v>
      </c>
      <c r="EG16" s="12" t="s">
        <v>76</v>
      </c>
      <c r="EH16" s="12" t="s">
        <v>76</v>
      </c>
      <c r="EI16" s="12" t="s">
        <v>76</v>
      </c>
      <c r="EJ16" s="12" t="s">
        <v>76</v>
      </c>
      <c r="EK16" s="12" t="s">
        <v>76</v>
      </c>
      <c r="EL16" s="12" t="s">
        <v>76</v>
      </c>
      <c r="EM16" s="12" t="s">
        <v>76</v>
      </c>
      <c r="EN16" s="12" t="s">
        <v>76</v>
      </c>
      <c r="EO16" s="12" t="s">
        <v>76</v>
      </c>
      <c r="EP16" s="12" t="s">
        <v>76</v>
      </c>
      <c r="EQ16" s="12" t="s">
        <v>76</v>
      </c>
      <c r="ER16" s="12" t="s">
        <v>76</v>
      </c>
      <c r="ES16" s="12" t="s">
        <v>76</v>
      </c>
      <c r="ET16" s="12" t="s">
        <v>76</v>
      </c>
      <c r="EU16" s="12" t="s">
        <v>76</v>
      </c>
      <c r="EV16" s="12" t="s">
        <v>76</v>
      </c>
      <c r="EW16" s="12" t="s">
        <v>76</v>
      </c>
      <c r="EX16" s="12" t="s">
        <v>76</v>
      </c>
      <c r="EZ16" s="13" t="s">
        <v>76</v>
      </c>
      <c r="FA16" s="13" t="s">
        <v>76</v>
      </c>
      <c r="FB16" s="13" t="s">
        <v>76</v>
      </c>
      <c r="FC16" s="13" t="s">
        <v>76</v>
      </c>
      <c r="FD16" s="13" t="s">
        <v>76</v>
      </c>
      <c r="FE16" s="13" t="s">
        <v>76</v>
      </c>
      <c r="FF16" s="13" t="s">
        <v>76</v>
      </c>
      <c r="FG16" s="13" t="s">
        <v>76</v>
      </c>
      <c r="FH16" s="13" t="s">
        <v>76</v>
      </c>
      <c r="FI16" s="13" t="s">
        <v>76</v>
      </c>
      <c r="FJ16" s="13" t="s">
        <v>76</v>
      </c>
      <c r="FK16" s="13" t="s">
        <v>76</v>
      </c>
      <c r="FL16" s="13" t="s">
        <v>76</v>
      </c>
      <c r="FM16" s="13" t="s">
        <v>76</v>
      </c>
      <c r="FN16" s="13" t="s">
        <v>76</v>
      </c>
      <c r="FO16" s="12" t="s">
        <v>76</v>
      </c>
      <c r="FP16" s="12" t="s">
        <v>76</v>
      </c>
      <c r="FQ16" s="12" t="s">
        <v>76</v>
      </c>
      <c r="FR16" s="12" t="s">
        <v>76</v>
      </c>
      <c r="FS16" s="12" t="s">
        <v>76</v>
      </c>
      <c r="FT16" s="12" t="s">
        <v>76</v>
      </c>
      <c r="FU16" s="12" t="s">
        <v>76</v>
      </c>
      <c r="FV16" s="12" t="s">
        <v>76</v>
      </c>
      <c r="FW16" s="12" t="s">
        <v>76</v>
      </c>
      <c r="FX16" s="34" t="s">
        <v>76</v>
      </c>
      <c r="FY16" s="34" t="s">
        <v>76</v>
      </c>
      <c r="FZ16" s="34" t="s">
        <v>76</v>
      </c>
      <c r="GA16" s="34" t="s">
        <v>76</v>
      </c>
      <c r="GB16" s="34" t="s">
        <v>76</v>
      </c>
      <c r="GC16" s="34" t="s">
        <v>76</v>
      </c>
      <c r="GD16" s="34" t="s">
        <v>76</v>
      </c>
      <c r="GE16" s="34" t="s">
        <v>76</v>
      </c>
      <c r="GF16" s="173">
        <f>'[21]Reservas Int'!C16</f>
        <v>9.6999999999999993</v>
      </c>
      <c r="GG16" s="27">
        <f t="shared" si="40"/>
        <v>0.61937727200885084</v>
      </c>
      <c r="GH16" s="31">
        <f t="shared" si="53"/>
        <v>-3.9000000000000004</v>
      </c>
      <c r="GI16" s="31">
        <f t="shared" si="46"/>
        <v>-0.24902797534376483</v>
      </c>
      <c r="GJ16" s="28">
        <f t="shared" si="41"/>
        <v>24.928999999999995</v>
      </c>
      <c r="GK16" s="32">
        <f>((GJ16/GJ15)-1)*100</f>
        <v>-26.679411764705897</v>
      </c>
      <c r="GL16" s="35">
        <f t="shared" si="42"/>
        <v>1.4212454212454211</v>
      </c>
    </row>
    <row r="17" spans="1:194" ht="17.25" customHeight="1" x14ac:dyDescent="0.25">
      <c r="A17" s="22">
        <v>1932</v>
      </c>
      <c r="B17" s="28">
        <f>'[14]EU Pob'!C17</f>
        <v>124949000</v>
      </c>
      <c r="C17" s="35">
        <f>'[14]EU PIB'!B17</f>
        <v>827.495</v>
      </c>
      <c r="D17" s="35">
        <f>'[14]EU PIB'!C17</f>
        <v>-12.9</v>
      </c>
      <c r="E17" s="35">
        <f>'[14]EU PIB'!D17</f>
        <v>59.521999999999998</v>
      </c>
      <c r="F17" s="35">
        <f>'[14]EU PIB'!E17</f>
        <v>-11.699696071608024</v>
      </c>
      <c r="G17" s="35">
        <f>'[14]EU PIB'!F17</f>
        <v>7.1930343989993899</v>
      </c>
      <c r="H17" s="35">
        <f>'[14]EU PIB'!G17</f>
        <v>-11.699696071608024</v>
      </c>
      <c r="I17" s="35">
        <f>'[14]EU PIB'!H17</f>
        <v>476.37035910651548</v>
      </c>
      <c r="J17" s="170">
        <f>'[14]EU INF A'!$J17</f>
        <v>40.932642487046628</v>
      </c>
      <c r="K17" s="170">
        <f t="shared" ref="K17" si="67">((J17/J16)-1)*100</f>
        <v>-10.941644562334218</v>
      </c>
      <c r="L17" s="170">
        <f>'[14]EU INF A'!$L17</f>
        <v>39.500152392563244</v>
      </c>
      <c r="M17" s="170">
        <f t="shared" ref="M17" si="68">((L17/L16)-1)*100</f>
        <v>-8.4745762711864288</v>
      </c>
      <c r="N17" s="170">
        <f>'[14]EU INF A'!$F17</f>
        <v>56.68282548476455</v>
      </c>
      <c r="O17" s="170">
        <f t="shared" si="1"/>
        <v>-10.301369863013687</v>
      </c>
      <c r="P17" s="170">
        <f>'[14]EU INF A'!$H17</f>
        <v>52.40000000000002</v>
      </c>
      <c r="Q17" s="170">
        <f t="shared" ref="Q17" si="69">((P17/P16)-1)*100</f>
        <v>-10.273972602739722</v>
      </c>
      <c r="R17" s="49" t="s">
        <v>76</v>
      </c>
      <c r="S17" s="49" t="s">
        <v>76</v>
      </c>
      <c r="T17" s="49" t="s">
        <v>76</v>
      </c>
      <c r="U17" s="49" t="s">
        <v>76</v>
      </c>
      <c r="V17" s="171">
        <f>'[14]EU Bal Fis'!B17</f>
        <v>-4.5966399999999998</v>
      </c>
      <c r="W17" s="170">
        <f>'[14]UK Pet'!B76</f>
        <v>0.87</v>
      </c>
      <c r="X17" s="170">
        <f>'[14]UK Pet'!C76</f>
        <v>33.84615384615384</v>
      </c>
      <c r="Y17" s="172">
        <f>[17]POBLACIÓN!$E17</f>
        <v>17131174.657562613</v>
      </c>
      <c r="Z17" s="52">
        <f t="shared" si="9"/>
        <v>1.7314451455880064</v>
      </c>
      <c r="AA17" s="37">
        <f>[17]POBLACIÓN!$F17</f>
        <v>5788527.9345203144</v>
      </c>
      <c r="AB17" s="52">
        <f t="shared" si="10"/>
        <v>33.78943972160689</v>
      </c>
      <c r="AC17" s="37">
        <f>[17]POBLACIÓN!$G17</f>
        <v>11342646.723042298</v>
      </c>
      <c r="AD17" s="52">
        <f t="shared" si="11"/>
        <v>66.210560278393103</v>
      </c>
      <c r="AE17" s="37">
        <f>[17]POBLACIÓN!$M17</f>
        <v>5297389.0019706385</v>
      </c>
      <c r="AF17" s="52">
        <f t="shared" si="12"/>
        <v>30.922508863874604</v>
      </c>
      <c r="AG17" s="173">
        <f>[18]PIB!D17</f>
        <v>15289.025084349125</v>
      </c>
      <c r="AH17" s="173">
        <f>[18]PIB!E17</f>
        <v>-14.91566219748397</v>
      </c>
      <c r="AI17" s="174">
        <f>[18]PIB!H17</f>
        <v>20.969289946955985</v>
      </c>
      <c r="AJ17" s="174">
        <f>[18]PIB!I17</f>
        <v>-10.667946067443324</v>
      </c>
      <c r="AK17" s="175">
        <f>[18]PIB!B17</f>
        <v>3206</v>
      </c>
      <c r="AL17" s="173">
        <f>[18]PIB!C17</f>
        <v>-23.992413466097673</v>
      </c>
      <c r="AM17" s="48">
        <f t="shared" si="2"/>
        <v>2.8861435470684862</v>
      </c>
      <c r="AN17" s="173">
        <f>'[18]PIB POT'!F17</f>
        <v>17665.392625314991</v>
      </c>
      <c r="AO17" s="173">
        <f>'[18]PIB POT'!G17</f>
        <v>42.176450059555037</v>
      </c>
      <c r="AP17" s="173">
        <f>'[18]PIB POT'!H17</f>
        <v>2.6717763804490424</v>
      </c>
      <c r="AQ17" s="176">
        <f t="shared" si="21"/>
        <v>-17.129769443905374</v>
      </c>
      <c r="AR17" s="177">
        <f t="shared" si="3"/>
        <v>1013.7549407114624</v>
      </c>
      <c r="AS17" s="178">
        <f t="shared" si="13"/>
        <v>-35.26837426150928</v>
      </c>
      <c r="AT17" s="174">
        <f t="shared" si="4"/>
        <v>59.176032057085877</v>
      </c>
      <c r="AU17" s="170">
        <f t="shared" si="14"/>
        <v>-36.370091228082714</v>
      </c>
      <c r="AV17" s="15" t="s">
        <v>76</v>
      </c>
      <c r="AW17" s="15" t="s">
        <v>76</v>
      </c>
      <c r="AX17" s="181">
        <f>'[18]Inv Nom'!C17</f>
        <v>140</v>
      </c>
      <c r="AY17" s="182">
        <f t="shared" si="50"/>
        <v>-29.648241206030146</v>
      </c>
      <c r="AZ17" s="181">
        <f>'[18]Inv Nom'!D17</f>
        <v>67</v>
      </c>
      <c r="BA17" s="182">
        <f t="shared" si="51"/>
        <v>-37.962962962962962</v>
      </c>
      <c r="BB17" s="181">
        <f>'[18]Inv Nom'!E17</f>
        <v>73</v>
      </c>
      <c r="BC17" s="182">
        <f t="shared" si="52"/>
        <v>-19.780219780219777</v>
      </c>
      <c r="BD17" s="182">
        <f t="shared" si="29"/>
        <v>4.3668122270742353</v>
      </c>
      <c r="BE17" s="183">
        <f t="shared" si="30"/>
        <v>-3.8668122270742367</v>
      </c>
      <c r="BF17" s="185">
        <f t="shared" si="31"/>
        <v>8.2336244541484724</v>
      </c>
      <c r="BG17" s="185">
        <f t="shared" si="32"/>
        <v>5.9566437928883351</v>
      </c>
      <c r="BH17" s="186">
        <f t="shared" si="33"/>
        <v>2.2769806612601373</v>
      </c>
      <c r="BI17" s="185">
        <f t="shared" si="34"/>
        <v>3.8668122270742362</v>
      </c>
      <c r="BJ17" s="185">
        <f t="shared" si="35"/>
        <v>0</v>
      </c>
      <c r="BK17" s="182">
        <f t="shared" si="36"/>
        <v>2.2769806612601373</v>
      </c>
      <c r="BL17" s="182">
        <f t="shared" si="37"/>
        <v>2.0898315658140989</v>
      </c>
      <c r="BM17" s="20" t="s">
        <v>76</v>
      </c>
      <c r="BN17" s="20" t="s">
        <v>76</v>
      </c>
      <c r="BO17" s="20" t="s">
        <v>76</v>
      </c>
      <c r="BP17" s="20" t="s">
        <v>76</v>
      </c>
      <c r="BQ17" s="20" t="s">
        <v>76</v>
      </c>
      <c r="BR17" s="20" t="s">
        <v>76</v>
      </c>
      <c r="BS17" s="20" t="s">
        <v>76</v>
      </c>
      <c r="BT17" s="20" t="s">
        <v>76</v>
      </c>
      <c r="BU17" s="20" t="s">
        <v>76</v>
      </c>
      <c r="BV17" s="187">
        <f>'[15]Precios M Anual'!B17</f>
        <v>21.144785533215153</v>
      </c>
      <c r="BW17" s="188">
        <f t="shared" si="5"/>
        <v>-10.563836681788686</v>
      </c>
      <c r="BX17" s="187">
        <f>'[15]Precios M Anual'!D17</f>
        <v>19.734042503385918</v>
      </c>
      <c r="BY17" s="188">
        <f t="shared" si="5"/>
        <v>4.5045045045044807</v>
      </c>
      <c r="BZ17" s="17" t="s">
        <v>76</v>
      </c>
      <c r="CA17" s="17" t="s">
        <v>76</v>
      </c>
      <c r="CB17" s="17" t="s">
        <v>76</v>
      </c>
      <c r="CC17" s="185">
        <f>'[19]TCA B64'!$B17</f>
        <v>3.1625000000000001</v>
      </c>
      <c r="CD17" s="140">
        <f t="shared" si="15"/>
        <v>17.419554455445542</v>
      </c>
      <c r="CE17" s="185">
        <f>[19]TCA!$D17</f>
        <v>3.09</v>
      </c>
      <c r="CF17" s="140">
        <f t="shared" si="16"/>
        <v>20.233463035019451</v>
      </c>
      <c r="CG17" s="190">
        <f>'[19]TCA B64'!$I17</f>
        <v>117.33935812895841</v>
      </c>
      <c r="CH17" s="140">
        <f t="shared" si="22"/>
        <v>6.3382938517879683</v>
      </c>
      <c r="CI17" s="27">
        <f>[19]TCA!$H17</f>
        <v>133.30248882000652</v>
      </c>
      <c r="CJ17" s="26"/>
      <c r="CK17" s="19" t="s">
        <v>76</v>
      </c>
      <c r="CL17" s="19" t="s">
        <v>76</v>
      </c>
      <c r="CM17" s="19" t="s">
        <v>76</v>
      </c>
      <c r="CN17" s="19" t="s">
        <v>76</v>
      </c>
      <c r="CO17" s="19" t="s">
        <v>76</v>
      </c>
      <c r="CP17" s="186">
        <f>'[15]Terminos de Int'!B17</f>
        <v>184.97715156131002</v>
      </c>
      <c r="CQ17" s="186">
        <f>'[15]Terminos de Int'!C17</f>
        <v>20.907450373807677</v>
      </c>
      <c r="CR17" s="13" t="s">
        <v>76</v>
      </c>
      <c r="CS17" s="13" t="s">
        <v>76</v>
      </c>
      <c r="CT17" s="173">
        <f>[16]bp!$I17</f>
        <v>96.5</v>
      </c>
      <c r="CU17" s="29" t="s">
        <v>76</v>
      </c>
      <c r="CV17" s="29" t="s">
        <v>76</v>
      </c>
      <c r="CW17" s="29" t="s">
        <v>76</v>
      </c>
      <c r="CX17" s="29" t="s">
        <v>76</v>
      </c>
      <c r="CY17" s="173">
        <f>[16]bp!N17</f>
        <v>57.3</v>
      </c>
      <c r="CZ17" s="13" t="s">
        <v>76</v>
      </c>
      <c r="DA17" s="13" t="s">
        <v>76</v>
      </c>
      <c r="DB17" s="13" t="s">
        <v>76</v>
      </c>
      <c r="DC17" s="13" t="s">
        <v>76</v>
      </c>
      <c r="DD17" s="13" t="s">
        <v>76</v>
      </c>
      <c r="DE17" s="13" t="s">
        <v>76</v>
      </c>
      <c r="DF17" s="13" t="s">
        <v>76</v>
      </c>
      <c r="DG17" s="13" t="s">
        <v>76</v>
      </c>
      <c r="DH17" s="13" t="s">
        <v>76</v>
      </c>
      <c r="DI17" s="13" t="s">
        <v>76</v>
      </c>
      <c r="DJ17" s="173">
        <f t="shared" si="17"/>
        <v>15.171319401122895</v>
      </c>
      <c r="DK17" s="173">
        <f t="shared" si="0"/>
        <v>39.200000000000003</v>
      </c>
      <c r="DL17" s="173">
        <f t="shared" si="6"/>
        <v>3.8668122270742367</v>
      </c>
      <c r="DM17" s="173">
        <f t="shared" si="38"/>
        <v>-36.050364479787945</v>
      </c>
      <c r="DN17" s="173">
        <f t="shared" si="39"/>
        <v>-30.03663003663004</v>
      </c>
      <c r="DO17" s="21" t="s">
        <v>76</v>
      </c>
      <c r="DP17" s="21" t="s">
        <v>76</v>
      </c>
      <c r="DQ17" s="21" t="s">
        <v>76</v>
      </c>
      <c r="DR17" s="192">
        <f>[20]GobFed!$X17</f>
        <v>212</v>
      </c>
      <c r="DS17" s="140">
        <f>[20]GobFed!$X86</f>
        <v>6.6126013724267008</v>
      </c>
      <c r="DT17" s="192">
        <f>[20]GobFed!$AO17</f>
        <v>212</v>
      </c>
      <c r="DU17" s="140">
        <f>[20]GobFed!$AO86</f>
        <v>6.6126013724267008</v>
      </c>
      <c r="DV17" s="193">
        <f>[20]GobFed!$BG17</f>
        <v>0</v>
      </c>
      <c r="DW17" s="186">
        <f>[20]GobFed!$BG86</f>
        <v>0</v>
      </c>
      <c r="DX17" s="19" t="s">
        <v>76</v>
      </c>
      <c r="DY17" s="19" t="s">
        <v>76</v>
      </c>
      <c r="DZ17" s="19" t="s">
        <v>76</v>
      </c>
      <c r="EA17" s="19" t="s">
        <v>76</v>
      </c>
      <c r="EB17" s="19" t="s">
        <v>76</v>
      </c>
      <c r="EC17" s="20" t="s">
        <v>76</v>
      </c>
      <c r="ED17" s="36">
        <f>'[20]Deuda Ext'!K17</f>
        <v>340.58498023715413</v>
      </c>
      <c r="EE17" s="36">
        <f t="shared" si="7"/>
        <v>33.596381784154708</v>
      </c>
      <c r="EF17" s="64" t="s">
        <v>76</v>
      </c>
      <c r="EG17" s="12" t="s">
        <v>76</v>
      </c>
      <c r="EH17" s="12" t="s">
        <v>76</v>
      </c>
      <c r="EI17" s="12" t="s">
        <v>76</v>
      </c>
      <c r="EJ17" s="12" t="s">
        <v>76</v>
      </c>
      <c r="EK17" s="12" t="s">
        <v>76</v>
      </c>
      <c r="EL17" s="12" t="s">
        <v>76</v>
      </c>
      <c r="EM17" s="12" t="s">
        <v>76</v>
      </c>
      <c r="EN17" s="12" t="s">
        <v>76</v>
      </c>
      <c r="EO17" s="12" t="s">
        <v>76</v>
      </c>
      <c r="EP17" s="12" t="s">
        <v>76</v>
      </c>
      <c r="EQ17" s="12" t="s">
        <v>76</v>
      </c>
      <c r="ER17" s="12" t="s">
        <v>76</v>
      </c>
      <c r="ES17" s="12" t="s">
        <v>76</v>
      </c>
      <c r="ET17" s="12" t="s">
        <v>76</v>
      </c>
      <c r="EU17" s="12" t="s">
        <v>76</v>
      </c>
      <c r="EV17" s="12" t="s">
        <v>76</v>
      </c>
      <c r="EW17" s="12" t="s">
        <v>76</v>
      </c>
      <c r="EX17" s="12" t="s">
        <v>76</v>
      </c>
      <c r="EZ17" s="13" t="s">
        <v>76</v>
      </c>
      <c r="FA17" s="13" t="s">
        <v>76</v>
      </c>
      <c r="FB17" s="13" t="s">
        <v>76</v>
      </c>
      <c r="FC17" s="13" t="s">
        <v>76</v>
      </c>
      <c r="FD17" s="13" t="s">
        <v>76</v>
      </c>
      <c r="FE17" s="13" t="s">
        <v>76</v>
      </c>
      <c r="FF17" s="13" t="s">
        <v>76</v>
      </c>
      <c r="FG17" s="13" t="s">
        <v>76</v>
      </c>
      <c r="FH17" s="13" t="s">
        <v>76</v>
      </c>
      <c r="FI17" s="13" t="s">
        <v>76</v>
      </c>
      <c r="FJ17" s="13" t="s">
        <v>76</v>
      </c>
      <c r="FK17" s="13" t="s">
        <v>76</v>
      </c>
      <c r="FL17" s="13" t="s">
        <v>76</v>
      </c>
      <c r="FM17" s="13" t="s">
        <v>76</v>
      </c>
      <c r="FN17" s="13" t="s">
        <v>76</v>
      </c>
      <c r="FO17" s="12" t="s">
        <v>76</v>
      </c>
      <c r="FP17" s="12" t="s">
        <v>76</v>
      </c>
      <c r="FQ17" s="12" t="s">
        <v>76</v>
      </c>
      <c r="FR17" s="12" t="s">
        <v>76</v>
      </c>
      <c r="FS17" s="12" t="s">
        <v>76</v>
      </c>
      <c r="FT17" s="12" t="s">
        <v>76</v>
      </c>
      <c r="FU17" s="12" t="s">
        <v>76</v>
      </c>
      <c r="FV17" s="12" t="s">
        <v>76</v>
      </c>
      <c r="FW17" s="12" t="s">
        <v>76</v>
      </c>
      <c r="FX17" s="34" t="s">
        <v>76</v>
      </c>
      <c r="FY17" s="34" t="s">
        <v>76</v>
      </c>
      <c r="FZ17" s="34" t="s">
        <v>76</v>
      </c>
      <c r="GA17" s="34" t="s">
        <v>76</v>
      </c>
      <c r="GB17" s="34" t="s">
        <v>76</v>
      </c>
      <c r="GC17" s="34" t="s">
        <v>76</v>
      </c>
      <c r="GD17" s="34" t="s">
        <v>76</v>
      </c>
      <c r="GE17" s="34" t="s">
        <v>76</v>
      </c>
      <c r="GF17" s="173">
        <f>'[21]Reservas Int'!C17</f>
        <v>31.2</v>
      </c>
      <c r="GG17" s="27">
        <f t="shared" si="40"/>
        <v>3.0776668746101064</v>
      </c>
      <c r="GH17" s="31">
        <f t="shared" si="53"/>
        <v>21.5</v>
      </c>
      <c r="GI17" s="31">
        <f t="shared" si="46"/>
        <v>2.1208281347473488</v>
      </c>
      <c r="GJ17" s="28">
        <f t="shared" si="41"/>
        <v>96.407999999999987</v>
      </c>
      <c r="GK17" s="32">
        <f t="shared" si="54"/>
        <v>286.73031409202139</v>
      </c>
      <c r="GL17" s="35">
        <f t="shared" si="42"/>
        <v>6.5340314136125661</v>
      </c>
    </row>
    <row r="18" spans="1:194" ht="15.95" customHeight="1" x14ac:dyDescent="0.25">
      <c r="A18" s="22">
        <v>1933</v>
      </c>
      <c r="B18" s="28">
        <f>'[14]EU Pob'!C18</f>
        <v>125690000</v>
      </c>
      <c r="C18" s="35">
        <f>'[14]EU PIB'!B18</f>
        <v>817.26499999999999</v>
      </c>
      <c r="D18" s="35">
        <f>'[14]EU PIB'!C18</f>
        <v>-1.2</v>
      </c>
      <c r="E18" s="35">
        <f>'[14]EU PIB'!D18</f>
        <v>57.154000000000003</v>
      </c>
      <c r="F18" s="35">
        <f>'[14]EU PIB'!E18</f>
        <v>-2.7764235441908647</v>
      </c>
      <c r="G18" s="35">
        <f>'[14]EU PIB'!F18</f>
        <v>6.993325298403823</v>
      </c>
      <c r="H18" s="35">
        <f>'[14]EU PIB'!G18</f>
        <v>-2.7764235441908647</v>
      </c>
      <c r="I18" s="35">
        <f>'[14]EU PIB'!H18</f>
        <v>454.72193491924577</v>
      </c>
      <c r="J18" s="170">
        <f>'[14]EU INF A'!$J18</f>
        <v>41.60316976531545</v>
      </c>
      <c r="K18" s="170">
        <f t="shared" ref="K18" si="70">((J18/J17)-1)*100</f>
        <v>1.6381236038719216</v>
      </c>
      <c r="L18" s="170">
        <f>'[14]EU INF A'!$L18</f>
        <v>44.620542517525138</v>
      </c>
      <c r="M18" s="170">
        <f t="shared" ref="M18" si="71">((L18/L17)-1)*100</f>
        <v>12.962962962962932</v>
      </c>
      <c r="N18" s="170">
        <f>'[14]EU INF A'!$F18</f>
        <v>53.739612188365655</v>
      </c>
      <c r="O18" s="170">
        <f t="shared" si="1"/>
        <v>-5.1924251679902333</v>
      </c>
      <c r="P18" s="170">
        <f>'[14]EU INF A'!$H18</f>
        <v>52.800000000000011</v>
      </c>
      <c r="Q18" s="170">
        <f t="shared" ref="Q18" si="72">((P18/P17)-1)*100</f>
        <v>0.76335877862594437</v>
      </c>
      <c r="R18" s="49" t="s">
        <v>76</v>
      </c>
      <c r="S18" s="49" t="s">
        <v>76</v>
      </c>
      <c r="T18" s="49" t="s">
        <v>76</v>
      </c>
      <c r="U18" s="49" t="s">
        <v>76</v>
      </c>
      <c r="V18" s="171">
        <f>'[14]EU Bal Fis'!B18</f>
        <v>-4.5489499999999996</v>
      </c>
      <c r="W18" s="170">
        <f>'[14]UK Pet'!B77</f>
        <v>0.67</v>
      </c>
      <c r="X18" s="170">
        <f>'[14]UK Pet'!C77</f>
        <v>-22.988505747126432</v>
      </c>
      <c r="Y18" s="172">
        <f>[17]POBLACIÓN!$E18</f>
        <v>17427791.549553186</v>
      </c>
      <c r="Z18" s="52">
        <f t="shared" si="9"/>
        <v>1.7314451455880064</v>
      </c>
      <c r="AA18" s="37">
        <f>[17]POBLACIÓN!$F18</f>
        <v>5916605.8016188703</v>
      </c>
      <c r="AB18" s="52">
        <f t="shared" si="10"/>
        <v>33.949257338750769</v>
      </c>
      <c r="AC18" s="37">
        <f>[17]POBLACIÓN!$G18</f>
        <v>11511185.747934315</v>
      </c>
      <c r="AD18" s="52">
        <f t="shared" si="11"/>
        <v>66.050742661249245</v>
      </c>
      <c r="AE18" s="37">
        <f>[17]POBLACIÓN!$M18</f>
        <v>5364433.6520483186</v>
      </c>
      <c r="AF18" s="52">
        <f t="shared" si="12"/>
        <v>30.780914706234551</v>
      </c>
      <c r="AG18" s="173">
        <f>[18]PIB!D18</f>
        <v>17016.377090696347</v>
      </c>
      <c r="AH18" s="173">
        <f>[18]PIB!E18</f>
        <v>11.297986606846866</v>
      </c>
      <c r="AI18" s="174">
        <f>[18]PIB!H18</f>
        <v>22.22564756200541</v>
      </c>
      <c r="AJ18" s="174">
        <f>[18]PIB!I18</f>
        <v>5.9914170590778859</v>
      </c>
      <c r="AK18" s="175">
        <f>[18]PIB!B18</f>
        <v>3782</v>
      </c>
      <c r="AL18" s="173">
        <f>[18]PIB!C18</f>
        <v>17.966313162819713</v>
      </c>
      <c r="AM18" s="48">
        <f t="shared" si="2"/>
        <v>3.1720733621523922</v>
      </c>
      <c r="AN18" s="173">
        <f>'[18]PIB POT'!F18</f>
        <v>18222.728938995624</v>
      </c>
      <c r="AO18" s="173">
        <f>'[18]PIB POT'!G18</f>
        <v>43.507100767348668</v>
      </c>
      <c r="AP18" s="173">
        <f>'[18]PIB POT'!H18</f>
        <v>3.1549613727914316</v>
      </c>
      <c r="AQ18" s="176">
        <f t="shared" si="21"/>
        <v>7.8939734218186342</v>
      </c>
      <c r="AR18" s="177">
        <f t="shared" si="3"/>
        <v>1072.6542188607891</v>
      </c>
      <c r="AS18" s="178">
        <f t="shared" si="13"/>
        <v>5.8100114518791601</v>
      </c>
      <c r="AT18" s="174">
        <f t="shared" si="4"/>
        <v>61.548487988903553</v>
      </c>
      <c r="AU18" s="170">
        <f t="shared" si="14"/>
        <v>4.0091500719903195</v>
      </c>
      <c r="AV18" s="179">
        <f t="shared" ref="AV18:AV66" si="73">(BL18+BK18)/AH18</f>
        <v>0.44232269609194014</v>
      </c>
      <c r="AW18" s="179">
        <v>1.38</v>
      </c>
      <c r="AX18" s="181">
        <f>'[18]Inv Nom'!C18</f>
        <v>189</v>
      </c>
      <c r="AY18" s="182">
        <f t="shared" si="50"/>
        <v>35.000000000000007</v>
      </c>
      <c r="AZ18" s="181">
        <f>'[18]Inv Nom'!D18</f>
        <v>104</v>
      </c>
      <c r="BA18" s="182">
        <f t="shared" si="51"/>
        <v>55.223880597014926</v>
      </c>
      <c r="BB18" s="181">
        <f>'[18]Inv Nom'!E18</f>
        <v>85</v>
      </c>
      <c r="BC18" s="182">
        <f t="shared" si="52"/>
        <v>16.43835616438356</v>
      </c>
      <c r="BD18" s="182">
        <f t="shared" si="29"/>
        <v>4.9973558963511371</v>
      </c>
      <c r="BE18" s="183">
        <f t="shared" ref="BE18:BE23" si="74">-DL18</f>
        <v>-3.2256433985545572</v>
      </c>
      <c r="BF18" s="185">
        <f t="shared" ref="BF18:BF67" si="75">BD18-BE18</f>
        <v>8.2229992949056943</v>
      </c>
      <c r="BG18" s="185">
        <f t="shared" si="32"/>
        <v>6.5836550326106131</v>
      </c>
      <c r="BH18" s="186">
        <f t="shared" si="33"/>
        <v>1.6393442622950816</v>
      </c>
      <c r="BI18" s="185">
        <f t="shared" si="34"/>
        <v>3.8337872377930564</v>
      </c>
      <c r="BJ18" s="185">
        <f t="shared" si="35"/>
        <v>-0.60814383923849824</v>
      </c>
      <c r="BK18" s="182">
        <f>(BB18/AK18)*100</f>
        <v>2.2474881015335799</v>
      </c>
      <c r="BL18" s="182">
        <f t="shared" ref="BL18:BL49" si="76">(AZ18/AK18)*100</f>
        <v>2.7498677948175567</v>
      </c>
      <c r="BM18" s="20" t="s">
        <v>76</v>
      </c>
      <c r="BN18" s="20" t="s">
        <v>76</v>
      </c>
      <c r="BO18" s="20" t="s">
        <v>76</v>
      </c>
      <c r="BP18" s="20" t="s">
        <v>76</v>
      </c>
      <c r="BQ18" s="20" t="s">
        <v>76</v>
      </c>
      <c r="BR18" s="20" t="s">
        <v>76</v>
      </c>
      <c r="BS18" s="20" t="s">
        <v>76</v>
      </c>
      <c r="BT18" s="20" t="s">
        <v>76</v>
      </c>
      <c r="BU18" s="20" t="s">
        <v>76</v>
      </c>
      <c r="BV18" s="187">
        <f>'[15]Precios M Anual'!B18</f>
        <v>22.843716321424939</v>
      </c>
      <c r="BW18" s="188">
        <f t="shared" si="5"/>
        <v>8.0347506270093572</v>
      </c>
      <c r="BX18" s="187">
        <f>'[15]Precios M Anual'!D18</f>
        <v>21.843957737638757</v>
      </c>
      <c r="BY18" s="188">
        <f t="shared" si="5"/>
        <v>10.691753774680613</v>
      </c>
      <c r="BZ18" s="17" t="s">
        <v>76</v>
      </c>
      <c r="CA18" s="17" t="s">
        <v>76</v>
      </c>
      <c r="CB18" s="17" t="s">
        <v>76</v>
      </c>
      <c r="CC18" s="185">
        <f>'[19]TCA B64'!$B18</f>
        <v>3.5258333333333343</v>
      </c>
      <c r="CD18" s="140">
        <f t="shared" si="15"/>
        <v>11.488801054018483</v>
      </c>
      <c r="CE18" s="185">
        <f>[19]TCA!$D18</f>
        <v>3.6</v>
      </c>
      <c r="CF18" s="140">
        <f t="shared" si="16"/>
        <v>16.504854368932055</v>
      </c>
      <c r="CG18" s="190">
        <f>'[19]TCA B64'!$I18</f>
        <v>109.8735547431676</v>
      </c>
      <c r="CH18" s="140">
        <f t="shared" si="22"/>
        <v>-6.3625739094172795</v>
      </c>
      <c r="CI18" s="27">
        <f>[19]TCA!$H18</f>
        <v>104.32330727456156</v>
      </c>
      <c r="CJ18" s="140">
        <f t="shared" ref="CJ18:CJ75" si="77">((CI18/CI17)-1)*100</f>
        <v>-21.73941522170264</v>
      </c>
      <c r="CK18" s="19" t="s">
        <v>76</v>
      </c>
      <c r="CL18" s="19" t="s">
        <v>76</v>
      </c>
      <c r="CM18" s="19" t="s">
        <v>76</v>
      </c>
      <c r="CN18" s="19" t="s">
        <v>76</v>
      </c>
      <c r="CO18" s="19" t="s">
        <v>76</v>
      </c>
      <c r="CP18" s="186">
        <f>'[15]Terminos de Int'!B18</f>
        <v>165.11525021280411</v>
      </c>
      <c r="CQ18" s="186">
        <f>'[15]Terminos de Int'!C18</f>
        <v>-10.737489025460933</v>
      </c>
      <c r="CR18" s="13" t="s">
        <v>76</v>
      </c>
      <c r="CS18" s="13" t="s">
        <v>76</v>
      </c>
      <c r="CT18" s="173">
        <f>[16]bp!$I18</f>
        <v>104.3</v>
      </c>
      <c r="CU18" s="29" t="s">
        <v>76</v>
      </c>
      <c r="CV18" s="29" t="s">
        <v>76</v>
      </c>
      <c r="CW18" s="29" t="s">
        <v>76</v>
      </c>
      <c r="CX18" s="29" t="s">
        <v>76</v>
      </c>
      <c r="CY18" s="173">
        <f>[16]bp!N18</f>
        <v>69.7</v>
      </c>
      <c r="CZ18" s="13" t="s">
        <v>76</v>
      </c>
      <c r="DA18" s="13" t="s">
        <v>76</v>
      </c>
      <c r="DB18" s="13" t="s">
        <v>76</v>
      </c>
      <c r="DC18" s="13" t="s">
        <v>76</v>
      </c>
      <c r="DD18" s="13" t="s">
        <v>76</v>
      </c>
      <c r="DE18" s="13" t="s">
        <v>76</v>
      </c>
      <c r="DF18" s="13" t="s">
        <v>76</v>
      </c>
      <c r="DG18" s="13" t="s">
        <v>76</v>
      </c>
      <c r="DH18" s="13" t="s">
        <v>76</v>
      </c>
      <c r="DI18" s="13" t="s">
        <v>76</v>
      </c>
      <c r="DJ18" s="173">
        <f t="shared" si="17"/>
        <v>16.221443680592284</v>
      </c>
      <c r="DK18" s="173">
        <f t="shared" si="0"/>
        <v>34.599999999999994</v>
      </c>
      <c r="DL18" s="173">
        <f t="shared" si="6"/>
        <v>3.2256433985545572</v>
      </c>
      <c r="DM18" s="173">
        <f t="shared" si="38"/>
        <v>8.0829015544041418</v>
      </c>
      <c r="DN18" s="173">
        <f t="shared" si="39"/>
        <v>21.64048865619548</v>
      </c>
      <c r="DO18" s="21" t="s">
        <v>76</v>
      </c>
      <c r="DP18" s="21" t="s">
        <v>76</v>
      </c>
      <c r="DQ18" s="21" t="s">
        <v>76</v>
      </c>
      <c r="DR18" s="192">
        <f>[20]GobFed!$X18</f>
        <v>223</v>
      </c>
      <c r="DS18" s="140">
        <f>[20]GobFed!$X87</f>
        <v>5.8963511369645696</v>
      </c>
      <c r="DT18" s="192">
        <f>[20]GobFed!$AO18</f>
        <v>246</v>
      </c>
      <c r="DU18" s="140">
        <f>[20]GobFed!$AO87</f>
        <v>6.5044949762030662</v>
      </c>
      <c r="DV18" s="193">
        <f>[20]GobFed!$BG18</f>
        <v>-23</v>
      </c>
      <c r="DW18" s="186">
        <f>[20]GobFed!$BG87</f>
        <v>-0.60814383923849824</v>
      </c>
      <c r="DX18" s="19" t="s">
        <v>76</v>
      </c>
      <c r="DY18" s="19" t="s">
        <v>76</v>
      </c>
      <c r="DZ18" s="19" t="s">
        <v>76</v>
      </c>
      <c r="EA18" s="19" t="s">
        <v>76</v>
      </c>
      <c r="EB18" s="19" t="s">
        <v>76</v>
      </c>
      <c r="EC18" s="20" t="s">
        <v>76</v>
      </c>
      <c r="ED18" s="36">
        <f>'[20]Deuda Ext'!K18</f>
        <v>315.36856535098082</v>
      </c>
      <c r="EE18" s="36">
        <f t="shared" si="7"/>
        <v>29.400766790058174</v>
      </c>
      <c r="EF18" s="65"/>
      <c r="EG18" s="175">
        <f>'[21]Rec y Obligaciones'!$EA18</f>
        <v>180</v>
      </c>
      <c r="EH18" s="173">
        <f t="shared" ref="EH18:EH49" si="78">(EG18/AK18)*100</f>
        <v>4.7593865679534639</v>
      </c>
      <c r="EI18" s="173"/>
      <c r="EJ18" s="173">
        <f>'[21]Rec y Obligaciones'!C18</f>
        <v>131</v>
      </c>
      <c r="EK18" s="173">
        <f t="shared" ref="EK18:EK49" si="79">(EJ18/AK18)*100</f>
        <v>3.4637757800105766</v>
      </c>
      <c r="EL18" s="173"/>
      <c r="EM18" s="173">
        <f>'[21]Rec y Obligaciones'!$DE18+'[21]Rec y Obligaciones'!$DF18+'[21]Rec y Obligaciones'!$DG18</f>
        <v>49</v>
      </c>
      <c r="EN18" s="173">
        <f t="shared" ref="EN18:EN49" si="80">(EM18/AK18)*100</f>
        <v>1.2956107879428873</v>
      </c>
      <c r="EO18" s="175" t="s">
        <v>76</v>
      </c>
      <c r="EP18" s="175">
        <f>'[21]Rec y Obligaciones'!$DF18</f>
        <v>10</v>
      </c>
      <c r="EQ18" s="173">
        <f t="shared" ref="EQ18:EQ49" si="81">(EP18/AK18)*100</f>
        <v>0.26441036488630354</v>
      </c>
      <c r="ER18" s="173"/>
      <c r="ES18" s="175">
        <f>'[21]Rec y Obligaciones'!$DC18+'[21]Rec y Obligaciones'!$DD18</f>
        <v>9</v>
      </c>
      <c r="ET18" s="173">
        <f t="shared" ref="ET18:ET49" si="82">(ES18/AK18)*100</f>
        <v>0.23796932839767318</v>
      </c>
      <c r="EU18" s="194"/>
      <c r="EV18" s="175">
        <f>'[21]Rec y Obligaciones'!$DG18</f>
        <v>30</v>
      </c>
      <c r="EW18" s="173">
        <f t="shared" ref="EW18:EW49" si="83">(EV18/AK18)*100</f>
        <v>0.79323109465891073</v>
      </c>
      <c r="EX18" s="194"/>
      <c r="EZ18" s="173">
        <f>'[21]Rec y Obligaciones'!$DS18</f>
        <v>334</v>
      </c>
      <c r="FA18" s="173">
        <f t="shared" ref="FA18:FA49" si="84">(EZ18/AK18)*100</f>
        <v>8.8313061872025376</v>
      </c>
      <c r="FB18" s="175">
        <f>'[21]Rec y Obligaciones'!$DF18+'[21]Rec y Obligaciones'!$DG18</f>
        <v>40</v>
      </c>
      <c r="FC18" s="173">
        <f t="shared" ref="FC18:FC49" si="85">(FB18/AK18)*100</f>
        <v>1.0576414595452142</v>
      </c>
      <c r="FD18" s="175">
        <f>'[21]Rec y Obligaciones'!$DH18+'[21]Rec y Obligaciones'!$DI18</f>
        <v>30</v>
      </c>
      <c r="FE18" s="173">
        <f t="shared" ref="FE18:FE49" si="86">(FD18/AK18)*100</f>
        <v>0.79323109465891073</v>
      </c>
      <c r="FF18" s="175">
        <f>'[21]Rec y Obligaciones'!$DL18+'[21]Rec y Obligaciones'!$DK18</f>
        <v>264</v>
      </c>
      <c r="FG18" s="173">
        <f t="shared" ref="FG18:FG49" si="87">(FF18/AK18)*100</f>
        <v>6.9804336329984134</v>
      </c>
      <c r="FH18" s="13" t="s">
        <v>76</v>
      </c>
      <c r="FI18" s="13" t="s">
        <v>76</v>
      </c>
      <c r="FJ18" s="13" t="s">
        <v>76</v>
      </c>
      <c r="FK18" s="13" t="s">
        <v>76</v>
      </c>
      <c r="FL18" s="13" t="s">
        <v>76</v>
      </c>
      <c r="FM18" s="13" t="s">
        <v>76</v>
      </c>
      <c r="FN18" s="13" t="s">
        <v>76</v>
      </c>
      <c r="FO18" s="173">
        <f>'[21]Rec y Obligaciones'!DY18</f>
        <v>378.1</v>
      </c>
      <c r="FP18" s="173">
        <f t="shared" ref="FP18:FP60" si="88">(FO18/AK18)*100</f>
        <v>9.997355896351138</v>
      </c>
      <c r="FQ18" s="13" t="s">
        <v>76</v>
      </c>
      <c r="FR18" s="173">
        <f>'[21]Rec y Obligaciones'!$DZ18</f>
        <v>500</v>
      </c>
      <c r="FS18" s="173">
        <f t="shared" ref="FS18:FS49" si="89">(FR18/AK18)*100</f>
        <v>13.220518244315176</v>
      </c>
      <c r="FT18" s="13" t="s">
        <v>76</v>
      </c>
      <c r="FU18" s="13" t="s">
        <v>76</v>
      </c>
      <c r="FV18" s="13" t="s">
        <v>76</v>
      </c>
      <c r="FW18" s="13" t="s">
        <v>76</v>
      </c>
      <c r="FX18" s="34" t="s">
        <v>76</v>
      </c>
      <c r="FY18" s="34" t="s">
        <v>76</v>
      </c>
      <c r="FZ18" s="34" t="s">
        <v>76</v>
      </c>
      <c r="GA18" s="34" t="s">
        <v>76</v>
      </c>
      <c r="GB18" s="34" t="s">
        <v>76</v>
      </c>
      <c r="GC18" s="34" t="s">
        <v>76</v>
      </c>
      <c r="GD18" s="34" t="s">
        <v>76</v>
      </c>
      <c r="GE18" s="34" t="s">
        <v>76</v>
      </c>
      <c r="GF18" s="173">
        <f>'[21]Reservas Int'!C18</f>
        <v>36.799999999999997</v>
      </c>
      <c r="GG18" s="27">
        <f t="shared" si="40"/>
        <v>3.4307421117574481</v>
      </c>
      <c r="GH18" s="31">
        <f>GF18-GF17</f>
        <v>5.5999999999999979</v>
      </c>
      <c r="GI18" s="31">
        <f t="shared" si="46"/>
        <v>0.52206945178917674</v>
      </c>
      <c r="GJ18" s="28">
        <f t="shared" si="41"/>
        <v>132.47999999999999</v>
      </c>
      <c r="GK18" s="32">
        <f>((GJ18/GJ17)-1)*100</f>
        <v>37.41598207617627</v>
      </c>
      <c r="GL18" s="35">
        <f t="shared" si="42"/>
        <v>6.3357245337159247</v>
      </c>
    </row>
    <row r="19" spans="1:194" x14ac:dyDescent="0.25">
      <c r="A19" s="22">
        <v>1934</v>
      </c>
      <c r="B19" s="28">
        <f>'[14]EU Pob'!C19</f>
        <v>126485000</v>
      </c>
      <c r="C19" s="35">
        <f>'[14]EU PIB'!B19</f>
        <v>905.59400000000005</v>
      </c>
      <c r="D19" s="35">
        <f>'[14]EU PIB'!C19</f>
        <v>10.8</v>
      </c>
      <c r="E19" s="35">
        <f>'[14]EU PIB'!D19</f>
        <v>66.8</v>
      </c>
      <c r="F19" s="35">
        <f>'[14]EU PIB'!E19</f>
        <v>5.477346545833206</v>
      </c>
      <c r="G19" s="35">
        <f>'[14]EU PIB'!F19</f>
        <v>7.3763739600748242</v>
      </c>
      <c r="H19" s="35">
        <f>'[14]EU PIB'!G19</f>
        <v>5.477346545833206</v>
      </c>
      <c r="I19" s="35">
        <f>'[14]EU PIB'!H19</f>
        <v>528.12586472704277</v>
      </c>
      <c r="J19" s="170">
        <f>'[14]EU INF A'!$J19</f>
        <v>47.333130143249008</v>
      </c>
      <c r="K19" s="170">
        <f t="shared" ref="K19" si="90">((J19/J18)-1)*100</f>
        <v>13.772893772893768</v>
      </c>
      <c r="L19" s="170">
        <f>'[14]EU INF A'!$L19</f>
        <v>48.643706187138072</v>
      </c>
      <c r="M19" s="170">
        <f t="shared" ref="M19" si="91">((L19/L18)-1)*100</f>
        <v>9.0163934426229719</v>
      </c>
      <c r="N19" s="170">
        <f>'[14]EU INF A'!$F19</f>
        <v>55.609418282548482</v>
      </c>
      <c r="O19" s="170">
        <f t="shared" si="1"/>
        <v>3.4793814432989789</v>
      </c>
      <c r="P19" s="170">
        <f>'[14]EU INF A'!$H19</f>
        <v>53.600000000000009</v>
      </c>
      <c r="Q19" s="170">
        <f t="shared" ref="Q19" si="92">((P19/P18)-1)*100</f>
        <v>1.5151515151515138</v>
      </c>
      <c r="R19" s="49" t="s">
        <v>76</v>
      </c>
      <c r="S19" s="49" t="s">
        <v>76</v>
      </c>
      <c r="T19" s="17" t="e">
        <f>#REF!</f>
        <v>#REF!</v>
      </c>
      <c r="U19" s="17">
        <f>'[14]EU tasas'!E19</f>
        <v>0.27833333333333327</v>
      </c>
      <c r="V19" s="171">
        <f>'[14]EU Bal Fis'!B19</f>
        <v>-5.3682600000000003</v>
      </c>
      <c r="W19" s="170">
        <f>'[14]UK Pet'!B78</f>
        <v>1</v>
      </c>
      <c r="X19" s="170">
        <f>'[14]UK Pet'!C78</f>
        <v>49.253731343283569</v>
      </c>
      <c r="Y19" s="172">
        <f>[17]POBLACIÓN!$E19</f>
        <v>17729544.200321119</v>
      </c>
      <c r="Z19" s="52">
        <f t="shared" si="9"/>
        <v>1.7314451455880064</v>
      </c>
      <c r="AA19" s="37">
        <f>[17]POBLACIÓN!$F19</f>
        <v>6047517.5394745646</v>
      </c>
      <c r="AB19" s="52">
        <f t="shared" si="10"/>
        <v>34.109830862798105</v>
      </c>
      <c r="AC19" s="37">
        <f>[17]POBLACIÓN!$G19</f>
        <v>11682026.660846554</v>
      </c>
      <c r="AD19" s="52">
        <f t="shared" si="11"/>
        <v>65.890169137201895</v>
      </c>
      <c r="AE19" s="37">
        <f>[17]POBLACIÓN!$M19</f>
        <v>5432326.8305429909</v>
      </c>
      <c r="AF19" s="52">
        <f t="shared" si="12"/>
        <v>30.639968908194493</v>
      </c>
      <c r="AG19" s="173">
        <f>[18]PIB!D19</f>
        <v>18164.566080830904</v>
      </c>
      <c r="AH19" s="173">
        <f>[18]PIB!E19</f>
        <v>6.7475525725292362</v>
      </c>
      <c r="AI19" s="174">
        <f>[18]PIB!H19</f>
        <v>22.852183649905943</v>
      </c>
      <c r="AJ19" s="174">
        <f>[18]PIB!I19</f>
        <v>2.8189778774841745</v>
      </c>
      <c r="AK19" s="175">
        <f>[18]PIB!B19</f>
        <v>4151</v>
      </c>
      <c r="AL19" s="173">
        <f>[18]PIB!C19</f>
        <v>9.756742464304601</v>
      </c>
      <c r="AM19" s="48">
        <f t="shared" si="2"/>
        <v>3.3437910949506064</v>
      </c>
      <c r="AN19" s="173">
        <f>'[18]PIB POT'!F19</f>
        <v>18892.171129054823</v>
      </c>
      <c r="AO19" s="173">
        <f>'[18]PIB POT'!G19</f>
        <v>45.105406318527294</v>
      </c>
      <c r="AP19" s="173">
        <f>'[18]PIB POT'!H19</f>
        <v>3.6736659602428112</v>
      </c>
      <c r="AQ19" s="176">
        <f t="shared" si="21"/>
        <v>2.9649637483304625</v>
      </c>
      <c r="AR19" s="177">
        <f t="shared" si="3"/>
        <v>1153.0555555555552</v>
      </c>
      <c r="AS19" s="178">
        <f t="shared" si="13"/>
        <v>7.4955503163131265</v>
      </c>
      <c r="AT19" s="174">
        <f t="shared" si="4"/>
        <v>65.035826219078487</v>
      </c>
      <c r="AU19" s="170">
        <f t="shared" si="14"/>
        <v>5.6660014634374978</v>
      </c>
      <c r="AV19" s="179">
        <f t="shared" si="73"/>
        <v>1.0032457059142734</v>
      </c>
      <c r="AW19" s="179">
        <v>1.38</v>
      </c>
      <c r="AX19" s="181">
        <f>'[18]Inv Nom'!C19</f>
        <v>281</v>
      </c>
      <c r="AY19" s="182">
        <f t="shared" si="50"/>
        <v>48.677248677248677</v>
      </c>
      <c r="AZ19" s="181">
        <f>'[18]Inv Nom'!D19</f>
        <v>183</v>
      </c>
      <c r="BA19" s="182">
        <f t="shared" si="51"/>
        <v>75.961538461538453</v>
      </c>
      <c r="BB19" s="181">
        <f>'[18]Inv Nom'!E19</f>
        <v>98</v>
      </c>
      <c r="BC19" s="182">
        <f t="shared" si="52"/>
        <v>15.294117647058814</v>
      </c>
      <c r="BD19" s="182">
        <f t="shared" si="29"/>
        <v>6.7694531438207663</v>
      </c>
      <c r="BE19" s="183">
        <f t="shared" si="74"/>
        <v>-7.467116357504219</v>
      </c>
      <c r="BF19" s="185">
        <f t="shared" si="75"/>
        <v>14.236569501324986</v>
      </c>
      <c r="BG19" s="185">
        <f>BF19-BH19</f>
        <v>11.191520115634791</v>
      </c>
      <c r="BH19" s="186">
        <f>BJ19+BK19</f>
        <v>3.045049385690195</v>
      </c>
      <c r="BI19" s="185">
        <f>BG19-BL19</f>
        <v>6.7829438689472461</v>
      </c>
      <c r="BJ19" s="185">
        <f t="shared" ref="BJ19:BJ50" si="93">DW19</f>
        <v>0.68417248855697421</v>
      </c>
      <c r="BK19" s="182">
        <f t="shared" ref="BK19:BK67" si="94">(BB19/AK19)*100</f>
        <v>2.3608768971332208</v>
      </c>
      <c r="BL19" s="182">
        <f t="shared" si="76"/>
        <v>4.4085762466875451</v>
      </c>
      <c r="BM19" s="20" t="s">
        <v>76</v>
      </c>
      <c r="BN19" s="20" t="s">
        <v>76</v>
      </c>
      <c r="BO19" s="20" t="s">
        <v>76</v>
      </c>
      <c r="BP19" s="20" t="s">
        <v>76</v>
      </c>
      <c r="BQ19" s="20" t="s">
        <v>76</v>
      </c>
      <c r="BR19" s="20" t="s">
        <v>76</v>
      </c>
      <c r="BS19" s="20" t="s">
        <v>76</v>
      </c>
      <c r="BT19" s="20" t="s">
        <v>76</v>
      </c>
      <c r="BU19" s="20" t="s">
        <v>76</v>
      </c>
      <c r="BV19" s="187">
        <f>'[15]Precios M Anual'!B19</f>
        <v>24.103035810513234</v>
      </c>
      <c r="BW19" s="188">
        <f t="shared" si="5"/>
        <v>5.5127610208816513</v>
      </c>
      <c r="BX19" s="187">
        <f>'[15]Precios M Anual'!D19</f>
        <v>22.314732688880966</v>
      </c>
      <c r="BY19" s="188">
        <f t="shared" si="5"/>
        <v>2.1551724137930828</v>
      </c>
      <c r="BZ19" s="188">
        <f>'[15]Fuente Bortz y otros'!G19</f>
        <v>17.817689402038329</v>
      </c>
      <c r="CA19" s="17" t="s">
        <v>76</v>
      </c>
      <c r="CB19" s="17" t="s">
        <v>76</v>
      </c>
      <c r="CC19" s="185">
        <f>'[19]TCA B64'!$B19</f>
        <v>3.600000000000001</v>
      </c>
      <c r="CD19" s="140">
        <f t="shared" si="15"/>
        <v>2.10352162609313</v>
      </c>
      <c r="CE19" s="185">
        <f>[19]TCA!$D19</f>
        <v>3.6</v>
      </c>
      <c r="CF19" s="140">
        <f t="shared" si="16"/>
        <v>0</v>
      </c>
      <c r="CG19" s="190">
        <f>'[19]TCA B64'!$I19</f>
        <v>99.797264525982158</v>
      </c>
      <c r="CH19" s="140">
        <f t="shared" si="22"/>
        <v>-9.1708056963652815</v>
      </c>
      <c r="CI19" s="27">
        <f>[19]TCA!$H19</f>
        <v>97.757457432482212</v>
      </c>
      <c r="CJ19" s="140">
        <f t="shared" si="77"/>
        <v>-6.2937516204304433</v>
      </c>
      <c r="CK19" s="185">
        <f>[22]SMIN!$E19</f>
        <v>1.1499999999999999</v>
      </c>
      <c r="CL19" s="185">
        <v>1.1500000000000001</v>
      </c>
      <c r="CM19" s="191">
        <f>[22]SMIN!$G19</f>
        <v>34.328358208955223</v>
      </c>
      <c r="CN19" s="185">
        <f t="shared" ref="CN19:CN75" si="95">(CM19/BV19)*100</f>
        <v>142.42337968888518</v>
      </c>
      <c r="CO19" s="185">
        <f>[22]SIND!$B$19</f>
        <v>182.95902244411485</v>
      </c>
      <c r="CP19" s="186">
        <f>'[15]Terminos de Int'!B19</f>
        <v>145.2533488642982</v>
      </c>
      <c r="CQ19" s="186">
        <f>'[15]Terminos de Int'!C19</f>
        <v>-12.029113799547563</v>
      </c>
      <c r="CR19" s="13" t="s">
        <v>76</v>
      </c>
      <c r="CS19" s="13" t="s">
        <v>76</v>
      </c>
      <c r="CT19" s="173">
        <f>[16]bp!$I19</f>
        <v>178.9</v>
      </c>
      <c r="CU19" s="29" t="s">
        <v>76</v>
      </c>
      <c r="CV19" s="29" t="s">
        <v>76</v>
      </c>
      <c r="CW19" s="29" t="s">
        <v>76</v>
      </c>
      <c r="CX19" s="29" t="s">
        <v>76</v>
      </c>
      <c r="CY19" s="173">
        <f>[16]bp!N19</f>
        <v>92.8</v>
      </c>
      <c r="CZ19" s="13" t="s">
        <v>76</v>
      </c>
      <c r="DA19" s="13" t="s">
        <v>76</v>
      </c>
      <c r="DB19" s="13" t="s">
        <v>76</v>
      </c>
      <c r="DC19" s="13" t="s">
        <v>76</v>
      </c>
      <c r="DD19" s="13" t="s">
        <v>76</v>
      </c>
      <c r="DE19" s="13" t="s">
        <v>76</v>
      </c>
      <c r="DF19" s="13" t="s">
        <v>76</v>
      </c>
      <c r="DG19" s="13" t="s">
        <v>76</v>
      </c>
      <c r="DH19" s="13" t="s">
        <v>76</v>
      </c>
      <c r="DI19" s="13" t="s">
        <v>76</v>
      </c>
      <c r="DJ19" s="173">
        <f t="shared" si="17"/>
        <v>23.563478679836187</v>
      </c>
      <c r="DK19" s="173">
        <f t="shared" si="0"/>
        <v>86.100000000000009</v>
      </c>
      <c r="DL19" s="173">
        <f t="shared" si="6"/>
        <v>7.467116357504219</v>
      </c>
      <c r="DM19" s="173">
        <f t="shared" si="38"/>
        <v>71.524448705656766</v>
      </c>
      <c r="DN19" s="173">
        <f t="shared" si="39"/>
        <v>33.14203730272596</v>
      </c>
      <c r="DO19" s="21" t="s">
        <v>76</v>
      </c>
      <c r="DP19" s="21" t="s">
        <v>76</v>
      </c>
      <c r="DQ19" s="21" t="s">
        <v>76</v>
      </c>
      <c r="DR19" s="192">
        <f>[20]GobFed!$X19</f>
        <v>295</v>
      </c>
      <c r="DS19" s="140">
        <f>[20]GobFed!$X88</f>
        <v>7.1067212719826554</v>
      </c>
      <c r="DT19" s="192">
        <f>[20]GobFed!$AO19</f>
        <v>266.60000000000002</v>
      </c>
      <c r="DU19" s="140">
        <f>[20]GobFed!$AO88</f>
        <v>6.4225487834256816</v>
      </c>
      <c r="DV19" s="193">
        <f>[20]GobFed!$BG19</f>
        <v>28.4</v>
      </c>
      <c r="DW19" s="186">
        <f>[20]GobFed!$BG88</f>
        <v>0.68417248855697421</v>
      </c>
      <c r="DX19" s="19" t="s">
        <v>76</v>
      </c>
      <c r="DY19" s="19" t="s">
        <v>76</v>
      </c>
      <c r="DZ19" s="19" t="s">
        <v>76</v>
      </c>
      <c r="EA19" s="19" t="s">
        <v>76</v>
      </c>
      <c r="EB19" s="19" t="s">
        <v>76</v>
      </c>
      <c r="EC19" s="20" t="s">
        <v>76</v>
      </c>
      <c r="ED19" s="36">
        <f>'[20]Deuda Ext'!K19</f>
        <v>315.41638888888883</v>
      </c>
      <c r="EE19" s="36">
        <f t="shared" si="7"/>
        <v>27.354830161406895</v>
      </c>
      <c r="EF19" s="4"/>
      <c r="EG19" s="175">
        <f>'[21]Rec y Obligaciones'!$EA19</f>
        <v>250</v>
      </c>
      <c r="EH19" s="173">
        <f t="shared" si="78"/>
        <v>6.0226451457480126</v>
      </c>
      <c r="EI19" s="173">
        <f t="shared" ref="EI19:EI50" si="96">((EG19/EG18)-1)*100</f>
        <v>38.888888888888886</v>
      </c>
      <c r="EJ19" s="173">
        <f>'[21]Rec y Obligaciones'!C19</f>
        <v>191</v>
      </c>
      <c r="EK19" s="173">
        <f t="shared" si="79"/>
        <v>4.6013008913514817</v>
      </c>
      <c r="EL19" s="173">
        <f t="shared" ref="EL19:EL50" si="97">((EJ19/EJ18)-1)*100</f>
        <v>45.801526717557259</v>
      </c>
      <c r="EM19" s="173">
        <f>'[21]Rec y Obligaciones'!$DE19+'[21]Rec y Obligaciones'!$DF19+'[21]Rec y Obligaciones'!$DG19</f>
        <v>59</v>
      </c>
      <c r="EN19" s="173">
        <f t="shared" si="80"/>
        <v>1.4213442543965309</v>
      </c>
      <c r="EO19" s="173">
        <f>((EM19/EM18)-1)*100</f>
        <v>20.408163265306122</v>
      </c>
      <c r="EP19" s="175">
        <f>'[21]Rec y Obligaciones'!$DF19</f>
        <v>-11</v>
      </c>
      <c r="EQ19" s="173">
        <f t="shared" si="81"/>
        <v>-0.26499638641291257</v>
      </c>
      <c r="ER19" s="173">
        <f t="shared" ref="ER19:ER50" si="98">((EP19/EP18)-1)*100</f>
        <v>-210</v>
      </c>
      <c r="ES19" s="175">
        <f>'[21]Rec y Obligaciones'!$DC19+'[21]Rec y Obligaciones'!$DD19</f>
        <v>28</v>
      </c>
      <c r="ET19" s="173">
        <f t="shared" si="82"/>
        <v>0.67453625632377734</v>
      </c>
      <c r="EU19" s="173">
        <f t="shared" ref="EU19:EU67" si="99">((ES19/ES18)-1)*100</f>
        <v>211.11111111111111</v>
      </c>
      <c r="EV19" s="175">
        <f>'[21]Rec y Obligaciones'!$DG19</f>
        <v>42</v>
      </c>
      <c r="EW19" s="173">
        <f t="shared" si="83"/>
        <v>1.0118043844856661</v>
      </c>
      <c r="EX19" s="173">
        <f t="shared" ref="EX19:EX50" si="100">((EV19/EV18)-1)*100</f>
        <v>39.999999999999993</v>
      </c>
      <c r="EZ19" s="173">
        <f>'[21]Rec y Obligaciones'!$DS19</f>
        <v>341</v>
      </c>
      <c r="FA19" s="173">
        <f t="shared" si="84"/>
        <v>8.2148879788002898</v>
      </c>
      <c r="FB19" s="175">
        <f>'[21]Rec y Obligaciones'!$DF19+'[21]Rec y Obligaciones'!$DG19</f>
        <v>31</v>
      </c>
      <c r="FC19" s="173">
        <f t="shared" si="85"/>
        <v>0.74680799807275355</v>
      </c>
      <c r="FD19" s="175">
        <f>'[21]Rec y Obligaciones'!$DH19+'[21]Rec y Obligaciones'!$DI19</f>
        <v>54</v>
      </c>
      <c r="FE19" s="173">
        <f t="shared" si="86"/>
        <v>1.3008913514815708</v>
      </c>
      <c r="FF19" s="175">
        <f>'[21]Rec y Obligaciones'!$DL19+'[21]Rec y Obligaciones'!$DK19</f>
        <v>256</v>
      </c>
      <c r="FG19" s="173">
        <f t="shared" si="87"/>
        <v>6.167188629245965</v>
      </c>
      <c r="FH19" s="13" t="s">
        <v>76</v>
      </c>
      <c r="FI19" s="13" t="s">
        <v>76</v>
      </c>
      <c r="FJ19" s="13" t="s">
        <v>76</v>
      </c>
      <c r="FK19" s="13" t="s">
        <v>76</v>
      </c>
      <c r="FL19" s="13" t="s">
        <v>76</v>
      </c>
      <c r="FM19" s="13" t="s">
        <v>76</v>
      </c>
      <c r="FN19" s="13" t="s">
        <v>76</v>
      </c>
      <c r="FO19" s="173">
        <f>'[21]Rec y Obligaciones'!DY19</f>
        <v>454.5</v>
      </c>
      <c r="FP19" s="173">
        <f t="shared" si="88"/>
        <v>10.949168874969887</v>
      </c>
      <c r="FQ19" s="173">
        <f>((FO19/FO18)-1)*100</f>
        <v>20.206294631049971</v>
      </c>
      <c r="FR19" s="173">
        <f>'[21]Rec y Obligaciones'!$DZ19</f>
        <v>500</v>
      </c>
      <c r="FS19" s="173">
        <f t="shared" si="89"/>
        <v>12.045290291496025</v>
      </c>
      <c r="FT19" s="173">
        <f>((FR19/FR18)-1)*100</f>
        <v>0</v>
      </c>
      <c r="FU19" s="13" t="s">
        <v>76</v>
      </c>
      <c r="FV19" s="13" t="s">
        <v>76</v>
      </c>
      <c r="FW19" s="13" t="s">
        <v>76</v>
      </c>
      <c r="FX19" s="34" t="s">
        <v>76</v>
      </c>
      <c r="FY19" s="34" t="s">
        <v>76</v>
      </c>
      <c r="FZ19" s="34" t="s">
        <v>76</v>
      </c>
      <c r="GA19" s="34" t="s">
        <v>76</v>
      </c>
      <c r="GB19" s="34" t="s">
        <v>76</v>
      </c>
      <c r="GC19" s="34" t="s">
        <v>76</v>
      </c>
      <c r="GD19" s="34" t="s">
        <v>76</v>
      </c>
      <c r="GE19" s="34" t="s">
        <v>76</v>
      </c>
      <c r="GF19" s="173">
        <f>'[21]Reservas Int'!C19</f>
        <v>52.9</v>
      </c>
      <c r="GG19" s="27">
        <f t="shared" si="40"/>
        <v>4.5878101662250073</v>
      </c>
      <c r="GH19" s="31">
        <f t="shared" si="53"/>
        <v>16.100000000000001</v>
      </c>
      <c r="GI19" s="31">
        <f t="shared" si="46"/>
        <v>1.3962900505902198</v>
      </c>
      <c r="GJ19" s="28">
        <f t="shared" si="41"/>
        <v>190.44</v>
      </c>
      <c r="GK19" s="32">
        <f t="shared" si="54"/>
        <v>43.75</v>
      </c>
      <c r="GL19" s="35">
        <f t="shared" si="42"/>
        <v>6.8405172413793105</v>
      </c>
    </row>
    <row r="20" spans="1:194" ht="16.5" customHeight="1" x14ac:dyDescent="0.25">
      <c r="A20" s="22">
        <v>1935</v>
      </c>
      <c r="B20" s="28">
        <f>'[14]EU Pob'!C20</f>
        <v>127362000</v>
      </c>
      <c r="C20" s="35">
        <f>'[14]EU PIB'!B20</f>
        <v>986.23099999999999</v>
      </c>
      <c r="D20" s="35">
        <f>'[14]EU PIB'!C20</f>
        <v>8.9</v>
      </c>
      <c r="E20" s="35">
        <f>'[14]EU PIB'!D20</f>
        <v>74.241</v>
      </c>
      <c r="F20" s="35">
        <f>'[14]EU PIB'!E20</f>
        <v>2.0521685148680469</v>
      </c>
      <c r="G20" s="35">
        <f>'[14]EU PIB'!F20</f>
        <v>7.5277495840224047</v>
      </c>
      <c r="H20" s="35">
        <f>'[14]EU PIB'!G20</f>
        <v>2.0521685148680469</v>
      </c>
      <c r="I20" s="35">
        <f>'[14]EU PIB'!H20</f>
        <v>582.91327083431474</v>
      </c>
      <c r="J20" s="170">
        <f>'[14]EU INF A'!$J20</f>
        <v>50.502895458701609</v>
      </c>
      <c r="K20" s="170">
        <f t="shared" ref="K20" si="101">((J20/J19)-1)*100</f>
        <v>6.6967160334835629</v>
      </c>
      <c r="L20" s="170">
        <f>'[14]EU INF A'!$L20</f>
        <v>51.203901249619008</v>
      </c>
      <c r="M20" s="170">
        <f t="shared" ref="M20" si="102">((L20/L19)-1)*100</f>
        <v>5.2631578947368141</v>
      </c>
      <c r="N20" s="170">
        <f>'[14]EU INF A'!$F20</f>
        <v>57.029085872576189</v>
      </c>
      <c r="O20" s="170">
        <f t="shared" si="1"/>
        <v>2.5529265255292755</v>
      </c>
      <c r="P20" s="170">
        <f>'[14]EU INF A'!$H20</f>
        <v>55.200000000000017</v>
      </c>
      <c r="Q20" s="170">
        <f t="shared" ref="Q20" si="103">((P20/P19)-1)*100</f>
        <v>2.9850746268656803</v>
      </c>
      <c r="R20" s="49" t="s">
        <v>76</v>
      </c>
      <c r="S20" s="49" t="s">
        <v>76</v>
      </c>
      <c r="T20" s="17">
        <f>'[14]EU tasas'!D20</f>
        <v>0.15</v>
      </c>
      <c r="U20" s="17">
        <f>'[14]EU tasas'!E20</f>
        <v>0.16749999999999998</v>
      </c>
      <c r="V20" s="171">
        <f>'[14]EU Bal Fis'!B20</f>
        <v>-3.7725399999999998</v>
      </c>
      <c r="W20" s="170">
        <f>'[14]UK Pet'!B79</f>
        <v>0.97</v>
      </c>
      <c r="X20" s="170">
        <f>'[14]UK Pet'!C79</f>
        <v>-3.0000000000000027</v>
      </c>
      <c r="Y20" s="172">
        <f>[17]POBLACIÓN!$E20</f>
        <v>18036521.53271246</v>
      </c>
      <c r="Z20" s="52">
        <f t="shared" si="9"/>
        <v>1.7314451455880064</v>
      </c>
      <c r="AA20" s="37">
        <f>[17]POBLACIÓN!$F20</f>
        <v>6181325.8507514102</v>
      </c>
      <c r="AB20" s="52">
        <f t="shared" si="10"/>
        <v>34.271163869044649</v>
      </c>
      <c r="AC20" s="37">
        <f>[17]POBLACIÓN!$G20</f>
        <v>11855195.681961048</v>
      </c>
      <c r="AD20" s="52">
        <f t="shared" si="11"/>
        <v>65.728836130955344</v>
      </c>
      <c r="AE20" s="37">
        <f>[17]POBLACIÓN!$M20</f>
        <v>5501079.2765736412</v>
      </c>
      <c r="AF20" s="52">
        <f t="shared" si="12"/>
        <v>30.499668500916044</v>
      </c>
      <c r="AG20" s="173">
        <f>[18]PIB!D20</f>
        <v>19514.482212551786</v>
      </c>
      <c r="AH20" s="173">
        <f>[18]PIB!E20</f>
        <v>7.4315903045184761</v>
      </c>
      <c r="AI20" s="174">
        <f>[18]PIB!H20</f>
        <v>23.264773057006121</v>
      </c>
      <c r="AJ20" s="174">
        <f>[18]PIB!I20</f>
        <v>1.8054703805160166</v>
      </c>
      <c r="AK20" s="175">
        <f>[18]PIB!B20</f>
        <v>4540</v>
      </c>
      <c r="AL20" s="173">
        <f>[18]PIB!C20</f>
        <v>9.3712358467838985</v>
      </c>
      <c r="AM20" s="48">
        <f t="shared" si="2"/>
        <v>3.547391562898258</v>
      </c>
      <c r="AN20" s="173">
        <f>'[18]PIB POT'!F20</f>
        <v>19669.276357528921</v>
      </c>
      <c r="AO20" s="173">
        <f>'[18]PIB POT'!G20</f>
        <v>46.960759355673417</v>
      </c>
      <c r="AP20" s="173">
        <f>'[18]PIB POT'!H20</f>
        <v>4.1133717409481019</v>
      </c>
      <c r="AQ20" s="176">
        <f t="shared" si="21"/>
        <v>3.1871204515656837</v>
      </c>
      <c r="AR20" s="177">
        <f t="shared" si="3"/>
        <v>1261.1111111111109</v>
      </c>
      <c r="AS20" s="178">
        <f t="shared" si="13"/>
        <v>9.3712358467839216</v>
      </c>
      <c r="AT20" s="174">
        <f t="shared" si="4"/>
        <v>69.919862808572049</v>
      </c>
      <c r="AU20" s="170">
        <f t="shared" si="14"/>
        <v>7.5097632696189409</v>
      </c>
      <c r="AV20" s="179">
        <f t="shared" si="73"/>
        <v>0.92177043992215002</v>
      </c>
      <c r="AW20" s="179">
        <v>1.38</v>
      </c>
      <c r="AX20" s="181">
        <f>'[18]Inv Nom'!C20</f>
        <v>311</v>
      </c>
      <c r="AY20" s="182">
        <f t="shared" si="50"/>
        <v>10.676156583629904</v>
      </c>
      <c r="AZ20" s="181">
        <f>'[18]Inv Nom'!D20</f>
        <v>174</v>
      </c>
      <c r="BA20" s="182">
        <f t="shared" si="51"/>
        <v>-4.9180327868852514</v>
      </c>
      <c r="BB20" s="181">
        <f>'[18]Inv Nom'!E20</f>
        <v>137</v>
      </c>
      <c r="BC20" s="182">
        <f t="shared" si="52"/>
        <v>39.79591836734695</v>
      </c>
      <c r="BD20" s="182">
        <f t="shared" si="29"/>
        <v>6.8502202643171808</v>
      </c>
      <c r="BE20" s="183">
        <f t="shared" si="74"/>
        <v>-7.5726872246696066</v>
      </c>
      <c r="BF20" s="185">
        <f t="shared" si="75"/>
        <v>14.422907488986787</v>
      </c>
      <c r="BG20" s="185">
        <f t="shared" ref="BG20:BG50" si="104">BF20-BH20</f>
        <v>10.475770925110135</v>
      </c>
      <c r="BH20" s="186">
        <f t="shared" ref="BH20:BH50" si="105">BJ20+BK20</f>
        <v>3.9471365638766525</v>
      </c>
      <c r="BI20" s="185">
        <f t="shared" ref="BI20:BI50" si="106">BG20-BL20</f>
        <v>6.6431718061674037</v>
      </c>
      <c r="BJ20" s="185">
        <f t="shared" si="93"/>
        <v>0.92951541850220276</v>
      </c>
      <c r="BK20" s="182">
        <f t="shared" si="94"/>
        <v>3.0176211453744495</v>
      </c>
      <c r="BL20" s="182">
        <f t="shared" si="76"/>
        <v>3.8325991189427313</v>
      </c>
      <c r="BM20" s="20" t="s">
        <v>76</v>
      </c>
      <c r="BN20" s="20" t="s">
        <v>76</v>
      </c>
      <c r="BO20" s="20" t="s">
        <v>76</v>
      </c>
      <c r="BP20" s="20" t="s">
        <v>76</v>
      </c>
      <c r="BQ20" s="20" t="s">
        <v>76</v>
      </c>
      <c r="BR20" s="20" t="s">
        <v>76</v>
      </c>
      <c r="BS20" s="20" t="s">
        <v>76</v>
      </c>
      <c r="BT20" s="20" t="s">
        <v>76</v>
      </c>
      <c r="BU20" s="20" t="s">
        <v>76</v>
      </c>
      <c r="BV20" s="187">
        <f>'[15]Precios M Anual'!B20</f>
        <v>24.028833483715101</v>
      </c>
      <c r="BW20" s="188">
        <f t="shared" si="5"/>
        <v>-0.30785469258510778</v>
      </c>
      <c r="BX20" s="187">
        <f>'[15]Precios M Anual'!D20</f>
        <v>22.079345213259856</v>
      </c>
      <c r="BY20" s="188">
        <f t="shared" si="5"/>
        <v>-1.0548523206751148</v>
      </c>
      <c r="BZ20" s="188">
        <f>'[15]Fuente Bortz y otros'!G20</f>
        <v>19.154016107191204</v>
      </c>
      <c r="CA20" s="188">
        <f>'[15]Fuente Bortz y otros'!I20</f>
        <v>7.4999999999999956</v>
      </c>
      <c r="CB20" s="17" t="s">
        <v>76</v>
      </c>
      <c r="CC20" s="185">
        <f>'[19]TCA B64'!$B20</f>
        <v>3.600000000000001</v>
      </c>
      <c r="CD20" s="140">
        <f t="shared" si="15"/>
        <v>0</v>
      </c>
      <c r="CE20" s="185">
        <f>[19]TCA!$D20</f>
        <v>3.6</v>
      </c>
      <c r="CF20" s="140">
        <f t="shared" si="16"/>
        <v>0</v>
      </c>
      <c r="CG20" s="190">
        <f>'[19]TCA B64'!$I20</f>
        <v>93.245638350148838</v>
      </c>
      <c r="CH20" s="140">
        <f t="shared" si="22"/>
        <v>-6.5649356292001411</v>
      </c>
      <c r="CI20" s="27">
        <f>[19]TCA!$H20</f>
        <v>91.889947592916585</v>
      </c>
      <c r="CJ20" s="140">
        <f t="shared" si="77"/>
        <v>-6.002109704641323</v>
      </c>
      <c r="CK20" s="185">
        <f>[22]SMIN!$E20</f>
        <v>1.1499999999999999</v>
      </c>
      <c r="CL20" s="197">
        <v>1.1500000000000001</v>
      </c>
      <c r="CM20" s="191">
        <f>[22]SMIN!$G20</f>
        <v>34.328358208955223</v>
      </c>
      <c r="CN20" s="185">
        <f t="shared" si="95"/>
        <v>142.86319072551046</v>
      </c>
      <c r="CO20" s="185">
        <f>[22]SIND!$B$19</f>
        <v>182.95902244411485</v>
      </c>
      <c r="CP20" s="186">
        <f>'[15]Terminos de Int'!B20</f>
        <v>143.67638144366657</v>
      </c>
      <c r="CQ20" s="186">
        <f>'[15]Terminos de Int'!C20</f>
        <v>-1.0856668248694912</v>
      </c>
      <c r="CR20" s="13" t="s">
        <v>76</v>
      </c>
      <c r="CS20" s="13" t="s">
        <v>76</v>
      </c>
      <c r="CT20" s="173">
        <f>[16]bp!$I20</f>
        <v>208.3</v>
      </c>
      <c r="CU20" s="29" t="s">
        <v>76</v>
      </c>
      <c r="CV20" s="29" t="s">
        <v>76</v>
      </c>
      <c r="CW20" s="29" t="s">
        <v>76</v>
      </c>
      <c r="CX20" s="29" t="s">
        <v>76</v>
      </c>
      <c r="CY20" s="173">
        <f>[16]bp!N20</f>
        <v>112.8</v>
      </c>
      <c r="CZ20" s="13" t="s">
        <v>76</v>
      </c>
      <c r="DA20" s="13" t="s">
        <v>76</v>
      </c>
      <c r="DB20" s="13" t="s">
        <v>76</v>
      </c>
      <c r="DC20" s="13" t="s">
        <v>76</v>
      </c>
      <c r="DD20" s="13" t="s">
        <v>76</v>
      </c>
      <c r="DE20" s="13" t="s">
        <v>76</v>
      </c>
      <c r="DF20" s="13" t="s">
        <v>76</v>
      </c>
      <c r="DG20" s="13" t="s">
        <v>76</v>
      </c>
      <c r="DH20" s="13" t="s">
        <v>76</v>
      </c>
      <c r="DI20" s="13" t="s">
        <v>76</v>
      </c>
      <c r="DJ20" s="173">
        <f t="shared" si="17"/>
        <v>25.461674008810579</v>
      </c>
      <c r="DK20" s="173">
        <f t="shared" si="0"/>
        <v>95.500000000000014</v>
      </c>
      <c r="DL20" s="173">
        <f t="shared" si="6"/>
        <v>7.5726872246696066</v>
      </c>
      <c r="DM20" s="173">
        <f t="shared" si="38"/>
        <v>16.433761878144225</v>
      </c>
      <c r="DN20" s="173">
        <f t="shared" si="39"/>
        <v>21.551724137931028</v>
      </c>
      <c r="DO20" s="21" t="s">
        <v>76</v>
      </c>
      <c r="DP20" s="21" t="s">
        <v>76</v>
      </c>
      <c r="DQ20" s="21" t="s">
        <v>76</v>
      </c>
      <c r="DR20" s="192">
        <f>[20]GobFed!$X20</f>
        <v>338.29999999999995</v>
      </c>
      <c r="DS20" s="140">
        <f>[20]GobFed!$X89</f>
        <v>7.4515418502202628</v>
      </c>
      <c r="DT20" s="192">
        <f>[20]GobFed!$AO20</f>
        <v>296.09999999999997</v>
      </c>
      <c r="DU20" s="140">
        <f>[20]GobFed!$AO89</f>
        <v>6.5220264317180616</v>
      </c>
      <c r="DV20" s="193">
        <f>[20]GobFed!$BG20</f>
        <v>42.2</v>
      </c>
      <c r="DW20" s="186">
        <f>[20]GobFed!$BG89</f>
        <v>0.92951541850220276</v>
      </c>
      <c r="DX20" s="19" t="s">
        <v>76</v>
      </c>
      <c r="DY20" s="19" t="s">
        <v>76</v>
      </c>
      <c r="DZ20" s="19" t="s">
        <v>76</v>
      </c>
      <c r="EA20" s="19" t="s">
        <v>76</v>
      </c>
      <c r="EB20" s="19" t="s">
        <v>76</v>
      </c>
      <c r="EC20" s="20" t="s">
        <v>76</v>
      </c>
      <c r="ED20" s="36">
        <f>'[20]Deuda Ext'!K20</f>
        <v>322.40916666666658</v>
      </c>
      <c r="EE20" s="36">
        <f t="shared" si="7"/>
        <v>25.565484581497795</v>
      </c>
      <c r="EF20" s="4"/>
      <c r="EG20" s="175">
        <f>'[21]Rec y Obligaciones'!$EA20</f>
        <v>388</v>
      </c>
      <c r="EH20" s="173">
        <f t="shared" si="78"/>
        <v>8.5462555066079293</v>
      </c>
      <c r="EI20" s="173">
        <f t="shared" si="96"/>
        <v>55.2</v>
      </c>
      <c r="EJ20" s="173">
        <f>'[21]Rec y Obligaciones'!C20</f>
        <v>335</v>
      </c>
      <c r="EK20" s="173">
        <f t="shared" si="79"/>
        <v>7.3788546255506615</v>
      </c>
      <c r="EL20" s="173">
        <f t="shared" si="97"/>
        <v>75.392670157068054</v>
      </c>
      <c r="EM20" s="173">
        <f>'[21]Rec y Obligaciones'!$DE20+'[21]Rec y Obligaciones'!$DF20+'[21]Rec y Obligaciones'!$DG20</f>
        <v>53</v>
      </c>
      <c r="EN20" s="173">
        <f t="shared" si="80"/>
        <v>1.1674008810572687</v>
      </c>
      <c r="EO20" s="173">
        <f t="shared" ref="EO20:EO67" si="107">((EM20/EM19)-1)*100</f>
        <v>-10.169491525423723</v>
      </c>
      <c r="EP20" s="175">
        <f>'[21]Rec y Obligaciones'!$DF20</f>
        <v>-22</v>
      </c>
      <c r="EQ20" s="173">
        <f t="shared" si="81"/>
        <v>-0.48458149779735682</v>
      </c>
      <c r="ER20" s="173">
        <f t="shared" si="98"/>
        <v>100</v>
      </c>
      <c r="ES20" s="175">
        <f>'[21]Rec y Obligaciones'!$DC20+'[21]Rec y Obligaciones'!$DD20</f>
        <v>28</v>
      </c>
      <c r="ET20" s="173">
        <f t="shared" si="82"/>
        <v>0.61674008810572689</v>
      </c>
      <c r="EU20" s="173">
        <f t="shared" si="99"/>
        <v>0</v>
      </c>
      <c r="EV20" s="175">
        <f>'[21]Rec y Obligaciones'!$DG20</f>
        <v>47</v>
      </c>
      <c r="EW20" s="173">
        <f t="shared" si="83"/>
        <v>1.0352422907488987</v>
      </c>
      <c r="EX20" s="173">
        <f t="shared" si="100"/>
        <v>11.904761904761907</v>
      </c>
      <c r="EZ20" s="173">
        <f>'[21]Rec y Obligaciones'!$DS20</f>
        <v>374</v>
      </c>
      <c r="FA20" s="173">
        <f t="shared" si="84"/>
        <v>8.2378854625550648</v>
      </c>
      <c r="FB20" s="175">
        <f>'[21]Rec y Obligaciones'!$DF20+'[21]Rec y Obligaciones'!$DG20</f>
        <v>25</v>
      </c>
      <c r="FC20" s="173">
        <f t="shared" si="85"/>
        <v>0.55066079295154191</v>
      </c>
      <c r="FD20" s="175">
        <f>'[21]Rec y Obligaciones'!$DH20+'[21]Rec y Obligaciones'!$DI20</f>
        <v>66</v>
      </c>
      <c r="FE20" s="173">
        <f t="shared" si="86"/>
        <v>1.4537444933920705</v>
      </c>
      <c r="FF20" s="175">
        <f>'[21]Rec y Obligaciones'!$DL20+'[21]Rec y Obligaciones'!$DK20</f>
        <v>283</v>
      </c>
      <c r="FG20" s="173">
        <f t="shared" si="87"/>
        <v>6.2334801762114544</v>
      </c>
      <c r="FH20" s="173">
        <f>'[21]Rec y Obligaciones'!$DH20</f>
        <v>10</v>
      </c>
      <c r="FI20" s="173">
        <f t="shared" ref="FI20:FI67" si="108">(FH20/AK20)*100</f>
        <v>0.22026431718061676</v>
      </c>
      <c r="FJ20" s="173">
        <f>'[21]Rec y Obligaciones'!$DK20</f>
        <v>4</v>
      </c>
      <c r="FK20" s="173">
        <f t="shared" ref="FK20:FK67" si="109">(FJ20/AK20)*100</f>
        <v>8.8105726872246701E-2</v>
      </c>
      <c r="FL20" s="195">
        <v>515</v>
      </c>
      <c r="FM20" s="173">
        <f t="shared" ref="FM20:FM67" si="110">(FL20/AK20)*100</f>
        <v>11.343612334801762</v>
      </c>
      <c r="FN20" s="13" t="s">
        <v>76</v>
      </c>
      <c r="FO20" s="173">
        <f>'[21]Rec y Obligaciones'!DY20</f>
        <v>505.5</v>
      </c>
      <c r="FP20" s="173">
        <f t="shared" si="88"/>
        <v>11.134361233480176</v>
      </c>
      <c r="FQ20" s="173">
        <f t="shared" ref="FQ20:FQ60" si="111">((FO20/FO19)-1)*100</f>
        <v>11.221122112211223</v>
      </c>
      <c r="FR20" s="173">
        <f>'[21]Rec y Obligaciones'!$DZ20</f>
        <v>500</v>
      </c>
      <c r="FS20" s="173">
        <f t="shared" si="89"/>
        <v>11.013215859030836</v>
      </c>
      <c r="FT20" s="173">
        <f t="shared" ref="FT20:FT67" si="112">((FR20/FR19)-1)*100</f>
        <v>0</v>
      </c>
      <c r="FU20" s="173">
        <f t="shared" ref="FU20:FU49" si="113">FL20/EG20</f>
        <v>1.3273195876288659</v>
      </c>
      <c r="FV20" s="173">
        <f t="shared" ref="FV20:FV67" si="114">(FL20/AK20)*100</f>
        <v>11.343612334801762</v>
      </c>
      <c r="FW20" s="173">
        <f t="shared" ref="FW20:FW67" si="115">AK20/FL20</f>
        <v>8.8155339805825239</v>
      </c>
      <c r="FX20" s="34" t="s">
        <v>76</v>
      </c>
      <c r="FY20" s="34" t="s">
        <v>76</v>
      </c>
      <c r="FZ20" s="34" t="s">
        <v>76</v>
      </c>
      <c r="GA20" s="34" t="s">
        <v>76</v>
      </c>
      <c r="GB20" s="34" t="s">
        <v>76</v>
      </c>
      <c r="GC20" s="34" t="s">
        <v>76</v>
      </c>
      <c r="GD20" s="34" t="s">
        <v>76</v>
      </c>
      <c r="GE20" s="34" t="s">
        <v>76</v>
      </c>
      <c r="GF20" s="173">
        <f>'[21]Reservas Int'!C20</f>
        <v>93.2</v>
      </c>
      <c r="GG20" s="27">
        <f t="shared" si="40"/>
        <v>7.3903083700440551</v>
      </c>
      <c r="GH20" s="31">
        <f t="shared" si="53"/>
        <v>40.300000000000004</v>
      </c>
      <c r="GI20" s="31">
        <f t="shared" si="46"/>
        <v>3.1955947136563885</v>
      </c>
      <c r="GJ20" s="28">
        <f t="shared" si="41"/>
        <v>335.52000000000004</v>
      </c>
      <c r="GK20" s="32">
        <f t="shared" si="54"/>
        <v>76.181474480151252</v>
      </c>
      <c r="GL20" s="35">
        <f t="shared" si="42"/>
        <v>9.914893617021276</v>
      </c>
    </row>
    <row r="21" spans="1:194" x14ac:dyDescent="0.25">
      <c r="A21" s="22">
        <v>1936</v>
      </c>
      <c r="B21" s="28">
        <f>'[14]EU Pob'!C21</f>
        <v>128181000</v>
      </c>
      <c r="C21" s="35">
        <f>'[14]EU PIB'!B21</f>
        <v>1113.2909999999999</v>
      </c>
      <c r="D21" s="35">
        <f>'[14]EU PIB'!C21</f>
        <v>12.9</v>
      </c>
      <c r="E21" s="35">
        <f>'[14]EU PIB'!D21</f>
        <v>84.83</v>
      </c>
      <c r="F21" s="35">
        <f>'[14]EU PIB'!E21</f>
        <v>1.2221610965512664</v>
      </c>
      <c r="G21" s="35">
        <f>'[14]EU PIB'!F21</f>
        <v>7.6197508108841268</v>
      </c>
      <c r="H21" s="35">
        <f>'[14]EU PIB'!G21</f>
        <v>1.2221610965512664</v>
      </c>
      <c r="I21" s="35">
        <f>'[14]EU PIB'!H21</f>
        <v>661.79855048720174</v>
      </c>
      <c r="J21" s="170">
        <f>'[14]EU INF A'!$J21</f>
        <v>50.899116123133183</v>
      </c>
      <c r="K21" s="170">
        <f t="shared" ref="K21" si="116">((J21/J20)-1)*100</f>
        <v>0.78455039227518508</v>
      </c>
      <c r="L21" s="170">
        <f>'[14]EU INF A'!$L21</f>
        <v>53.032612008533974</v>
      </c>
      <c r="M21" s="170">
        <f t="shared" ref="M21" si="117">((L21/L20)-1)*100</f>
        <v>3.5714285714285809</v>
      </c>
      <c r="N21" s="170">
        <f>'[14]EU INF A'!$F21</f>
        <v>57.617728531855967</v>
      </c>
      <c r="O21" s="170">
        <f t="shared" si="1"/>
        <v>1.0321797207043071</v>
      </c>
      <c r="P21" s="170">
        <f>'[14]EU INF A'!$H21</f>
        <v>56.000000000000007</v>
      </c>
      <c r="Q21" s="170">
        <f t="shared" ref="Q21" si="118">((P21/P20)-1)*100</f>
        <v>1.4492753623188248</v>
      </c>
      <c r="R21" s="49" t="s">
        <v>76</v>
      </c>
      <c r="S21" s="49" t="s">
        <v>76</v>
      </c>
      <c r="T21" s="17">
        <f>'[14]EU tasas'!D21</f>
        <v>0.12</v>
      </c>
      <c r="U21" s="17">
        <f>'[14]EU tasas'!E21</f>
        <v>0.17249999999999999</v>
      </c>
      <c r="V21" s="171">
        <f>'[14]EU Bal Fis'!B21</f>
        <v>-5.0694900000000001</v>
      </c>
      <c r="W21" s="170">
        <f>'[14]UK Pet'!B80</f>
        <v>1.0900000000000001</v>
      </c>
      <c r="X21" s="170">
        <f>'[14]UK Pet'!C80</f>
        <v>12.371134020618557</v>
      </c>
      <c r="Y21" s="172">
        <f>[17]POBLACIÓN!$E21</f>
        <v>18348814.009223547</v>
      </c>
      <c r="Z21" s="52">
        <f t="shared" si="9"/>
        <v>1.7314451455880064</v>
      </c>
      <c r="AA21" s="37">
        <f>[17]POBLACIÓN!$F21</f>
        <v>6318094.8254822912</v>
      </c>
      <c r="AB21" s="52">
        <f t="shared" si="10"/>
        <v>34.433259949696605</v>
      </c>
      <c r="AC21" s="37">
        <f>[17]POBLACIÓN!$G21</f>
        <v>12030719.183741257</v>
      </c>
      <c r="AD21" s="52">
        <f t="shared" si="11"/>
        <v>65.566740050303409</v>
      </c>
      <c r="AE21" s="37">
        <f>[17]POBLACIÓN!$M21</f>
        <v>5570701.8651753571</v>
      </c>
      <c r="AF21" s="52">
        <f t="shared" si="12"/>
        <v>30.360010529155112</v>
      </c>
      <c r="AG21" s="173">
        <f>[18]PIB!D21</f>
        <v>21071.869809823762</v>
      </c>
      <c r="AH21" s="173">
        <f>[18]PIB!E21</f>
        <v>7.9806759939049732</v>
      </c>
      <c r="AI21" s="174">
        <f>[18]PIB!H21</f>
        <v>25.370316199978042</v>
      </c>
      <c r="AJ21" s="174">
        <f>[18]PIB!I21</f>
        <v>9.0503489452171682</v>
      </c>
      <c r="AK21" s="175">
        <f>[18]PIB!B21</f>
        <v>5346</v>
      </c>
      <c r="AL21" s="173">
        <f>[18]PIB!C21</f>
        <v>17.753303964757716</v>
      </c>
      <c r="AM21" s="48">
        <f t="shared" si="2"/>
        <v>3.7826238631710463</v>
      </c>
      <c r="AN21" s="173">
        <f>'[18]PIB POT'!F21</f>
        <v>20539.539898087391</v>
      </c>
      <c r="AO21" s="173">
        <f>'[18]PIB POT'!G21</f>
        <v>49.038529577684628</v>
      </c>
      <c r="AP21" s="173">
        <f>'[18]PIB POT'!H21</f>
        <v>4.4244817386245749</v>
      </c>
      <c r="AQ21" s="176">
        <f t="shared" si="21"/>
        <v>3.4055177445664331</v>
      </c>
      <c r="AR21" s="177">
        <f t="shared" si="3"/>
        <v>1484.9999999999995</v>
      </c>
      <c r="AS21" s="178">
        <f t="shared" si="13"/>
        <v>17.753303964757695</v>
      </c>
      <c r="AT21" s="174">
        <f t="shared" si="4"/>
        <v>80.931661264511291</v>
      </c>
      <c r="AU21" s="170">
        <f t="shared" si="14"/>
        <v>15.749170569867331</v>
      </c>
      <c r="AV21" s="179">
        <f t="shared" si="73"/>
        <v>0.82269428938988498</v>
      </c>
      <c r="AW21" s="179">
        <v>1.38</v>
      </c>
      <c r="AX21" s="181">
        <f>'[18]Inv Nom'!C21</f>
        <v>351</v>
      </c>
      <c r="AY21" s="182">
        <f t="shared" si="50"/>
        <v>12.861736334405149</v>
      </c>
      <c r="AZ21" s="181">
        <f>'[18]Inv Nom'!D21</f>
        <v>183</v>
      </c>
      <c r="BA21" s="182">
        <f t="shared" si="51"/>
        <v>5.1724137931034475</v>
      </c>
      <c r="BB21" s="181">
        <f>'[18]Inv Nom'!E21</f>
        <v>168</v>
      </c>
      <c r="BC21" s="182">
        <f t="shared" si="52"/>
        <v>22.627737226277379</v>
      </c>
      <c r="BD21" s="182">
        <f t="shared" si="29"/>
        <v>6.5656565656565666</v>
      </c>
      <c r="BE21" s="183">
        <f t="shared" si="74"/>
        <v>-5.8114478114478114</v>
      </c>
      <c r="BF21" s="185">
        <f t="shared" si="75"/>
        <v>12.377104377104377</v>
      </c>
      <c r="BG21" s="185">
        <f t="shared" si="104"/>
        <v>10.581369248035914</v>
      </c>
      <c r="BH21" s="186">
        <f t="shared" si="105"/>
        <v>1.7957351290684629</v>
      </c>
      <c r="BI21" s="185">
        <f t="shared" si="106"/>
        <v>7.1582491582491574</v>
      </c>
      <c r="BJ21" s="185">
        <f t="shared" si="93"/>
        <v>-1.3468013468013467</v>
      </c>
      <c r="BK21" s="182">
        <f t="shared" si="94"/>
        <v>3.1425364758698096</v>
      </c>
      <c r="BL21" s="182">
        <f t="shared" si="76"/>
        <v>3.4231200897867562</v>
      </c>
      <c r="BM21" s="20" t="s">
        <v>76</v>
      </c>
      <c r="BN21" s="20" t="s">
        <v>76</v>
      </c>
      <c r="BO21" s="20" t="s">
        <v>76</v>
      </c>
      <c r="BP21" s="20" t="s">
        <v>76</v>
      </c>
      <c r="BQ21" s="20" t="s">
        <v>76</v>
      </c>
      <c r="BR21" s="20" t="s">
        <v>76</v>
      </c>
      <c r="BS21" s="20" t="s">
        <v>76</v>
      </c>
      <c r="BT21" s="20" t="s">
        <v>76</v>
      </c>
      <c r="BU21" s="20" t="s">
        <v>76</v>
      </c>
      <c r="BV21" s="187">
        <f>'[15]Precios M Anual'!B21</f>
        <v>25.540440883917054</v>
      </c>
      <c r="BW21" s="188">
        <f t="shared" si="5"/>
        <v>6.290806423151607</v>
      </c>
      <c r="BX21" s="187">
        <f>'[15]Precios M Anual'!D21</f>
        <v>24.833378678026818</v>
      </c>
      <c r="BY21" s="188">
        <f t="shared" si="5"/>
        <v>12.473347547974445</v>
      </c>
      <c r="BZ21" s="188">
        <f>'[15]Fuente Bortz y otros'!G21</f>
        <v>20.347801297127774</v>
      </c>
      <c r="CA21" s="188">
        <f>'[15]Fuente Bortz y otros'!I21</f>
        <v>6.2325581395348939</v>
      </c>
      <c r="CB21" s="17" t="s">
        <v>76</v>
      </c>
      <c r="CC21" s="185">
        <f>'[19]TCA B64'!$B21</f>
        <v>3.600000000000001</v>
      </c>
      <c r="CD21" s="140">
        <f t="shared" si="15"/>
        <v>0</v>
      </c>
      <c r="CE21" s="185">
        <f>[19]TCA!$D21</f>
        <v>3.6</v>
      </c>
      <c r="CF21" s="140">
        <f t="shared" si="16"/>
        <v>0</v>
      </c>
      <c r="CG21" s="190">
        <f>'[19]TCA B64'!$I21</f>
        <v>98.340013991256839</v>
      </c>
      <c r="CH21" s="140">
        <f t="shared" si="22"/>
        <v>5.4633929599773756</v>
      </c>
      <c r="CI21" s="27">
        <f>[19]TCA!$H21</f>
        <v>99.787848389631478</v>
      </c>
      <c r="CJ21" s="140">
        <f t="shared" si="77"/>
        <v>8.5949562532166688</v>
      </c>
      <c r="CK21" s="185">
        <f>[22]SMIN!$E21</f>
        <v>1.31</v>
      </c>
      <c r="CL21" s="185">
        <v>1.1500000000000001</v>
      </c>
      <c r="CM21" s="191">
        <f>[22]SMIN!$G21</f>
        <v>39.104477611940297</v>
      </c>
      <c r="CN21" s="185">
        <f t="shared" si="95"/>
        <v>153.1080758929443</v>
      </c>
      <c r="CO21" s="185">
        <f>[22]SIND!$B$19</f>
        <v>182.95902244411485</v>
      </c>
      <c r="CP21" s="186">
        <f>'[15]Terminos de Int'!B21</f>
        <v>142.09941402303497</v>
      </c>
      <c r="CQ21" s="186">
        <f>'[15]Terminos de Int'!C21</f>
        <v>-1.097582918490958</v>
      </c>
      <c r="CR21" s="13" t="s">
        <v>76</v>
      </c>
      <c r="CS21" s="13" t="s">
        <v>76</v>
      </c>
      <c r="CT21" s="173">
        <f>[16]bp!$I21</f>
        <v>215.2</v>
      </c>
      <c r="CU21" s="29" t="s">
        <v>76</v>
      </c>
      <c r="CV21" s="29" t="s">
        <v>76</v>
      </c>
      <c r="CW21" s="29" t="s">
        <v>76</v>
      </c>
      <c r="CX21" s="29" t="s">
        <v>76</v>
      </c>
      <c r="CY21" s="173">
        <f>[16]bp!N21</f>
        <v>128.9</v>
      </c>
      <c r="CZ21" s="13" t="s">
        <v>76</v>
      </c>
      <c r="DA21" s="13" t="s">
        <v>76</v>
      </c>
      <c r="DB21" s="13" t="s">
        <v>76</v>
      </c>
      <c r="DC21" s="13" t="s">
        <v>76</v>
      </c>
      <c r="DD21" s="13" t="s">
        <v>76</v>
      </c>
      <c r="DE21" s="13" t="s">
        <v>76</v>
      </c>
      <c r="DF21" s="13" t="s">
        <v>76</v>
      </c>
      <c r="DG21" s="13" t="s">
        <v>76</v>
      </c>
      <c r="DH21" s="13" t="s">
        <v>76</v>
      </c>
      <c r="DI21" s="13" t="s">
        <v>76</v>
      </c>
      <c r="DJ21" s="173">
        <f t="shared" si="17"/>
        <v>23.17171717171718</v>
      </c>
      <c r="DK21" s="173">
        <f t="shared" si="0"/>
        <v>86.299999999999983</v>
      </c>
      <c r="DL21" s="173">
        <f t="shared" si="6"/>
        <v>5.8114478114478114</v>
      </c>
      <c r="DM21" s="173">
        <f t="shared" si="38"/>
        <v>3.3125300048007622</v>
      </c>
      <c r="DN21" s="173">
        <f t="shared" si="39"/>
        <v>14.273049645390067</v>
      </c>
      <c r="DO21" s="21" t="s">
        <v>76</v>
      </c>
      <c r="DP21" s="21" t="s">
        <v>76</v>
      </c>
      <c r="DQ21" s="21" t="s">
        <v>76</v>
      </c>
      <c r="DR21" s="192">
        <f>[20]GobFed!$X21</f>
        <v>402.09999999999997</v>
      </c>
      <c r="DS21" s="140">
        <f>[20]GobFed!$X90</f>
        <v>7.5215114104002989</v>
      </c>
      <c r="DT21" s="192">
        <f>[20]GobFed!$AO21</f>
        <v>474.09999999999997</v>
      </c>
      <c r="DU21" s="140">
        <f>[20]GobFed!$AO90</f>
        <v>8.8683127572016449</v>
      </c>
      <c r="DV21" s="193">
        <f>[20]GobFed!$BG21</f>
        <v>-72</v>
      </c>
      <c r="DW21" s="186">
        <f>[20]GobFed!$BG90</f>
        <v>-1.3468013468013467</v>
      </c>
      <c r="DX21" s="19" t="s">
        <v>76</v>
      </c>
      <c r="DY21" s="19" t="s">
        <v>76</v>
      </c>
      <c r="DZ21" s="19" t="s">
        <v>76</v>
      </c>
      <c r="EA21" s="19" t="s">
        <v>76</v>
      </c>
      <c r="EB21" s="19" t="s">
        <v>76</v>
      </c>
      <c r="EC21" s="20" t="s">
        <v>76</v>
      </c>
      <c r="ED21" s="36">
        <f>'[20]Deuda Ext'!K21</f>
        <v>329.37083333333328</v>
      </c>
      <c r="EE21" s="36">
        <f t="shared" si="7"/>
        <v>22.179854096520764</v>
      </c>
      <c r="EF21" s="4"/>
      <c r="EG21" s="175">
        <f>'[21]Rec y Obligaciones'!$EA21</f>
        <v>437</v>
      </c>
      <c r="EH21" s="173">
        <f t="shared" si="78"/>
        <v>8.1743359521137293</v>
      </c>
      <c r="EI21" s="173">
        <f t="shared" si="96"/>
        <v>12.628865979381443</v>
      </c>
      <c r="EJ21" s="173">
        <f>'[21]Rec y Obligaciones'!C21</f>
        <v>322</v>
      </c>
      <c r="EK21" s="173">
        <f t="shared" si="79"/>
        <v>6.0231949120838015</v>
      </c>
      <c r="EL21" s="173">
        <f t="shared" si="97"/>
        <v>-3.8805970149253688</v>
      </c>
      <c r="EM21" s="173">
        <f>'[21]Rec y Obligaciones'!$DE21+'[21]Rec y Obligaciones'!$DF21+'[21]Rec y Obligaciones'!$DG21</f>
        <v>115</v>
      </c>
      <c r="EN21" s="173">
        <f t="shared" si="80"/>
        <v>2.1511410400299287</v>
      </c>
      <c r="EO21" s="173">
        <f t="shared" si="107"/>
        <v>116.98113207547172</v>
      </c>
      <c r="EP21" s="175">
        <f>'[21]Rec y Obligaciones'!$DF21</f>
        <v>26</v>
      </c>
      <c r="EQ21" s="173">
        <f t="shared" si="81"/>
        <v>0.4863449307893753</v>
      </c>
      <c r="ER21" s="173">
        <f t="shared" si="98"/>
        <v>-218.18181818181816</v>
      </c>
      <c r="ES21" s="175">
        <f>'[21]Rec y Obligaciones'!$DC21+'[21]Rec y Obligaciones'!$DD21</f>
        <v>28</v>
      </c>
      <c r="ET21" s="173">
        <f t="shared" si="82"/>
        <v>0.52375607931163481</v>
      </c>
      <c r="EU21" s="173">
        <f t="shared" si="99"/>
        <v>0</v>
      </c>
      <c r="EV21" s="175">
        <f>'[21]Rec y Obligaciones'!$DG21</f>
        <v>61</v>
      </c>
      <c r="EW21" s="173">
        <f t="shared" si="83"/>
        <v>1.1410400299289187</v>
      </c>
      <c r="EX21" s="173">
        <f t="shared" si="100"/>
        <v>29.787234042553191</v>
      </c>
      <c r="EZ21" s="173">
        <f>'[21]Rec y Obligaciones'!$DS21</f>
        <v>547</v>
      </c>
      <c r="FA21" s="173">
        <f t="shared" si="84"/>
        <v>10.23194912083801</v>
      </c>
      <c r="FB21" s="175">
        <f>'[21]Rec y Obligaciones'!$DF21+'[21]Rec y Obligaciones'!$DG21</f>
        <v>87</v>
      </c>
      <c r="FC21" s="173">
        <f t="shared" si="85"/>
        <v>1.627384960718294</v>
      </c>
      <c r="FD21" s="175">
        <f>'[21]Rec y Obligaciones'!$DH21+'[21]Rec y Obligaciones'!$DI21</f>
        <v>130</v>
      </c>
      <c r="FE21" s="173">
        <f t="shared" si="86"/>
        <v>2.4317246539468762</v>
      </c>
      <c r="FF21" s="175">
        <f>'[21]Rec y Obligaciones'!$DL21+'[21]Rec y Obligaciones'!$DK21</f>
        <v>330</v>
      </c>
      <c r="FG21" s="173">
        <f t="shared" si="87"/>
        <v>6.1728395061728394</v>
      </c>
      <c r="FH21" s="173">
        <f>'[21]Rec y Obligaciones'!$DH21</f>
        <v>19</v>
      </c>
      <c r="FI21" s="173">
        <f t="shared" si="108"/>
        <v>0.35540591096146651</v>
      </c>
      <c r="FJ21" s="173">
        <f>'[21]Rec y Obligaciones'!$DK21</f>
        <v>4</v>
      </c>
      <c r="FK21" s="173">
        <f t="shared" si="109"/>
        <v>7.4822297044519259E-2</v>
      </c>
      <c r="FL21" s="195">
        <v>626</v>
      </c>
      <c r="FM21" s="173">
        <f t="shared" si="110"/>
        <v>11.709689487467264</v>
      </c>
      <c r="FN21" s="173">
        <f t="shared" ref="FN21:FN67" si="119">((FL21/FL20)-1)*100</f>
        <v>21.553398058252426</v>
      </c>
      <c r="FO21" s="173">
        <f>'[21]Rec y Obligaciones'!DY21</f>
        <v>573.9</v>
      </c>
      <c r="FP21" s="173">
        <f t="shared" si="88"/>
        <v>10.735129068462401</v>
      </c>
      <c r="FQ21" s="173">
        <f t="shared" si="111"/>
        <v>13.53115727002967</v>
      </c>
      <c r="FR21" s="173">
        <f>'[21]Rec y Obligaciones'!$DZ21</f>
        <v>800</v>
      </c>
      <c r="FS21" s="173">
        <f t="shared" si="89"/>
        <v>14.964459408903855</v>
      </c>
      <c r="FT21" s="173">
        <f t="shared" si="112"/>
        <v>60.000000000000007</v>
      </c>
      <c r="FU21" s="173">
        <f t="shared" si="113"/>
        <v>1.4324942791762014</v>
      </c>
      <c r="FV21" s="173">
        <f t="shared" si="114"/>
        <v>11.709689487467264</v>
      </c>
      <c r="FW21" s="173">
        <f t="shared" si="115"/>
        <v>8.5399361022364211</v>
      </c>
      <c r="FX21" s="34" t="s">
        <v>76</v>
      </c>
      <c r="FY21" s="34" t="s">
        <v>76</v>
      </c>
      <c r="FZ21" s="34" t="s">
        <v>76</v>
      </c>
      <c r="GA21" s="34" t="s">
        <v>76</v>
      </c>
      <c r="GB21" s="34" t="s">
        <v>76</v>
      </c>
      <c r="GC21" s="34" t="s">
        <v>76</v>
      </c>
      <c r="GD21" s="34" t="s">
        <v>76</v>
      </c>
      <c r="GE21" s="34" t="s">
        <v>76</v>
      </c>
      <c r="GF21" s="173">
        <f>'[21]Reservas Int'!C21</f>
        <v>89</v>
      </c>
      <c r="GG21" s="27">
        <f t="shared" si="40"/>
        <v>5.9932659932659949</v>
      </c>
      <c r="GH21" s="31">
        <f t="shared" si="53"/>
        <v>-4.2000000000000028</v>
      </c>
      <c r="GI21" s="31">
        <f t="shared" si="46"/>
        <v>-0.2828282828282831</v>
      </c>
      <c r="GJ21" s="28">
        <f t="shared" si="41"/>
        <v>320.40000000000003</v>
      </c>
      <c r="GK21" s="32">
        <f t="shared" si="54"/>
        <v>-4.506437768240346</v>
      </c>
      <c r="GL21" s="35">
        <f t="shared" si="42"/>
        <v>8.2854926299456935</v>
      </c>
    </row>
    <row r="22" spans="1:194" x14ac:dyDescent="0.25">
      <c r="A22" s="22">
        <v>1937</v>
      </c>
      <c r="B22" s="28">
        <f>'[14]EU Pob'!C22</f>
        <v>128961000</v>
      </c>
      <c r="C22" s="35">
        <f>'[14]EU PIB'!B22</f>
        <v>1170.3440000000001</v>
      </c>
      <c r="D22" s="35">
        <f>'[14]EU PIB'!C22</f>
        <v>5.0999999999999996</v>
      </c>
      <c r="E22" s="35">
        <f>'[14]EU PIB'!D22</f>
        <v>93.003</v>
      </c>
      <c r="F22" s="35">
        <f>'[14]EU PIB'!E22</f>
        <v>4.2899972560432431</v>
      </c>
      <c r="G22" s="35">
        <f>'[14]EU PIB'!F22</f>
        <v>7.9466379115883878</v>
      </c>
      <c r="H22" s="35">
        <f>'[14]EU PIB'!G22</f>
        <v>4.2899972560432431</v>
      </c>
      <c r="I22" s="35">
        <f>'[14]EU PIB'!H22</f>
        <v>721.17151697024678</v>
      </c>
      <c r="J22" s="170">
        <f>'[14]EU INF A'!$J22</f>
        <v>54.465102103017358</v>
      </c>
      <c r="K22" s="170">
        <f t="shared" ref="K22" si="120">((J22/J21)-1)*100</f>
        <v>7.0059880239520922</v>
      </c>
      <c r="L22" s="170">
        <f>'[14]EU INF A'!$L22</f>
        <v>51.569643401402011</v>
      </c>
      <c r="M22" s="170">
        <f t="shared" ref="M22" si="121">((L22/L21)-1)*100</f>
        <v>-2.7586206896551557</v>
      </c>
      <c r="N22" s="170">
        <f>'[14]EU INF A'!$F22</f>
        <v>59.764542936288102</v>
      </c>
      <c r="O22" s="170">
        <f t="shared" si="1"/>
        <v>3.7259615384615419</v>
      </c>
      <c r="P22" s="170">
        <f>'[14]EU INF A'!$H22</f>
        <v>57.600000000000016</v>
      </c>
      <c r="Q22" s="170">
        <f t="shared" ref="Q22" si="122">((P22/P21)-1)*100</f>
        <v>2.8571428571428692</v>
      </c>
      <c r="R22" s="49" t="s">
        <v>76</v>
      </c>
      <c r="S22" s="49" t="s">
        <v>76</v>
      </c>
      <c r="T22" s="17">
        <f>'[14]EU tasas'!D22</f>
        <v>0.11</v>
      </c>
      <c r="U22" s="17">
        <f>'[14]EU tasas'!E22</f>
        <v>0.27583333333333332</v>
      </c>
      <c r="V22" s="171">
        <f>'[14]EU Bal Fis'!B22</f>
        <v>-2.35806</v>
      </c>
      <c r="W22" s="170">
        <f>'[14]UK Pet'!B81</f>
        <v>1.18</v>
      </c>
      <c r="X22" s="170">
        <f>'[14]UK Pet'!C81</f>
        <v>8.2568807339449499</v>
      </c>
      <c r="Y22" s="172">
        <f>[17]POBLACIÓN!$E22</f>
        <v>18666513.65865922</v>
      </c>
      <c r="Z22" s="52">
        <f t="shared" si="9"/>
        <v>1.7314451455880064</v>
      </c>
      <c r="AA22" s="37">
        <f>[17]POBLACIÓN!$F22</f>
        <v>6457889.9717661021</v>
      </c>
      <c r="AB22" s="52">
        <f t="shared" si="10"/>
        <v>34.596122713950642</v>
      </c>
      <c r="AC22" s="37">
        <f>[17]POBLACIÓN!$G22</f>
        <v>12208623.686893117</v>
      </c>
      <c r="AD22" s="52">
        <f t="shared" si="11"/>
        <v>65.403877286049351</v>
      </c>
      <c r="AE22" s="37">
        <f>[17]POBLACIÓN!$M22</f>
        <v>5641205.6090195077</v>
      </c>
      <c r="AF22" s="52">
        <f t="shared" si="12"/>
        <v>30.220992051199691</v>
      </c>
      <c r="AG22" s="173">
        <f>[18]PIB!D22</f>
        <v>21769.298319428741</v>
      </c>
      <c r="AH22" s="173">
        <f>[18]PIB!E22</f>
        <v>3.3097609082599622</v>
      </c>
      <c r="AI22" s="174">
        <f>[18]PIB!H22</f>
        <v>31.236652188881585</v>
      </c>
      <c r="AJ22" s="174">
        <f>[18]PIB!I22</f>
        <v>23.122833561327937</v>
      </c>
      <c r="AK22" s="175">
        <f>[18]PIB!B22</f>
        <v>6800</v>
      </c>
      <c r="AL22" s="173">
        <f>[18]PIB!C22</f>
        <v>27.197904975682754</v>
      </c>
      <c r="AM22" s="48">
        <f t="shared" si="2"/>
        <v>3.8589797692575933</v>
      </c>
      <c r="AN22" s="173">
        <f>'[18]PIB POT'!F22</f>
        <v>21488.390499379326</v>
      </c>
      <c r="AO22" s="173">
        <f>'[18]PIB POT'!G22</f>
        <v>51.303927853747822</v>
      </c>
      <c r="AP22" s="173">
        <f>'[18]PIB POT'!H22</f>
        <v>4.6196292906263814</v>
      </c>
      <c r="AQ22" s="176">
        <f t="shared" si="21"/>
        <v>-1.2520292714168324</v>
      </c>
      <c r="AR22" s="177">
        <f t="shared" si="3"/>
        <v>1888.8888888888885</v>
      </c>
      <c r="AS22" s="178">
        <f t="shared" si="13"/>
        <v>27.197904975682775</v>
      </c>
      <c r="AT22" s="174">
        <f t="shared" si="4"/>
        <v>101.19130564119297</v>
      </c>
      <c r="AU22" s="170">
        <f t="shared" si="14"/>
        <v>25.033026704427197</v>
      </c>
      <c r="AV22" s="179">
        <f t="shared" si="73"/>
        <v>2.1904905523255866</v>
      </c>
      <c r="AW22" s="179">
        <v>1.38</v>
      </c>
      <c r="AX22" s="181">
        <f>'[18]Inv Nom'!C22</f>
        <v>493</v>
      </c>
      <c r="AY22" s="182">
        <f t="shared" si="50"/>
        <v>40.455840455840452</v>
      </c>
      <c r="AZ22" s="181">
        <f>'[18]Inv Nom'!D22</f>
        <v>301</v>
      </c>
      <c r="BA22" s="182">
        <f t="shared" si="51"/>
        <v>64.480874316939889</v>
      </c>
      <c r="BB22" s="181">
        <f>'[18]Inv Nom'!E22</f>
        <v>192</v>
      </c>
      <c r="BC22" s="182">
        <f t="shared" si="52"/>
        <v>14.285714285714279</v>
      </c>
      <c r="BD22" s="182">
        <f t="shared" si="29"/>
        <v>7.2499999999999991</v>
      </c>
      <c r="BE22" s="183">
        <f t="shared" si="74"/>
        <v>-4.0923529411764719</v>
      </c>
      <c r="BF22" s="185">
        <f t="shared" si="75"/>
        <v>11.342352941176472</v>
      </c>
      <c r="BG22" s="185">
        <f t="shared" si="104"/>
        <v>9.5335294117647074</v>
      </c>
      <c r="BH22" s="186">
        <f t="shared" si="105"/>
        <v>1.8088235294117649</v>
      </c>
      <c r="BI22" s="185">
        <f t="shared" si="106"/>
        <v>5.107058823529413</v>
      </c>
      <c r="BJ22" s="185">
        <f t="shared" si="93"/>
        <v>-1.0147058823529411</v>
      </c>
      <c r="BK22" s="182">
        <f t="shared" si="94"/>
        <v>2.8235294117647061</v>
      </c>
      <c r="BL22" s="182">
        <f t="shared" si="76"/>
        <v>4.4264705882352944</v>
      </c>
      <c r="BM22" s="20" t="s">
        <v>76</v>
      </c>
      <c r="BN22" s="20" t="s">
        <v>76</v>
      </c>
      <c r="BO22" s="20" t="s">
        <v>76</v>
      </c>
      <c r="BP22" s="20" t="s">
        <v>76</v>
      </c>
      <c r="BQ22" s="20" t="s">
        <v>76</v>
      </c>
      <c r="BR22" s="20" t="s">
        <v>76</v>
      </c>
      <c r="BS22" s="20" t="s">
        <v>76</v>
      </c>
      <c r="BT22" s="20" t="s">
        <v>76</v>
      </c>
      <c r="BU22" s="20" t="s">
        <v>76</v>
      </c>
      <c r="BV22" s="187">
        <f>'[15]Precios M Anual'!B22</f>
        <v>30.244868402918641</v>
      </c>
      <c r="BW22" s="188">
        <f t="shared" si="5"/>
        <v>18.419523532829807</v>
      </c>
      <c r="BX22" s="187">
        <f>'[15]Precios M Anual'!D22</f>
        <v>27.846338365977001</v>
      </c>
      <c r="BY22" s="188">
        <f t="shared" si="5"/>
        <v>12.132701421800984</v>
      </c>
      <c r="BZ22" s="188">
        <f>'[15]Fuente Bortz y otros'!G22</f>
        <v>24.00042762454563</v>
      </c>
      <c r="CA22" s="188">
        <f>'[15]Fuente Bortz y otros'!I22</f>
        <v>17.950963222416803</v>
      </c>
      <c r="CB22" s="17" t="s">
        <v>76</v>
      </c>
      <c r="CC22" s="185">
        <f>'[19]TCA B64'!$B22</f>
        <v>3.600000000000001</v>
      </c>
      <c r="CD22" s="140">
        <f t="shared" si="15"/>
        <v>0</v>
      </c>
      <c r="CE22" s="185">
        <f>[19]TCA!$D22</f>
        <v>3.6</v>
      </c>
      <c r="CF22" s="140">
        <f t="shared" si="16"/>
        <v>0</v>
      </c>
      <c r="CG22" s="190">
        <f>'[19]TCA B64'!$I22</f>
        <v>108.82921429079053</v>
      </c>
      <c r="CH22" s="140">
        <f t="shared" si="22"/>
        <v>10.666258701637222</v>
      </c>
      <c r="CI22" s="27">
        <f>[19]TCA!$H22</f>
        <v>115.06913094360149</v>
      </c>
      <c r="CJ22" s="140">
        <f t="shared" si="77"/>
        <v>15.313770965681851</v>
      </c>
      <c r="CK22" s="185">
        <f>[22]SMIN!$E22</f>
        <v>1.31</v>
      </c>
      <c r="CL22" s="185">
        <v>1.1500000000000001</v>
      </c>
      <c r="CM22" s="191">
        <f>[22]SMIN!$G22</f>
        <v>39.104477611940297</v>
      </c>
      <c r="CN22" s="185">
        <f t="shared" si="95"/>
        <v>129.29293356808489</v>
      </c>
      <c r="CO22" s="185">
        <f>[22]SIND!$B$19</f>
        <v>182.95902244411485</v>
      </c>
      <c r="CP22" s="186">
        <f>'[15]Terminos de Int'!B22</f>
        <v>133.12331233123314</v>
      </c>
      <c r="CQ22" s="186">
        <f>'[15]Terminos de Int'!C22</f>
        <v>-6.3167760074976487</v>
      </c>
      <c r="CR22" s="13" t="s">
        <v>76</v>
      </c>
      <c r="CS22" s="13" t="s">
        <v>76</v>
      </c>
      <c r="CT22" s="173">
        <f>[16]bp!$I22</f>
        <v>247.9</v>
      </c>
      <c r="CU22" s="29" t="s">
        <v>76</v>
      </c>
      <c r="CV22" s="29" t="s">
        <v>76</v>
      </c>
      <c r="CW22" s="29" t="s">
        <v>76</v>
      </c>
      <c r="CX22" s="29" t="s">
        <v>76</v>
      </c>
      <c r="CY22" s="173">
        <f>[16]bp!N22</f>
        <v>170.6</v>
      </c>
      <c r="CZ22" s="13" t="s">
        <v>76</v>
      </c>
      <c r="DA22" s="13" t="s">
        <v>76</v>
      </c>
      <c r="DB22" s="13" t="s">
        <v>76</v>
      </c>
      <c r="DC22" s="13" t="s">
        <v>76</v>
      </c>
      <c r="DD22" s="13" t="s">
        <v>76</v>
      </c>
      <c r="DE22" s="13" t="s">
        <v>76</v>
      </c>
      <c r="DF22" s="13" t="s">
        <v>76</v>
      </c>
      <c r="DG22" s="13" t="s">
        <v>76</v>
      </c>
      <c r="DH22" s="13" t="s">
        <v>76</v>
      </c>
      <c r="DI22" s="13" t="s">
        <v>76</v>
      </c>
      <c r="DJ22" s="173">
        <f t="shared" si="17"/>
        <v>22.15588235294118</v>
      </c>
      <c r="DK22" s="173">
        <f t="shared" si="0"/>
        <v>77.300000000000011</v>
      </c>
      <c r="DL22" s="173">
        <f t="shared" si="6"/>
        <v>4.0923529411764719</v>
      </c>
      <c r="DM22" s="173">
        <f t="shared" si="38"/>
        <v>15.19516728624537</v>
      </c>
      <c r="DN22" s="173">
        <f t="shared" si="39"/>
        <v>32.350659425911552</v>
      </c>
      <c r="DO22" s="21" t="s">
        <v>76</v>
      </c>
      <c r="DP22" s="21" t="s">
        <v>76</v>
      </c>
      <c r="DQ22" s="21" t="s">
        <v>76</v>
      </c>
      <c r="DR22" s="192">
        <f>[20]GobFed!$X22</f>
        <v>433.9</v>
      </c>
      <c r="DS22" s="140">
        <f>[20]GobFed!$X91</f>
        <v>6.3808823529411764</v>
      </c>
      <c r="DT22" s="192">
        <f>[20]GobFed!$AO22</f>
        <v>502.9</v>
      </c>
      <c r="DU22" s="140">
        <f>[20]GobFed!$AO91</f>
        <v>7.3955882352941176</v>
      </c>
      <c r="DV22" s="193">
        <f>[20]GobFed!$BG22</f>
        <v>-69</v>
      </c>
      <c r="DW22" s="186">
        <f>[20]GobFed!$BG91</f>
        <v>-1.0147058823529411</v>
      </c>
      <c r="DX22" s="19" t="s">
        <v>76</v>
      </c>
      <c r="DY22" s="19" t="s">
        <v>76</v>
      </c>
      <c r="DZ22" s="19" t="s">
        <v>76</v>
      </c>
      <c r="EA22" s="19" t="s">
        <v>76</v>
      </c>
      <c r="EB22" s="19" t="s">
        <v>76</v>
      </c>
      <c r="EC22" s="20" t="s">
        <v>76</v>
      </c>
      <c r="ED22" s="36">
        <f>'[20]Deuda Ext'!K22</f>
        <v>336.69861111111101</v>
      </c>
      <c r="EE22" s="36">
        <f t="shared" si="7"/>
        <v>17.825220588235293</v>
      </c>
      <c r="EF22" s="4"/>
      <c r="EG22" s="175">
        <f>'[21]Rec y Obligaciones'!$EA22</f>
        <v>424</v>
      </c>
      <c r="EH22" s="173">
        <f t="shared" si="78"/>
        <v>6.2352941176470589</v>
      </c>
      <c r="EI22" s="173">
        <f t="shared" si="96"/>
        <v>-2.9748283752860427</v>
      </c>
      <c r="EJ22" s="173">
        <f>'[21]Rec y Obligaciones'!C22</f>
        <v>202</v>
      </c>
      <c r="EK22" s="173">
        <f t="shared" si="79"/>
        <v>2.9705882352941178</v>
      </c>
      <c r="EL22" s="173">
        <f t="shared" si="97"/>
        <v>-37.267080745341616</v>
      </c>
      <c r="EM22" s="173">
        <f>'[21]Rec y Obligaciones'!$DE22+'[21]Rec y Obligaciones'!$DF22+'[21]Rec y Obligaciones'!$DG22</f>
        <v>222</v>
      </c>
      <c r="EN22" s="173">
        <f t="shared" si="80"/>
        <v>3.2647058823529411</v>
      </c>
      <c r="EO22" s="173">
        <f t="shared" si="107"/>
        <v>93.043478260869563</v>
      </c>
      <c r="EP22" s="175">
        <f>'[21]Rec y Obligaciones'!$DF22</f>
        <v>42</v>
      </c>
      <c r="EQ22" s="173">
        <f t="shared" si="81"/>
        <v>0.61764705882352933</v>
      </c>
      <c r="ER22" s="173">
        <f t="shared" si="98"/>
        <v>61.53846153846154</v>
      </c>
      <c r="ES22" s="175">
        <f>'[21]Rec y Obligaciones'!$DC22+'[21]Rec y Obligaciones'!$DD22</f>
        <v>127</v>
      </c>
      <c r="ET22" s="173">
        <f t="shared" si="82"/>
        <v>1.8676470588235294</v>
      </c>
      <c r="EU22" s="173">
        <f t="shared" si="99"/>
        <v>353.57142857142856</v>
      </c>
      <c r="EV22" s="175">
        <f>'[21]Rec y Obligaciones'!$DG22</f>
        <v>53</v>
      </c>
      <c r="EW22" s="173">
        <f t="shared" si="83"/>
        <v>0.77941176470588236</v>
      </c>
      <c r="EX22" s="173">
        <f t="shared" si="100"/>
        <v>-13.11475409836066</v>
      </c>
      <c r="EZ22" s="173">
        <f>'[21]Rec y Obligaciones'!$DS22</f>
        <v>698</v>
      </c>
      <c r="FA22" s="173">
        <f t="shared" si="84"/>
        <v>10.26470588235294</v>
      </c>
      <c r="FB22" s="175">
        <f>'[21]Rec y Obligaciones'!$DF22+'[21]Rec y Obligaciones'!$DG22</f>
        <v>95</v>
      </c>
      <c r="FC22" s="173">
        <f t="shared" si="85"/>
        <v>1.3970588235294119</v>
      </c>
      <c r="FD22" s="175">
        <f>'[21]Rec y Obligaciones'!$DH22+'[21]Rec y Obligaciones'!$DI22</f>
        <v>246</v>
      </c>
      <c r="FE22" s="173">
        <f t="shared" si="86"/>
        <v>3.6176470588235294</v>
      </c>
      <c r="FF22" s="175">
        <f>'[21]Rec y Obligaciones'!$DL22+'[21]Rec y Obligaciones'!$DK22</f>
        <v>357</v>
      </c>
      <c r="FG22" s="173">
        <f t="shared" si="87"/>
        <v>5.25</v>
      </c>
      <c r="FH22" s="173">
        <f>'[21]Rec y Obligaciones'!$DH22</f>
        <v>19</v>
      </c>
      <c r="FI22" s="173">
        <f t="shared" si="108"/>
        <v>0.27941176470588236</v>
      </c>
      <c r="FJ22" s="173">
        <f>'[21]Rec y Obligaciones'!$DK22</f>
        <v>7</v>
      </c>
      <c r="FK22" s="173">
        <f t="shared" si="109"/>
        <v>0.10294117647058824</v>
      </c>
      <c r="FL22" s="195">
        <v>663</v>
      </c>
      <c r="FM22" s="173">
        <f t="shared" si="110"/>
        <v>9.75</v>
      </c>
      <c r="FN22" s="173">
        <f t="shared" si="119"/>
        <v>5.9105431309904199</v>
      </c>
      <c r="FO22" s="173">
        <f>'[21]Rec y Obligaciones'!DY22</f>
        <v>686.9</v>
      </c>
      <c r="FP22" s="173">
        <f t="shared" si="88"/>
        <v>10.101470588235294</v>
      </c>
      <c r="FQ22" s="173">
        <f t="shared" si="111"/>
        <v>19.6898414357902</v>
      </c>
      <c r="FR22" s="173">
        <f>'[21]Rec y Obligaciones'!$DZ22</f>
        <v>800</v>
      </c>
      <c r="FS22" s="173">
        <f t="shared" si="89"/>
        <v>11.76470588235294</v>
      </c>
      <c r="FT22" s="173">
        <f t="shared" si="112"/>
        <v>0</v>
      </c>
      <c r="FU22" s="173">
        <f t="shared" si="113"/>
        <v>1.5636792452830188</v>
      </c>
      <c r="FV22" s="173">
        <f t="shared" si="114"/>
        <v>9.75</v>
      </c>
      <c r="FW22" s="173">
        <f t="shared" si="115"/>
        <v>10.256410256410257</v>
      </c>
      <c r="FX22" s="34" t="s">
        <v>76</v>
      </c>
      <c r="FY22" s="34" t="s">
        <v>76</v>
      </c>
      <c r="FZ22" s="34" t="s">
        <v>76</v>
      </c>
      <c r="GA22" s="34" t="s">
        <v>76</v>
      </c>
      <c r="GB22" s="34" t="s">
        <v>76</v>
      </c>
      <c r="GC22" s="34" t="s">
        <v>76</v>
      </c>
      <c r="GD22" s="34" t="s">
        <v>76</v>
      </c>
      <c r="GE22" s="34" t="s">
        <v>76</v>
      </c>
      <c r="GF22" s="173">
        <f>'[21]Reservas Int'!C22</f>
        <v>55.4</v>
      </c>
      <c r="GG22" s="27">
        <f t="shared" si="40"/>
        <v>2.9329411764705888</v>
      </c>
      <c r="GH22" s="31">
        <f t="shared" si="53"/>
        <v>-33.6</v>
      </c>
      <c r="GI22" s="31">
        <f t="shared" si="46"/>
        <v>-1.7788235294117654</v>
      </c>
      <c r="GJ22" s="28">
        <f t="shared" si="41"/>
        <v>199.44</v>
      </c>
      <c r="GK22" s="32">
        <f t="shared" si="54"/>
        <v>-37.752808988764052</v>
      </c>
      <c r="GL22" s="35">
        <f t="shared" si="42"/>
        <v>3.8968347010550994</v>
      </c>
    </row>
    <row r="23" spans="1:194" ht="16.5" customHeight="1" x14ac:dyDescent="0.25">
      <c r="A23" s="22">
        <v>1938</v>
      </c>
      <c r="B23" s="28">
        <f>'[14]EU Pob'!C23</f>
        <v>129969000</v>
      </c>
      <c r="C23" s="35">
        <f>'[14]EU PIB'!B23</f>
        <v>1131.5640000000001</v>
      </c>
      <c r="D23" s="35">
        <f>'[14]EU PIB'!C23</f>
        <v>-3.3</v>
      </c>
      <c r="E23" s="35">
        <f>'[14]EU PIB'!D23</f>
        <v>87.352000000000004</v>
      </c>
      <c r="F23" s="35">
        <f>'[14]EU PIB'!E23</f>
        <v>-2.857269628581538</v>
      </c>
      <c r="G23" s="35">
        <f>'[14]EU PIB'!F23</f>
        <v>7.7195810400472267</v>
      </c>
      <c r="H23" s="35">
        <f>'[14]EU PIB'!G23</f>
        <v>-2.857269628581538</v>
      </c>
      <c r="I23" s="35">
        <f>'[14]EU PIB'!H23</f>
        <v>672.09873123591012</v>
      </c>
      <c r="J23" s="170">
        <f>'[14]EU INF A'!$J23</f>
        <v>49.558061566595548</v>
      </c>
      <c r="K23" s="170">
        <f t="shared" ref="K23" si="123">((J23/J22)-1)*100</f>
        <v>-9.0095131505315997</v>
      </c>
      <c r="L23" s="170">
        <f>'[14]EU INF A'!$L23</f>
        <v>48.643706187138072</v>
      </c>
      <c r="M23" s="170">
        <f t="shared" ref="M23" si="124">((L23/L22)-1)*100</f>
        <v>-5.6737588652482129</v>
      </c>
      <c r="N23" s="170">
        <f>'[14]EU INF A'!$F23</f>
        <v>58.552631578947356</v>
      </c>
      <c r="O23" s="170">
        <f t="shared" si="1"/>
        <v>-2.0278099652375814</v>
      </c>
      <c r="P23" s="170">
        <f>'[14]EU INF A'!$H23</f>
        <v>56.000000000000014</v>
      </c>
      <c r="Q23" s="170">
        <f t="shared" ref="Q23" si="125">((P23/P22)-1)*100</f>
        <v>-2.777777777777779</v>
      </c>
      <c r="R23" s="49" t="s">
        <v>76</v>
      </c>
      <c r="S23" s="49" t="s">
        <v>76</v>
      </c>
      <c r="T23" s="17">
        <f>'[14]EU tasas'!D23</f>
        <v>0.03</v>
      </c>
      <c r="U23" s="17">
        <f>'[14]EU tasas'!E23</f>
        <v>6.5000000000000016E-2</v>
      </c>
      <c r="V23" s="171">
        <f>'[14]EU Bal Fis'!B23</f>
        <v>-0.10183</v>
      </c>
      <c r="W23" s="170">
        <f>'[14]UK Pet'!B82</f>
        <v>1.1299999999999999</v>
      </c>
      <c r="X23" s="170">
        <f>'[14]UK Pet'!C82</f>
        <v>-4.2372881355932197</v>
      </c>
      <c r="Y23" s="172">
        <f>[17]POBLACIÓN!$E23</f>
        <v>18989714.103252597</v>
      </c>
      <c r="Z23" s="52">
        <f t="shared" si="9"/>
        <v>1.7314451455880064</v>
      </c>
      <c r="AA23" s="37">
        <f>[17]POBLACIÓN!$F23</f>
        <v>6600778.2471440975</v>
      </c>
      <c r="AB23" s="52">
        <f t="shared" si="10"/>
        <v>34.759755788074251</v>
      </c>
      <c r="AC23" s="37">
        <f>[17]POBLACIÓN!$G23</f>
        <v>12388935.8561085</v>
      </c>
      <c r="AD23" s="52">
        <f t="shared" si="11"/>
        <v>65.240244211925742</v>
      </c>
      <c r="AE23" s="37">
        <f>[17]POBLACIÓN!$M23</f>
        <v>5712601.6601556921</v>
      </c>
      <c r="AF23" s="52">
        <f t="shared" si="12"/>
        <v>30.082610138807865</v>
      </c>
      <c r="AG23" s="173">
        <f>[18]PIB!D23</f>
        <v>22122.067391147539</v>
      </c>
      <c r="AH23" s="173">
        <f>[18]PIB!E23</f>
        <v>1.6204889406286282</v>
      </c>
      <c r="AI23" s="174">
        <f>[18]PIB!H23</f>
        <v>32.9128370837239</v>
      </c>
      <c r="AJ23" s="174">
        <f>[18]PIB!I23</f>
        <v>5.3660836785798027</v>
      </c>
      <c r="AK23" s="175">
        <f>[18]PIB!B23</f>
        <v>7281</v>
      </c>
      <c r="AL23" s="173">
        <f>[18]PIB!C23</f>
        <v>7.0735294117647118</v>
      </c>
      <c r="AM23" s="48">
        <f t="shared" si="2"/>
        <v>3.8725030567849221</v>
      </c>
      <c r="AN23" s="173">
        <f>'[18]PIB POT'!F23</f>
        <v>22513.679799054229</v>
      </c>
      <c r="AO23" s="173">
        <f>'[18]PIB POT'!G23</f>
        <v>53.751824929206315</v>
      </c>
      <c r="AP23" s="173">
        <f>'[18]PIB POT'!H23</f>
        <v>4.7713638660118241</v>
      </c>
      <c r="AQ23" s="176">
        <f t="shared" si="21"/>
        <v>-3.0073817970077465</v>
      </c>
      <c r="AR23" s="177">
        <f t="shared" si="3"/>
        <v>1611.7321527393474</v>
      </c>
      <c r="AS23" s="178">
        <f t="shared" si="13"/>
        <v>-14.673003678505115</v>
      </c>
      <c r="AT23" s="174">
        <f t="shared" si="4"/>
        <v>84.873955657041023</v>
      </c>
      <c r="AU23" s="170">
        <f t="shared" si="14"/>
        <v>-16.125248983356798</v>
      </c>
      <c r="AV23" s="179">
        <f t="shared" si="73"/>
        <v>4.2292508291933126</v>
      </c>
      <c r="AW23" s="179">
        <v>1.38</v>
      </c>
      <c r="AX23" s="181">
        <f>'[18]Inv Nom'!C23</f>
        <v>499</v>
      </c>
      <c r="AY23" s="182">
        <f t="shared" si="50"/>
        <v>1.2170385395537497</v>
      </c>
      <c r="AZ23" s="181">
        <f>'[18]Inv Nom'!D23</f>
        <v>301</v>
      </c>
      <c r="BA23" s="182">
        <f t="shared" si="51"/>
        <v>0</v>
      </c>
      <c r="BB23" s="181">
        <f>'[18]Inv Nom'!E23</f>
        <v>198</v>
      </c>
      <c r="BC23" s="182">
        <f t="shared" si="52"/>
        <v>3.125</v>
      </c>
      <c r="BD23" s="182">
        <f t="shared" si="29"/>
        <v>6.8534541958522182</v>
      </c>
      <c r="BE23" s="183">
        <f t="shared" si="74"/>
        <v>-4.7216282104106568</v>
      </c>
      <c r="BF23" s="185">
        <f t="shared" si="75"/>
        <v>11.575082406262876</v>
      </c>
      <c r="BG23" s="185">
        <f t="shared" si="104"/>
        <v>9.0932804559813221</v>
      </c>
      <c r="BH23" s="186">
        <f t="shared" si="105"/>
        <v>2.4818019502815547</v>
      </c>
      <c r="BI23" s="185">
        <f t="shared" si="106"/>
        <v>4.9592329350363968</v>
      </c>
      <c r="BJ23" s="185">
        <f t="shared" si="93"/>
        <v>-0.23760472462573823</v>
      </c>
      <c r="BK23" s="182">
        <f t="shared" si="94"/>
        <v>2.7194066749072929</v>
      </c>
      <c r="BL23" s="182">
        <f t="shared" si="76"/>
        <v>4.1340475209449252</v>
      </c>
      <c r="BM23" s="20" t="s">
        <v>76</v>
      </c>
      <c r="BN23" s="20" t="s">
        <v>76</v>
      </c>
      <c r="BO23" s="20" t="s">
        <v>76</v>
      </c>
      <c r="BP23" s="20" t="s">
        <v>76</v>
      </c>
      <c r="BQ23" s="20" t="s">
        <v>76</v>
      </c>
      <c r="BR23" s="20" t="s">
        <v>76</v>
      </c>
      <c r="BS23" s="20" t="s">
        <v>76</v>
      </c>
      <c r="BT23" s="20" t="s">
        <v>76</v>
      </c>
      <c r="BU23" s="20" t="s">
        <v>76</v>
      </c>
      <c r="BV23" s="187">
        <f>'[15]Precios M Anual'!B23</f>
        <v>32.142327902470875</v>
      </c>
      <c r="BW23" s="188">
        <f t="shared" si="5"/>
        <v>6.2736576475536099</v>
      </c>
      <c r="BX23" s="187">
        <f>'[15]Precios M Anual'!D23</f>
        <v>29.423434452638425</v>
      </c>
      <c r="BY23" s="188">
        <f t="shared" si="5"/>
        <v>5.6635672020287631</v>
      </c>
      <c r="BZ23" s="188">
        <f>'[15]Fuente Bortz y otros'!G23</f>
        <v>27.314517853324766</v>
      </c>
      <c r="CA23" s="188">
        <f>'[15]Fuente Bortz y otros'!I23</f>
        <v>13.8084632516704</v>
      </c>
      <c r="CB23" s="17" t="s">
        <v>76</v>
      </c>
      <c r="CC23" s="185">
        <f>'[19]TCA B64'!$B23</f>
        <v>4.5174999999999992</v>
      </c>
      <c r="CD23" s="140">
        <f t="shared" si="15"/>
        <v>25.486111111111054</v>
      </c>
      <c r="CE23" s="185">
        <f>[19]TCA!$D23</f>
        <v>4.91</v>
      </c>
      <c r="CF23" s="140">
        <f t="shared" si="16"/>
        <v>36.388888888888893</v>
      </c>
      <c r="CG23" s="190">
        <f>'[19]TCA B64'!$I23</f>
        <v>101.29300903177803</v>
      </c>
      <c r="CH23" s="140">
        <f t="shared" si="22"/>
        <v>-6.9247998417739538</v>
      </c>
      <c r="CI23" s="27">
        <f>[19]TCA!$H23</f>
        <v>94.508872456574949</v>
      </c>
      <c r="CJ23" s="140">
        <f t="shared" si="77"/>
        <v>-17.867744649174146</v>
      </c>
      <c r="CK23" s="185">
        <f>[22]SMIN!$E23</f>
        <v>1.46</v>
      </c>
      <c r="CL23" s="185">
        <v>1.1500000000000001</v>
      </c>
      <c r="CM23" s="191">
        <f>[22]SMIN!$G23</f>
        <v>43.582089552238806</v>
      </c>
      <c r="CN23" s="185">
        <f t="shared" si="95"/>
        <v>135.59095559126732</v>
      </c>
      <c r="CO23" s="185">
        <f>[22]SIND!$B$19</f>
        <v>182.95902244411485</v>
      </c>
      <c r="CP23" s="186">
        <f>'[15]Terminos de Int'!B23</f>
        <v>168.82104877154381</v>
      </c>
      <c r="CQ23" s="186">
        <f>'[15]Terminos de Int'!C23</f>
        <v>26.815541031227298</v>
      </c>
      <c r="CR23" s="13" t="s">
        <v>76</v>
      </c>
      <c r="CS23" s="13" t="s">
        <v>76</v>
      </c>
      <c r="CT23" s="173">
        <f>[16]bp!$I23</f>
        <v>185.4</v>
      </c>
      <c r="CU23" s="29" t="s">
        <v>76</v>
      </c>
      <c r="CV23" s="29" t="s">
        <v>76</v>
      </c>
      <c r="CW23" s="29" t="s">
        <v>76</v>
      </c>
      <c r="CX23" s="29" t="s">
        <v>76</v>
      </c>
      <c r="CY23" s="173">
        <f>[16]bp!N23</f>
        <v>109.3</v>
      </c>
      <c r="CZ23" s="13" t="s">
        <v>76</v>
      </c>
      <c r="DA23" s="13" t="s">
        <v>76</v>
      </c>
      <c r="DB23" s="13" t="s">
        <v>76</v>
      </c>
      <c r="DC23" s="13" t="s">
        <v>76</v>
      </c>
      <c r="DD23" s="13" t="s">
        <v>76</v>
      </c>
      <c r="DE23" s="13" t="s">
        <v>76</v>
      </c>
      <c r="DF23" s="13" t="s">
        <v>76</v>
      </c>
      <c r="DG23" s="13" t="s">
        <v>76</v>
      </c>
      <c r="DH23" s="13" t="s">
        <v>76</v>
      </c>
      <c r="DI23" s="13" t="s">
        <v>76</v>
      </c>
      <c r="DJ23" s="173">
        <f t="shared" si="17"/>
        <v>18.284675868699349</v>
      </c>
      <c r="DK23" s="173">
        <f t="shared" si="0"/>
        <v>76.100000000000009</v>
      </c>
      <c r="DL23" s="173">
        <f t="shared" si="6"/>
        <v>4.7216282104106568</v>
      </c>
      <c r="DM23" s="173">
        <f t="shared" si="38"/>
        <v>-25.211778943122233</v>
      </c>
      <c r="DN23" s="173">
        <f t="shared" si="39"/>
        <v>-35.932004689331762</v>
      </c>
      <c r="DO23" s="21" t="s">
        <v>76</v>
      </c>
      <c r="DP23" s="21" t="s">
        <v>76</v>
      </c>
      <c r="DQ23" s="21" t="s">
        <v>76</v>
      </c>
      <c r="DR23" s="192">
        <f>[20]GobFed!$X23</f>
        <v>438.8</v>
      </c>
      <c r="DS23" s="140">
        <f>[20]GobFed!$X92</f>
        <v>6.0266446916632335</v>
      </c>
      <c r="DT23" s="192">
        <f>[20]GobFed!$AO23</f>
        <v>456.1</v>
      </c>
      <c r="DU23" s="140">
        <f>[20]GobFed!$AO92</f>
        <v>6.2642494162889726</v>
      </c>
      <c r="DV23" s="193">
        <f>[20]GobFed!$BG23</f>
        <v>-17.3</v>
      </c>
      <c r="DW23" s="186">
        <f>[20]GobFed!$BG92</f>
        <v>-0.23760472462573823</v>
      </c>
      <c r="DX23" s="19" t="s">
        <v>76</v>
      </c>
      <c r="DY23" s="19" t="s">
        <v>76</v>
      </c>
      <c r="DZ23" s="19" t="s">
        <v>76</v>
      </c>
      <c r="EA23" s="19" t="s">
        <v>76</v>
      </c>
      <c r="EB23" s="19" t="s">
        <v>76</v>
      </c>
      <c r="EC23" s="20" t="s">
        <v>76</v>
      </c>
      <c r="ED23" s="36">
        <f>'[20]Deuda Ext'!K23</f>
        <v>273.88754842280025</v>
      </c>
      <c r="EE23" s="36">
        <f t="shared" si="7"/>
        <v>16.993366295838481</v>
      </c>
      <c r="EF23" s="4"/>
      <c r="EG23" s="175">
        <f>'[21]Rec y Obligaciones'!$EA23</f>
        <v>475</v>
      </c>
      <c r="EH23" s="173">
        <f t="shared" si="78"/>
        <v>6.5238291443483032</v>
      </c>
      <c r="EI23" s="173">
        <f t="shared" si="96"/>
        <v>12.028301886792448</v>
      </c>
      <c r="EJ23" s="173">
        <f>'[21]Rec y Obligaciones'!C23</f>
        <v>212</v>
      </c>
      <c r="EK23" s="173">
        <f t="shared" si="79"/>
        <v>2.9116879549512431</v>
      </c>
      <c r="EL23" s="173">
        <f t="shared" si="97"/>
        <v>4.9504950495049549</v>
      </c>
      <c r="EM23" s="173">
        <f>'[21]Rec y Obligaciones'!$DE23+'[21]Rec y Obligaciones'!$DF23+'[21]Rec y Obligaciones'!$DG23</f>
        <v>263</v>
      </c>
      <c r="EN23" s="173">
        <f t="shared" si="80"/>
        <v>3.6121411893970605</v>
      </c>
      <c r="EO23" s="173">
        <f t="shared" si="107"/>
        <v>18.468468468468458</v>
      </c>
      <c r="EP23" s="175">
        <f>'[21]Rec y Obligaciones'!$DF23</f>
        <v>149</v>
      </c>
      <c r="EQ23" s="173">
        <f t="shared" si="81"/>
        <v>2.0464221947534682</v>
      </c>
      <c r="ER23" s="173">
        <f t="shared" si="98"/>
        <v>254.76190476190476</v>
      </c>
      <c r="ES23" s="175">
        <f>'[21]Rec y Obligaciones'!$DC23+'[21]Rec y Obligaciones'!$DD23</f>
        <v>39</v>
      </c>
      <c r="ET23" s="173">
        <f t="shared" si="82"/>
        <v>0.53564070869386071</v>
      </c>
      <c r="EU23" s="173">
        <f t="shared" si="99"/>
        <v>-69.29133858267717</v>
      </c>
      <c r="EV23" s="175">
        <f>'[21]Rec y Obligaciones'!$DG23</f>
        <v>75</v>
      </c>
      <c r="EW23" s="173">
        <f t="shared" si="83"/>
        <v>1.0300782859497322</v>
      </c>
      <c r="EX23" s="173">
        <f t="shared" si="100"/>
        <v>41.50943396226414</v>
      </c>
      <c r="EZ23" s="173">
        <f>'[21]Rec y Obligaciones'!$DS23</f>
        <v>772</v>
      </c>
      <c r="FA23" s="173">
        <f t="shared" si="84"/>
        <v>10.602939156709242</v>
      </c>
      <c r="FB23" s="175">
        <f>'[21]Rec y Obligaciones'!$DF23+'[21]Rec y Obligaciones'!$DG23</f>
        <v>224</v>
      </c>
      <c r="FC23" s="173">
        <f t="shared" si="85"/>
        <v>3.0765004807032001</v>
      </c>
      <c r="FD23" s="175">
        <f>'[21]Rec y Obligaciones'!$DH23+'[21]Rec y Obligaciones'!$DI23</f>
        <v>238</v>
      </c>
      <c r="FE23" s="173">
        <f t="shared" si="86"/>
        <v>3.2687817607471503</v>
      </c>
      <c r="FF23" s="175">
        <f>'[21]Rec y Obligaciones'!$DL23+'[21]Rec y Obligaciones'!$DK23</f>
        <v>310</v>
      </c>
      <c r="FG23" s="173">
        <f t="shared" si="87"/>
        <v>4.2576569152588926</v>
      </c>
      <c r="FH23" s="173">
        <f>'[21]Rec y Obligaciones'!$DH23</f>
        <v>8</v>
      </c>
      <c r="FI23" s="173">
        <f t="shared" si="108"/>
        <v>0.10987501716797143</v>
      </c>
      <c r="FJ23" s="173">
        <f>'[21]Rec y Obligaciones'!$DK23</f>
        <v>11</v>
      </c>
      <c r="FK23" s="173">
        <f t="shared" si="109"/>
        <v>0.15107814860596072</v>
      </c>
      <c r="FL23" s="195">
        <v>737</v>
      </c>
      <c r="FM23" s="173">
        <f t="shared" si="110"/>
        <v>10.122235956599368</v>
      </c>
      <c r="FN23" s="173">
        <f t="shared" si="119"/>
        <v>11.161387631975872</v>
      </c>
      <c r="FO23" s="173">
        <f>'[21]Rec y Obligaciones'!DY23</f>
        <v>671.4</v>
      </c>
      <c r="FP23" s="173">
        <f t="shared" si="88"/>
        <v>9.2212608158220029</v>
      </c>
      <c r="FQ23" s="173">
        <f t="shared" si="111"/>
        <v>-2.256514776532248</v>
      </c>
      <c r="FR23" s="173">
        <f>'[21]Rec y Obligaciones'!$DZ23</f>
        <v>800</v>
      </c>
      <c r="FS23" s="173">
        <f t="shared" si="89"/>
        <v>10.987501716797144</v>
      </c>
      <c r="FT23" s="173">
        <f t="shared" si="112"/>
        <v>0</v>
      </c>
      <c r="FU23" s="173">
        <f t="shared" si="113"/>
        <v>1.5515789473684209</v>
      </c>
      <c r="FV23" s="173">
        <f t="shared" si="114"/>
        <v>10.122235956599368</v>
      </c>
      <c r="FW23" s="173">
        <f t="shared" si="115"/>
        <v>9.8792401628222528</v>
      </c>
      <c r="FX23" s="34" t="s">
        <v>76</v>
      </c>
      <c r="FY23" s="34" t="s">
        <v>76</v>
      </c>
      <c r="FZ23" s="34" t="s">
        <v>76</v>
      </c>
      <c r="GA23" s="34" t="s">
        <v>76</v>
      </c>
      <c r="GB23" s="34" t="s">
        <v>76</v>
      </c>
      <c r="GC23" s="34" t="s">
        <v>76</v>
      </c>
      <c r="GD23" s="34" t="s">
        <v>76</v>
      </c>
      <c r="GE23" s="34" t="s">
        <v>76</v>
      </c>
      <c r="GF23" s="173">
        <f>'[21]Reservas Int'!C23</f>
        <v>43.2</v>
      </c>
      <c r="GG23" s="27">
        <f t="shared" si="40"/>
        <v>2.6803461063040785</v>
      </c>
      <c r="GH23" s="31">
        <f t="shared" si="53"/>
        <v>-12.199999999999996</v>
      </c>
      <c r="GI23" s="31">
        <f t="shared" si="46"/>
        <v>-0.75694959483587376</v>
      </c>
      <c r="GJ23" s="28">
        <f t="shared" si="41"/>
        <v>212.11200000000002</v>
      </c>
      <c r="GK23" s="32">
        <f t="shared" si="54"/>
        <v>6.3537906137184352</v>
      </c>
      <c r="GL23" s="35">
        <f t="shared" si="42"/>
        <v>4.7429094236047584</v>
      </c>
    </row>
    <row r="24" spans="1:194" x14ac:dyDescent="0.25">
      <c r="A24" s="22">
        <v>1939</v>
      </c>
      <c r="B24" s="28">
        <f>'[14]EU Pob'!C24</f>
        <v>131028000</v>
      </c>
      <c r="C24" s="35">
        <f>'[14]EU PIB'!B24</f>
        <v>1222.375</v>
      </c>
      <c r="D24" s="35">
        <f>'[14]EU PIB'!C24</f>
        <v>8</v>
      </c>
      <c r="E24" s="35">
        <f>'[14]EU PIB'!D24</f>
        <v>93.436999999999998</v>
      </c>
      <c r="F24" s="35">
        <f>'[14]EU PIB'!E24</f>
        <v>-0.98050750882909821</v>
      </c>
      <c r="G24" s="35">
        <f>'[14]EU PIB'!F24</f>
        <v>7.6438899682994164</v>
      </c>
      <c r="H24" s="35">
        <f>'[14]EU PIB'!G24</f>
        <v>-0.98050750882909821</v>
      </c>
      <c r="I24" s="35">
        <f>'[14]EU PIB'!H24</f>
        <v>713.10712214183229</v>
      </c>
      <c r="J24" s="170">
        <f>'[14]EU INF A'!$J24</f>
        <v>48.61322767448948</v>
      </c>
      <c r="K24" s="170">
        <f t="shared" ref="K24" si="126">((J24/J23)-1)*100</f>
        <v>-1.9065190651906594</v>
      </c>
      <c r="L24" s="170">
        <f>'[14]EU INF A'!$L24</f>
        <v>50.106674794270035</v>
      </c>
      <c r="M24" s="170">
        <f t="shared" ref="M24" si="127">((L24/L23)-1)*100</f>
        <v>3.0075187969924588</v>
      </c>
      <c r="N24" s="170">
        <f>'[14]EU INF A'!$F24</f>
        <v>57.790858725761765</v>
      </c>
      <c r="O24" s="170">
        <f t="shared" si="1"/>
        <v>-1.3010053222944906</v>
      </c>
      <c r="P24" s="170">
        <f>'[14]EU INF A'!$H24</f>
        <v>56.000000000000014</v>
      </c>
      <c r="Q24" s="170">
        <f t="shared" ref="Q24" si="128">((P24/P23)-1)*100</f>
        <v>0</v>
      </c>
      <c r="R24" s="49" t="s">
        <v>76</v>
      </c>
      <c r="S24" s="49" t="s">
        <v>76</v>
      </c>
      <c r="T24" s="17">
        <f>'[14]EU tasas'!D24</f>
        <v>0.04</v>
      </c>
      <c r="U24" s="17">
        <f>'[14]EU tasas'!E24</f>
        <v>4.5833333333333337E-2</v>
      </c>
      <c r="V24" s="171">
        <f>'[14]EU Bal Fis'!B24</f>
        <v>-3.0438499999999999</v>
      </c>
      <c r="W24" s="170">
        <f>'[14]UK Pet'!B83</f>
        <v>1.02</v>
      </c>
      <c r="X24" s="170">
        <f>'[14]UK Pet'!C83</f>
        <v>-9.7345132743362761</v>
      </c>
      <c r="Y24" s="172">
        <f>[17]POBLACIÓN!$E24</f>
        <v>19318510.586254407</v>
      </c>
      <c r="Z24" s="52">
        <f t="shared" si="9"/>
        <v>1.7314451455880064</v>
      </c>
      <c r="AA24" s="37">
        <f>[17]POBLACIÓN!$F24</f>
        <v>6746828.0906704757</v>
      </c>
      <c r="AB24" s="52">
        <f t="shared" si="10"/>
        <v>34.924162815486454</v>
      </c>
      <c r="AC24" s="37">
        <f>[17]POBLACIÓN!$G24</f>
        <v>12571682.495583931</v>
      </c>
      <c r="AD24" s="52">
        <f t="shared" si="11"/>
        <v>65.075837184513546</v>
      </c>
      <c r="AE24" s="37">
        <f>[17]POBLACIÓN!$M24</f>
        <v>5784901.3117757328</v>
      </c>
      <c r="AF24" s="52">
        <f t="shared" si="12"/>
        <v>29.944861877146117</v>
      </c>
      <c r="AG24" s="173">
        <f>[18]PIB!D24</f>
        <v>23311.480353264564</v>
      </c>
      <c r="AH24" s="173">
        <f>[18]PIB!E24</f>
        <v>5.3765904473873194</v>
      </c>
      <c r="AI24" s="174">
        <f>[18]PIB!H24</f>
        <v>33.395562538394437</v>
      </c>
      <c r="AJ24" s="174">
        <f>[18]PIB!I24</f>
        <v>1.4666783463320954</v>
      </c>
      <c r="AK24" s="175">
        <f>[18]PIB!B24</f>
        <v>7785</v>
      </c>
      <c r="AL24" s="173">
        <f>[18]PIB!C24</f>
        <v>6.9221260815822028</v>
      </c>
      <c r="AM24" s="48">
        <f t="shared" si="2"/>
        <v>4.0297109832819036</v>
      </c>
      <c r="AN24" s="173">
        <f>'[18]PIB POT'!F24</f>
        <v>23618.074306130216</v>
      </c>
      <c r="AO24" s="173">
        <f>'[18]PIB POT'!G24</f>
        <v>56.388587143423266</v>
      </c>
      <c r="AP24" s="173">
        <f>'[18]PIB POT'!H24</f>
        <v>4.9054375692168417</v>
      </c>
      <c r="AQ24" s="176">
        <f t="shared" si="21"/>
        <v>0.4491215032200957</v>
      </c>
      <c r="AR24" s="177">
        <f t="shared" si="3"/>
        <v>1440.5551272166535</v>
      </c>
      <c r="AS24" s="178">
        <f t="shared" si="13"/>
        <v>-10.620686894640418</v>
      </c>
      <c r="AT24" s="174">
        <f t="shared" si="4"/>
        <v>74.568643415069687</v>
      </c>
      <c r="AU24" s="170">
        <f t="shared" si="14"/>
        <v>-12.141901673127009</v>
      </c>
      <c r="AV24" s="179">
        <f t="shared" si="73"/>
        <v>1.5901853214223138</v>
      </c>
      <c r="AW24" s="179">
        <v>1.38</v>
      </c>
      <c r="AX24" s="181">
        <f>'[18]Inv Nom'!C24</f>
        <v>665.60000000000014</v>
      </c>
      <c r="AY24" s="182">
        <f t="shared" si="50"/>
        <v>33.386773547094208</v>
      </c>
      <c r="AZ24" s="181">
        <f>'[18]Inv Nom'!D24</f>
        <v>401.00000000000006</v>
      </c>
      <c r="BA24" s="182">
        <f t="shared" si="51"/>
        <v>33.222591362126266</v>
      </c>
      <c r="BB24" s="181">
        <f>'[18]Inv Nom'!E24</f>
        <v>264.60000000000002</v>
      </c>
      <c r="BC24" s="182">
        <f t="shared" si="52"/>
        <v>33.63636363636364</v>
      </c>
      <c r="BD24" s="182">
        <f t="shared" si="29"/>
        <v>8.5497752087347489</v>
      </c>
      <c r="BE24" s="184">
        <f t="shared" ref="BE24:BE67" si="129">DO24</f>
        <v>2.7350567330336122</v>
      </c>
      <c r="BF24" s="185">
        <f t="shared" si="75"/>
        <v>5.8147184757011363</v>
      </c>
      <c r="BG24" s="185">
        <f t="shared" si="104"/>
        <v>2.9553735816741611</v>
      </c>
      <c r="BH24" s="186">
        <f t="shared" si="105"/>
        <v>2.8593448940269752</v>
      </c>
      <c r="BI24" s="185">
        <f t="shared" si="106"/>
        <v>-2.1955576964247481</v>
      </c>
      <c r="BJ24" s="185">
        <f t="shared" si="93"/>
        <v>-0.53949903660886322</v>
      </c>
      <c r="BK24" s="182">
        <f t="shared" si="94"/>
        <v>3.3988439306358385</v>
      </c>
      <c r="BL24" s="182">
        <f t="shared" si="76"/>
        <v>5.1509312780989092</v>
      </c>
      <c r="BM24" s="20" t="s">
        <v>76</v>
      </c>
      <c r="BN24" s="20" t="s">
        <v>76</v>
      </c>
      <c r="BO24" s="20" t="s">
        <v>76</v>
      </c>
      <c r="BP24" s="20" t="s">
        <v>76</v>
      </c>
      <c r="BQ24" s="20" t="s">
        <v>76</v>
      </c>
      <c r="BR24" s="20" t="s">
        <v>76</v>
      </c>
      <c r="BS24" s="20" t="s">
        <v>76</v>
      </c>
      <c r="BT24" s="20" t="s">
        <v>76</v>
      </c>
      <c r="BU24" s="20" t="s">
        <v>76</v>
      </c>
      <c r="BV24" s="187">
        <f>'[15]Precios M Anual'!B24</f>
        <v>32.318293420306446</v>
      </c>
      <c r="BW24" s="188">
        <f t="shared" si="5"/>
        <v>0.54745729173537594</v>
      </c>
      <c r="BX24" s="187">
        <f>'[15]Precios M Anual'!D24</f>
        <v>29.611744433135318</v>
      </c>
      <c r="BY24" s="188">
        <f t="shared" si="5"/>
        <v>0.64000000000001833</v>
      </c>
      <c r="BZ24" s="188">
        <f>'[15]Fuente Bortz y otros'!G24</f>
        <v>27.777777777777761</v>
      </c>
      <c r="CA24" s="188">
        <f>'[15]Fuente Bortz y otros'!I24</f>
        <v>1.6960208741030547</v>
      </c>
      <c r="CB24" s="17" t="s">
        <v>76</v>
      </c>
      <c r="CC24" s="185">
        <f>'[19]TCA B64'!$B24</f>
        <v>5.4041666666666677</v>
      </c>
      <c r="CD24" s="140">
        <f t="shared" si="15"/>
        <v>19.627375023058512</v>
      </c>
      <c r="CE24" s="185">
        <f>[19]TCA!$D24</f>
        <v>4.8499999999999996</v>
      </c>
      <c r="CF24" s="140">
        <f t="shared" si="16"/>
        <v>-1.2219959266802527</v>
      </c>
      <c r="CG24" s="190">
        <f>'[19]TCA B64'!$I24</f>
        <v>86.7920298689791</v>
      </c>
      <c r="CH24" s="140">
        <f t="shared" si="22"/>
        <v>-14.315873623864428</v>
      </c>
      <c r="CI24" s="27">
        <f>[19]TCA!$H24</f>
        <v>93.478995568953579</v>
      </c>
      <c r="CJ24" s="140">
        <f t="shared" si="77"/>
        <v>-1.0897145007148223</v>
      </c>
      <c r="CK24" s="185">
        <f>[22]SMIN!$E24</f>
        <v>1.46</v>
      </c>
      <c r="CL24" s="185">
        <v>1.1500000000000001</v>
      </c>
      <c r="CM24" s="191">
        <f>[22]SMIN!$G24</f>
        <v>43.582089552238806</v>
      </c>
      <c r="CN24" s="185">
        <f t="shared" si="95"/>
        <v>134.85269468113378</v>
      </c>
      <c r="CO24" s="185">
        <f>[22]SIND!$B$19</f>
        <v>182.95902244411485</v>
      </c>
      <c r="CP24" s="186">
        <f>'[15]Terminos de Int'!B24</f>
        <v>495.74566831683171</v>
      </c>
      <c r="CQ24" s="186">
        <f>'[15]Terminos de Int'!C24</f>
        <v>193.65157480314963</v>
      </c>
      <c r="CR24" s="173">
        <f>[16]bp!G24</f>
        <v>39.4</v>
      </c>
      <c r="CS24" s="173">
        <f>[16]bp!H24</f>
        <v>216.1</v>
      </c>
      <c r="CT24" s="173">
        <f>[16]bp!I24</f>
        <v>163.39999999999998</v>
      </c>
      <c r="CU24" s="173">
        <f>[16]bp!J24</f>
        <v>48.7</v>
      </c>
      <c r="CV24" s="173">
        <f>[16]bp!K24</f>
        <v>4</v>
      </c>
      <c r="CW24" s="173">
        <f>[16]bp!L24</f>
        <v>0</v>
      </c>
      <c r="CX24" s="173">
        <f>[16]bp!M24</f>
        <v>176.7</v>
      </c>
      <c r="CY24" s="173">
        <f>[16]bp!N24</f>
        <v>128.19999999999999</v>
      </c>
      <c r="CZ24" s="173">
        <f>[16]bp!O24</f>
        <v>27</v>
      </c>
      <c r="DA24" s="173">
        <f>[16]bp!P24</f>
        <v>21.5</v>
      </c>
      <c r="DB24" s="173">
        <f>[16]bp!Q24</f>
        <v>0</v>
      </c>
      <c r="DC24" s="173">
        <f>[16]bp!R24</f>
        <v>39.5</v>
      </c>
      <c r="DD24" s="173">
        <f>[16]bp!S24</f>
        <v>0</v>
      </c>
      <c r="DE24" s="173">
        <f>[16]bp!T24</f>
        <v>-83.6</v>
      </c>
      <c r="DF24" s="173">
        <f>[16]bp!U24</f>
        <v>-4.7</v>
      </c>
      <c r="DG24" s="173">
        <f>[16]bp!V24</f>
        <v>0</v>
      </c>
      <c r="DH24" s="173">
        <f>'[18]Inv Ext'!B24</f>
        <v>22.292000000000002</v>
      </c>
      <c r="DI24" s="173">
        <f t="shared" ref="DI24:DI75" si="130">(DH24/AR24)*100</f>
        <v>1.5474590023549566</v>
      </c>
      <c r="DJ24" s="173">
        <f t="shared" si="17"/>
        <v>20.242196531791908</v>
      </c>
      <c r="DK24" s="173">
        <f t="shared" si="0"/>
        <v>35.199999999999989</v>
      </c>
      <c r="DL24" s="173">
        <f t="shared" si="6"/>
        <v>2.4435024619995716</v>
      </c>
      <c r="DM24" s="173">
        <f t="shared" si="38"/>
        <v>-11.866235167206051</v>
      </c>
      <c r="DN24" s="173">
        <f t="shared" si="39"/>
        <v>17.291857273558996</v>
      </c>
      <c r="DO24" s="173">
        <f t="shared" ref="DO24:DO55" si="131">(CR24/AR24)*100</f>
        <v>2.7350567330336122</v>
      </c>
      <c r="DP24" s="173">
        <f t="shared" ref="DP24:DP55" si="132">(DC24/AR24)*100</f>
        <v>2.7419985013915653</v>
      </c>
      <c r="DQ24" s="21" t="s">
        <v>76</v>
      </c>
      <c r="DR24" s="192">
        <f>[20]GobFed!$X24</f>
        <v>463.4</v>
      </c>
      <c r="DS24" s="140">
        <f>[20]GobFed!$X93</f>
        <v>5.95247270391779</v>
      </c>
      <c r="DT24" s="192">
        <f>[20]GobFed!$AO24</f>
        <v>505.4</v>
      </c>
      <c r="DU24" s="140">
        <f>[20]GobFed!$AO93</f>
        <v>6.4919717405266528</v>
      </c>
      <c r="DV24" s="193">
        <f>[20]GobFed!$BG24</f>
        <v>-42</v>
      </c>
      <c r="DW24" s="186">
        <f>[20]GobFed!$BG93</f>
        <v>-0.53949903660886322</v>
      </c>
      <c r="DX24" s="19" t="s">
        <v>76</v>
      </c>
      <c r="DY24" s="19" t="s">
        <v>76</v>
      </c>
      <c r="DZ24" s="19" t="s">
        <v>76</v>
      </c>
      <c r="EA24" s="19" t="s">
        <v>76</v>
      </c>
      <c r="EB24" s="19" t="s">
        <v>76</v>
      </c>
      <c r="EC24" s="20" t="s">
        <v>76</v>
      </c>
      <c r="ED24" s="36">
        <f>'[20]Deuda Ext'!K24</f>
        <v>233.61048573631453</v>
      </c>
      <c r="EE24" s="36">
        <f t="shared" si="7"/>
        <v>16.216698779704561</v>
      </c>
      <c r="EF24" s="4"/>
      <c r="EG24" s="175">
        <f>'[21]Rec y Obligaciones'!$EA24</f>
        <v>560</v>
      </c>
      <c r="EH24" s="173">
        <f t="shared" si="78"/>
        <v>7.1933204881181751</v>
      </c>
      <c r="EI24" s="173">
        <f t="shared" si="96"/>
        <v>17.894736842105253</v>
      </c>
      <c r="EJ24" s="173">
        <f>'[21]Rec y Obligaciones'!C24</f>
        <v>210</v>
      </c>
      <c r="EK24" s="173">
        <f t="shared" si="79"/>
        <v>2.6974951830443161</v>
      </c>
      <c r="EL24" s="173">
        <f t="shared" si="97"/>
        <v>-0.94339622641509413</v>
      </c>
      <c r="EM24" s="173">
        <f>'[21]Rec y Obligaciones'!$DE24+'[21]Rec y Obligaciones'!$DF24+'[21]Rec y Obligaciones'!$DG24</f>
        <v>350</v>
      </c>
      <c r="EN24" s="173">
        <f t="shared" si="80"/>
        <v>4.4958253050738595</v>
      </c>
      <c r="EO24" s="173">
        <f t="shared" si="107"/>
        <v>33.079847908745251</v>
      </c>
      <c r="EP24" s="175">
        <f>'[21]Rec y Obligaciones'!$DF24</f>
        <v>223</v>
      </c>
      <c r="EQ24" s="173">
        <f t="shared" si="81"/>
        <v>2.8644829800899165</v>
      </c>
      <c r="ER24" s="173">
        <f t="shared" si="98"/>
        <v>49.664429530201339</v>
      </c>
      <c r="ES24" s="175">
        <f>'[21]Rec y Obligaciones'!$DC24+'[21]Rec y Obligaciones'!$DD24</f>
        <v>33</v>
      </c>
      <c r="ET24" s="173">
        <f t="shared" si="82"/>
        <v>0.4238921001926782</v>
      </c>
      <c r="EU24" s="173">
        <f t="shared" si="99"/>
        <v>-15.384615384615385</v>
      </c>
      <c r="EV24" s="175">
        <f>'[21]Rec y Obligaciones'!$DG24</f>
        <v>94</v>
      </c>
      <c r="EW24" s="173">
        <f t="shared" si="83"/>
        <v>1.2074502247912653</v>
      </c>
      <c r="EX24" s="173">
        <f t="shared" si="100"/>
        <v>25.333333333333343</v>
      </c>
      <c r="EZ24" s="173">
        <f>'[21]Rec y Obligaciones'!$DS24</f>
        <v>1021</v>
      </c>
      <c r="FA24" s="173">
        <f t="shared" si="84"/>
        <v>13.114964675658317</v>
      </c>
      <c r="FB24" s="175">
        <f>'[21]Rec y Obligaciones'!$DF24+'[21]Rec y Obligaciones'!$DG24</f>
        <v>317</v>
      </c>
      <c r="FC24" s="173">
        <f t="shared" si="85"/>
        <v>4.0719332048811818</v>
      </c>
      <c r="FD24" s="175">
        <f>'[21]Rec y Obligaciones'!$DH24+'[21]Rec y Obligaciones'!$DI24</f>
        <v>293</v>
      </c>
      <c r="FE24" s="173">
        <f t="shared" si="86"/>
        <v>3.7636480411046884</v>
      </c>
      <c r="FF24" s="175">
        <f>'[21]Rec y Obligaciones'!$DL24+'[21]Rec y Obligaciones'!$DK24</f>
        <v>411</v>
      </c>
      <c r="FG24" s="173">
        <f t="shared" si="87"/>
        <v>5.2793834296724471</v>
      </c>
      <c r="FH24" s="173">
        <f>'[21]Rec y Obligaciones'!$DH24</f>
        <v>12</v>
      </c>
      <c r="FI24" s="173">
        <f t="shared" si="108"/>
        <v>0.15414258188824664</v>
      </c>
      <c r="FJ24" s="173">
        <f>'[21]Rec y Obligaciones'!$DK24</f>
        <v>13</v>
      </c>
      <c r="FK24" s="173">
        <f t="shared" si="109"/>
        <v>0.16698779704560052</v>
      </c>
      <c r="FL24" s="195">
        <v>883</v>
      </c>
      <c r="FM24" s="173">
        <f t="shared" si="110"/>
        <v>11.342324983943481</v>
      </c>
      <c r="FN24" s="173">
        <f t="shared" si="119"/>
        <v>19.810040705563093</v>
      </c>
      <c r="FO24" s="173">
        <f>'[21]Rec y Obligaciones'!DY24</f>
        <v>807.6</v>
      </c>
      <c r="FP24" s="173">
        <f t="shared" si="88"/>
        <v>10.373795761078998</v>
      </c>
      <c r="FQ24" s="173">
        <f t="shared" si="111"/>
        <v>20.285969615728327</v>
      </c>
      <c r="FR24" s="173">
        <f>'[21]Rec y Obligaciones'!$DZ24</f>
        <v>1000</v>
      </c>
      <c r="FS24" s="173">
        <f t="shared" si="89"/>
        <v>12.845215157353888</v>
      </c>
      <c r="FT24" s="173">
        <f t="shared" si="112"/>
        <v>25</v>
      </c>
      <c r="FU24" s="173">
        <f t="shared" si="113"/>
        <v>1.5767857142857142</v>
      </c>
      <c r="FV24" s="173">
        <f t="shared" si="114"/>
        <v>11.342324983943481</v>
      </c>
      <c r="FW24" s="173">
        <f t="shared" si="115"/>
        <v>8.8165345413363525</v>
      </c>
      <c r="FX24" s="34" t="s">
        <v>76</v>
      </c>
      <c r="FY24" s="34" t="s">
        <v>76</v>
      </c>
      <c r="FZ24" s="34" t="s">
        <v>76</v>
      </c>
      <c r="GA24" s="34" t="s">
        <v>76</v>
      </c>
      <c r="GB24" s="34" t="s">
        <v>76</v>
      </c>
      <c r="GC24" s="34" t="s">
        <v>76</v>
      </c>
      <c r="GD24" s="34" t="s">
        <v>76</v>
      </c>
      <c r="GE24" s="34" t="s">
        <v>76</v>
      </c>
      <c r="GF24" s="173">
        <f>'[21]Reservas Int'!C24</f>
        <v>41.4</v>
      </c>
      <c r="GG24" s="27">
        <f t="shared" si="40"/>
        <v>2.8738921001926787</v>
      </c>
      <c r="GH24" s="31">
        <f t="shared" si="53"/>
        <v>-1.8000000000000043</v>
      </c>
      <c r="GI24" s="31">
        <f t="shared" si="46"/>
        <v>-0.12495183044316023</v>
      </c>
      <c r="GJ24" s="28">
        <f t="shared" si="41"/>
        <v>200.79</v>
      </c>
      <c r="GK24" s="32">
        <f t="shared" si="54"/>
        <v>-5.3377460964019185</v>
      </c>
      <c r="GL24" s="35">
        <f t="shared" si="42"/>
        <v>3.8751950078003126</v>
      </c>
    </row>
    <row r="25" spans="1:194" x14ac:dyDescent="0.25">
      <c r="A25" s="22">
        <v>1940</v>
      </c>
      <c r="B25" s="28">
        <f>'[14]EU Pob'!C25</f>
        <v>132122000</v>
      </c>
      <c r="C25" s="35">
        <f>'[14]EU PIB'!B25</f>
        <v>1330.1510000000001</v>
      </c>
      <c r="D25" s="35">
        <f>'[14]EU PIB'!C25</f>
        <v>8.8000000000000007</v>
      </c>
      <c r="E25" s="35">
        <f>'[14]EU PIB'!D25</f>
        <v>102.899</v>
      </c>
      <c r="F25" s="35">
        <f>'[14]EU PIB'!E25</f>
        <v>1.203558191902343</v>
      </c>
      <c r="G25" s="35">
        <f>'[14]EU PIB'!F25</f>
        <v>7.7358886321928857</v>
      </c>
      <c r="H25" s="35">
        <f>'[14]EU PIB'!G25</f>
        <v>1.203558191902343</v>
      </c>
      <c r="I25" s="35">
        <f>'[14]EU PIB'!H25</f>
        <v>778.81806209412514</v>
      </c>
      <c r="J25" s="170">
        <f>'[14]EU INF A'!$J25</f>
        <v>49.527583053946977</v>
      </c>
      <c r="K25" s="170">
        <f t="shared" ref="K25" si="133">((J25/J24)-1)*100</f>
        <v>1.8808777429467405</v>
      </c>
      <c r="L25" s="170">
        <f>'[14]EU INF A'!$L25</f>
        <v>50.472416946053031</v>
      </c>
      <c r="M25" s="170">
        <f t="shared" ref="M25" si="134">((L25/L24)-1)*100</f>
        <v>0.72992700729928028</v>
      </c>
      <c r="N25" s="170">
        <f>'[14]EU INF A'!$F25</f>
        <v>58.206371191135737</v>
      </c>
      <c r="O25" s="170">
        <f t="shared" si="1"/>
        <v>0.71899340922709776</v>
      </c>
      <c r="P25" s="170">
        <f>'[14]EU INF A'!$H25</f>
        <v>56.400000000000013</v>
      </c>
      <c r="Q25" s="170">
        <f t="shared" ref="Q25" si="135">((P25/P24)-1)*100</f>
        <v>0.71428571428571175</v>
      </c>
      <c r="R25" s="49" t="s">
        <v>76</v>
      </c>
      <c r="S25" s="49" t="s">
        <v>76</v>
      </c>
      <c r="T25" s="17">
        <f>'[14]EU tasas'!D25</f>
        <v>0.02</v>
      </c>
      <c r="U25" s="17">
        <f>'[14]EU tasas'!E25</f>
        <v>3.5833333333333335E-2</v>
      </c>
      <c r="V25" s="171">
        <f>'[14]EU Bal Fis'!B25</f>
        <v>-2.83771</v>
      </c>
      <c r="W25" s="170">
        <f>'[14]UK Pet'!B84</f>
        <v>1.02</v>
      </c>
      <c r="X25" s="170">
        <f>'[14]UK Pet'!C84</f>
        <v>0</v>
      </c>
      <c r="Y25" s="172">
        <f>[17]POBLACIÓN!$E25</f>
        <v>19653000</v>
      </c>
      <c r="Z25" s="52">
        <f t="shared" si="9"/>
        <v>1.7314451455879398</v>
      </c>
      <c r="AA25" s="37">
        <f>[17]POBLACIÓN!$F25</f>
        <v>6896109.4556925669</v>
      </c>
      <c r="AB25" s="52">
        <f t="shared" si="10"/>
        <v>35.089347456838993</v>
      </c>
      <c r="AC25" s="37">
        <f>[17]POBLACIÓN!$G25</f>
        <v>12756890.544307433</v>
      </c>
      <c r="AD25" s="52">
        <f t="shared" si="11"/>
        <v>64.910652543161007</v>
      </c>
      <c r="AE25" s="37">
        <f>[17]POBLACIÓN!$M25</f>
        <v>5858116</v>
      </c>
      <c r="AF25" s="52">
        <f t="shared" si="12"/>
        <v>29.807744364728034</v>
      </c>
      <c r="AG25" s="173">
        <f>[18]PIB!D25</f>
        <v>23633.162495291668</v>
      </c>
      <c r="AH25" s="173">
        <f>[18]PIB!E25</f>
        <v>1.3799301337894532</v>
      </c>
      <c r="AI25" s="174">
        <f>[18]PIB!H25</f>
        <v>34.904342580657207</v>
      </c>
      <c r="AJ25" s="174">
        <f>[18]PIB!I25</f>
        <v>4.5179057562756864</v>
      </c>
      <c r="AK25" s="175">
        <f>[18]PIB!B25</f>
        <v>8249</v>
      </c>
      <c r="AL25" s="173">
        <f>[18]PIB!C25</f>
        <v>5.9601798330122024</v>
      </c>
      <c r="AM25" s="48">
        <f t="shared" si="2"/>
        <v>4.0342599045993062</v>
      </c>
      <c r="AN25" s="173">
        <f>'[18]PIB POT'!F25</f>
        <v>24798.696377515447</v>
      </c>
      <c r="AO25" s="173">
        <f>'[18]PIB POT'!G25</f>
        <v>59.20734407054816</v>
      </c>
      <c r="AP25" s="173">
        <f>'[18]PIB POT'!H25</f>
        <v>4.9988075068372329</v>
      </c>
      <c r="AQ25" s="176">
        <f t="shared" si="21"/>
        <v>-3.4465890222725948</v>
      </c>
      <c r="AR25" s="177">
        <f t="shared" si="3"/>
        <v>1698.1986618630986</v>
      </c>
      <c r="AS25" s="178">
        <f t="shared" si="13"/>
        <v>17.885017364399445</v>
      </c>
      <c r="AT25" s="174">
        <f t="shared" si="4"/>
        <v>86.409131525115683</v>
      </c>
      <c r="AU25" s="170">
        <f t="shared" si="14"/>
        <v>15.878642238586217</v>
      </c>
      <c r="AV25" s="179">
        <f t="shared" si="73"/>
        <v>6.9682593051767485</v>
      </c>
      <c r="AW25" s="179">
        <v>1.38</v>
      </c>
      <c r="AX25" s="181">
        <f>'[18]Inv Nom'!C25</f>
        <v>793.19999999999993</v>
      </c>
      <c r="AY25" s="182">
        <f t="shared" si="50"/>
        <v>19.170673076923038</v>
      </c>
      <c r="AZ25" s="181">
        <f>'[18]Inv Nom'!D25</f>
        <v>457</v>
      </c>
      <c r="BA25" s="182">
        <f t="shared" si="51"/>
        <v>13.965087281795485</v>
      </c>
      <c r="BB25" s="181">
        <f>'[18]Inv Nom'!E25</f>
        <v>336.19999999999993</v>
      </c>
      <c r="BC25" s="182">
        <f t="shared" si="52"/>
        <v>27.059712773998456</v>
      </c>
      <c r="BD25" s="182">
        <f t="shared" si="29"/>
        <v>9.6157109952721527</v>
      </c>
      <c r="BE25" s="184">
        <f t="shared" si="129"/>
        <v>1.330821917808219</v>
      </c>
      <c r="BF25" s="185">
        <f t="shared" si="75"/>
        <v>8.2848890774639337</v>
      </c>
      <c r="BG25" s="185">
        <f t="shared" si="104"/>
        <v>5.0820766153473134</v>
      </c>
      <c r="BH25" s="186">
        <f t="shared" si="105"/>
        <v>3.2028124621166199</v>
      </c>
      <c r="BI25" s="185">
        <f t="shared" si="106"/>
        <v>-0.45798884713298715</v>
      </c>
      <c r="BJ25" s="185">
        <f t="shared" si="93"/>
        <v>-0.8728330706752333</v>
      </c>
      <c r="BK25" s="182">
        <f t="shared" si="94"/>
        <v>4.075645532791853</v>
      </c>
      <c r="BL25" s="182">
        <f t="shared" si="76"/>
        <v>5.5400654624803005</v>
      </c>
      <c r="BM25" s="20" t="s">
        <v>76</v>
      </c>
      <c r="BN25" s="20" t="s">
        <v>76</v>
      </c>
      <c r="BO25" s="20" t="s">
        <v>76</v>
      </c>
      <c r="BP25" s="20" t="s">
        <v>76</v>
      </c>
      <c r="BQ25" s="20" t="s">
        <v>76</v>
      </c>
      <c r="BR25" s="20" t="s">
        <v>76</v>
      </c>
      <c r="BS25" s="20" t="s">
        <v>76</v>
      </c>
      <c r="BT25" s="20" t="s">
        <v>76</v>
      </c>
      <c r="BU25" s="20" t="s">
        <v>76</v>
      </c>
      <c r="BV25" s="187">
        <f>'[15]Precios M Anual'!B25</f>
        <v>32.815304845333294</v>
      </c>
      <c r="BW25" s="188">
        <f t="shared" si="5"/>
        <v>1.5378640776698926</v>
      </c>
      <c r="BX25" s="187">
        <f>'[15]Precios M Anual'!D25</f>
        <v>29.848638388600392</v>
      </c>
      <c r="BY25" s="188">
        <f t="shared" si="5"/>
        <v>0.79999999999997851</v>
      </c>
      <c r="BZ25" s="188">
        <f>'[15]Fuente Bortz y otros'!G25</f>
        <v>28.703703703703692</v>
      </c>
      <c r="CA25" s="188">
        <f>'[15]Fuente Bortz y otros'!I25</f>
        <v>3.3333333333333437</v>
      </c>
      <c r="CB25" s="190">
        <f>'[15]Tasas int'!$B25</f>
        <v>8</v>
      </c>
      <c r="CC25" s="185">
        <f>'[19]TCA B64'!$B25</f>
        <v>4.857499999999999</v>
      </c>
      <c r="CD25" s="140">
        <f t="shared" si="15"/>
        <v>-10.11565150346958</v>
      </c>
      <c r="CE25" s="185">
        <f>[19]TCA!$D25</f>
        <v>4.8600000000000003</v>
      </c>
      <c r="CF25" s="140">
        <f t="shared" si="16"/>
        <v>0.20618556701033075</v>
      </c>
      <c r="CG25" s="190">
        <f>'[19]TCA B64'!$I25</f>
        <v>96.234571369052844</v>
      </c>
      <c r="CH25" s="140">
        <f t="shared" si="22"/>
        <v>10.879503007739499</v>
      </c>
      <c r="CI25" s="27">
        <f>[19]TCA!$H25</f>
        <v>93.351547018902508</v>
      </c>
      <c r="CJ25" s="140">
        <f t="shared" si="77"/>
        <v>-0.13633923778851864</v>
      </c>
      <c r="CK25" s="185">
        <f>[22]SMIN!$E25</f>
        <v>1.52</v>
      </c>
      <c r="CL25" s="185">
        <v>1.1500000000000001</v>
      </c>
      <c r="CM25" s="191">
        <f>[22]SMIN!$G25</f>
        <v>45.373134328358205</v>
      </c>
      <c r="CN25" s="185">
        <f t="shared" si="95"/>
        <v>138.26820912441036</v>
      </c>
      <c r="CO25" s="185">
        <f>[22]SIND!$B$19</f>
        <v>182.95902244411485</v>
      </c>
      <c r="CP25" s="186">
        <f>'[15]Terminos de Int'!B25</f>
        <v>142.61359910825522</v>
      </c>
      <c r="CQ25" s="186">
        <f>'[15]Terminos de Int'!C25</f>
        <v>-71.232507266788531</v>
      </c>
      <c r="CR25" s="173">
        <f>[16]bp!G25</f>
        <v>22.6</v>
      </c>
      <c r="CS25" s="173">
        <f>[16]bp!H25</f>
        <v>213.9</v>
      </c>
      <c r="CT25" s="173">
        <f>[16]bp!I25</f>
        <v>159.80000000000001</v>
      </c>
      <c r="CU25" s="173">
        <f>[16]bp!J25</f>
        <v>50.3</v>
      </c>
      <c r="CV25" s="173">
        <f>[16]bp!K25</f>
        <v>3.8</v>
      </c>
      <c r="CW25" s="173">
        <f>[16]bp!L25</f>
        <v>0</v>
      </c>
      <c r="CX25" s="173">
        <f>[16]bp!M25</f>
        <v>191.3</v>
      </c>
      <c r="CY25" s="173">
        <f>[16]bp!N25</f>
        <v>132.4</v>
      </c>
      <c r="CZ25" s="173">
        <f>[16]bp!O25</f>
        <v>28</v>
      </c>
      <c r="DA25" s="173">
        <f>[16]bp!P25</f>
        <v>30.900000000000006</v>
      </c>
      <c r="DB25" s="173">
        <f>[16]bp!Q25</f>
        <v>0</v>
      </c>
      <c r="DC25" s="173">
        <f>[16]bp!R25</f>
        <v>2.5</v>
      </c>
      <c r="DD25" s="173">
        <f>[16]bp!S25</f>
        <v>0</v>
      </c>
      <c r="DE25" s="173">
        <f>[16]bp!T25</f>
        <v>0.8</v>
      </c>
      <c r="DF25" s="173">
        <f>[16]bp!U25</f>
        <v>25.9</v>
      </c>
      <c r="DG25" s="173">
        <f>[16]bp!V25</f>
        <v>0</v>
      </c>
      <c r="DH25" s="173">
        <f>'[18]Inv Ext'!B25</f>
        <v>9.298</v>
      </c>
      <c r="DI25" s="173">
        <f t="shared" si="130"/>
        <v>0.54752133591950536</v>
      </c>
      <c r="DJ25" s="173">
        <f t="shared" si="17"/>
        <v>17.206467450600073</v>
      </c>
      <c r="DK25" s="173">
        <f t="shared" si="0"/>
        <v>27.400000000000006</v>
      </c>
      <c r="DL25" s="173">
        <f t="shared" si="6"/>
        <v>1.6134743605285489</v>
      </c>
      <c r="DM25" s="173">
        <f t="shared" si="38"/>
        <v>-2.2031823745409795</v>
      </c>
      <c r="DN25" s="173">
        <f t="shared" si="39"/>
        <v>3.2761310452418257</v>
      </c>
      <c r="DO25" s="173">
        <f t="shared" si="131"/>
        <v>1.330821917808219</v>
      </c>
      <c r="DP25" s="173">
        <f t="shared" si="132"/>
        <v>0.14721481391683838</v>
      </c>
      <c r="DQ25" s="21" t="s">
        <v>76</v>
      </c>
      <c r="DR25" s="192">
        <f>[20]GobFed!$X25</f>
        <v>463</v>
      </c>
      <c r="DS25" s="140">
        <f>[20]GobFed!$X94</f>
        <v>5.6128015517032361</v>
      </c>
      <c r="DT25" s="192">
        <f>[20]GobFed!$AO25</f>
        <v>535</v>
      </c>
      <c r="DU25" s="140">
        <f>[20]GobFed!$AO94</f>
        <v>6.4856346223784698</v>
      </c>
      <c r="DV25" s="193">
        <f>[20]GobFed!$BG25</f>
        <v>-72</v>
      </c>
      <c r="DW25" s="186">
        <f>[20]GobFed!$BG94</f>
        <v>-0.8728330706752333</v>
      </c>
      <c r="DX25" s="19" t="s">
        <v>76</v>
      </c>
      <c r="DY25" s="19" t="s">
        <v>76</v>
      </c>
      <c r="DZ25" s="19" t="s">
        <v>76</v>
      </c>
      <c r="EA25" s="19" t="s">
        <v>76</v>
      </c>
      <c r="EB25" s="19" t="s">
        <v>76</v>
      </c>
      <c r="EC25" s="20" t="s">
        <v>76</v>
      </c>
      <c r="ED25" s="36">
        <f>'[20]Deuda Ext'!K25</f>
        <v>265.50283067421515</v>
      </c>
      <c r="EE25" s="36">
        <f t="shared" si="7"/>
        <v>15.634379924839372</v>
      </c>
      <c r="EF25" s="4"/>
      <c r="EG25" s="175">
        <f>'[21]Rec y Obligaciones'!$EA25</f>
        <v>722</v>
      </c>
      <c r="EH25" s="173">
        <f t="shared" si="78"/>
        <v>8.7525760698266453</v>
      </c>
      <c r="EI25" s="173">
        <f t="shared" si="96"/>
        <v>28.928571428571438</v>
      </c>
      <c r="EJ25" s="173">
        <f>'[21]Rec y Obligaciones'!C25</f>
        <v>310</v>
      </c>
      <c r="EK25" s="173">
        <f t="shared" si="79"/>
        <v>3.7580312765183659</v>
      </c>
      <c r="EL25" s="173">
        <f t="shared" si="97"/>
        <v>47.619047619047628</v>
      </c>
      <c r="EM25" s="173">
        <f>'[21]Rec y Obligaciones'!$DE25+'[21]Rec y Obligaciones'!$DF25+'[21]Rec y Obligaciones'!$DG25</f>
        <v>412</v>
      </c>
      <c r="EN25" s="173">
        <f t="shared" si="80"/>
        <v>4.9945447933082798</v>
      </c>
      <c r="EO25" s="173">
        <f t="shared" si="107"/>
        <v>17.714285714285705</v>
      </c>
      <c r="EP25" s="175">
        <f>'[21]Rec y Obligaciones'!$DF25</f>
        <v>308</v>
      </c>
      <c r="EQ25" s="173">
        <f t="shared" si="81"/>
        <v>3.7337859134440534</v>
      </c>
      <c r="ER25" s="173">
        <f t="shared" si="98"/>
        <v>38.116591928251118</v>
      </c>
      <c r="ES25" s="175">
        <f>'[21]Rec y Obligaciones'!$DC25+'[21]Rec y Obligaciones'!$DD25</f>
        <v>19</v>
      </c>
      <c r="ET25" s="173">
        <f t="shared" si="82"/>
        <v>0.23033094920596434</v>
      </c>
      <c r="EU25" s="173">
        <f t="shared" si="99"/>
        <v>-42.424242424242422</v>
      </c>
      <c r="EV25" s="175">
        <f>'[21]Rec y Obligaciones'!$DG25</f>
        <v>85</v>
      </c>
      <c r="EW25" s="173">
        <f t="shared" si="83"/>
        <v>1.0304279306582615</v>
      </c>
      <c r="EX25" s="173">
        <f t="shared" si="100"/>
        <v>-9.5744680851063801</v>
      </c>
      <c r="EZ25" s="173">
        <f>'[21]Rec y Obligaciones'!$DS25</f>
        <v>1106</v>
      </c>
      <c r="FA25" s="173">
        <f t="shared" si="84"/>
        <v>13.407685780094559</v>
      </c>
      <c r="FB25" s="175">
        <f>'[21]Rec y Obligaciones'!$DF25+'[21]Rec y Obligaciones'!$DG25</f>
        <v>393</v>
      </c>
      <c r="FC25" s="173">
        <f t="shared" si="85"/>
        <v>4.7642138441023159</v>
      </c>
      <c r="FD25" s="175">
        <f>'[21]Rec y Obligaciones'!$DH25+'[21]Rec y Obligaciones'!$DI25</f>
        <v>283</v>
      </c>
      <c r="FE25" s="173">
        <f t="shared" si="86"/>
        <v>3.4307188750151534</v>
      </c>
      <c r="FF25" s="175">
        <f>'[21]Rec y Obligaciones'!$DL25+'[21]Rec y Obligaciones'!$DK25</f>
        <v>430</v>
      </c>
      <c r="FG25" s="173">
        <f t="shared" si="87"/>
        <v>5.2127530609770876</v>
      </c>
      <c r="FH25" s="173">
        <f>'[21]Rec y Obligaciones'!$DH25</f>
        <v>9</v>
      </c>
      <c r="FI25" s="173">
        <f t="shared" si="108"/>
        <v>0.10910413383440416</v>
      </c>
      <c r="FJ25" s="173">
        <f>'[21]Rec y Obligaciones'!$DK25</f>
        <v>23</v>
      </c>
      <c r="FK25" s="173">
        <f t="shared" si="109"/>
        <v>0.27882167535458841</v>
      </c>
      <c r="FL25" s="195">
        <v>1062</v>
      </c>
      <c r="FM25" s="173">
        <f t="shared" si="110"/>
        <v>12.874287792459693</v>
      </c>
      <c r="FN25" s="173">
        <f t="shared" si="119"/>
        <v>20.271800679501695</v>
      </c>
      <c r="FO25" s="173">
        <f>'[21]Rec y Obligaciones'!DY25</f>
        <v>905.1</v>
      </c>
      <c r="FP25" s="173">
        <f t="shared" si="88"/>
        <v>10.972239059279913</v>
      </c>
      <c r="FQ25" s="173">
        <f t="shared" si="111"/>
        <v>12.072808320950967</v>
      </c>
      <c r="FR25" s="173">
        <f>'[21]Rec y Obligaciones'!$DZ25</f>
        <v>1200</v>
      </c>
      <c r="FS25" s="173">
        <f t="shared" si="89"/>
        <v>14.547217844587223</v>
      </c>
      <c r="FT25" s="173">
        <f t="shared" si="112"/>
        <v>19.999999999999996</v>
      </c>
      <c r="FU25" s="173">
        <f t="shared" si="113"/>
        <v>1.4709141274238227</v>
      </c>
      <c r="FV25" s="173">
        <f t="shared" si="114"/>
        <v>12.874287792459693</v>
      </c>
      <c r="FW25" s="173">
        <f t="shared" si="115"/>
        <v>7.7674199623352163</v>
      </c>
      <c r="FX25" s="34" t="s">
        <v>76</v>
      </c>
      <c r="FY25" s="34" t="s">
        <v>76</v>
      </c>
      <c r="FZ25" s="34" t="s">
        <v>76</v>
      </c>
      <c r="GA25" s="34" t="s">
        <v>76</v>
      </c>
      <c r="GB25" s="34" t="s">
        <v>76</v>
      </c>
      <c r="GC25" s="34" t="s">
        <v>76</v>
      </c>
      <c r="GD25" s="34" t="s">
        <v>76</v>
      </c>
      <c r="GE25" s="34" t="s">
        <v>76</v>
      </c>
      <c r="GF25" s="173">
        <f>'[21]Reservas Int'!C25</f>
        <v>63.4</v>
      </c>
      <c r="GG25" s="27">
        <f t="shared" si="40"/>
        <v>3.7333676809310212</v>
      </c>
      <c r="GH25" s="31">
        <f t="shared" si="53"/>
        <v>22</v>
      </c>
      <c r="GI25" s="31">
        <f t="shared" si="46"/>
        <v>1.2954903624681777</v>
      </c>
      <c r="GJ25" s="28">
        <f t="shared" si="41"/>
        <v>308.12400000000002</v>
      </c>
      <c r="GK25" s="32">
        <f t="shared" si="54"/>
        <v>53.455849394890208</v>
      </c>
      <c r="GL25" s="35">
        <f t="shared" si="42"/>
        <v>5.7462235649546827</v>
      </c>
    </row>
    <row r="26" spans="1:194" ht="16.5" customHeight="1" x14ac:dyDescent="0.25">
      <c r="A26" s="22">
        <v>1941</v>
      </c>
      <c r="B26" s="28">
        <f>'[14]EU Pob'!C26</f>
        <v>133402000</v>
      </c>
      <c r="C26" s="35">
        <f>'[14]EU PIB'!B26</f>
        <v>1565.778</v>
      </c>
      <c r="D26" s="35">
        <f>'[14]EU PIB'!C26</f>
        <v>17.7</v>
      </c>
      <c r="E26" s="35">
        <f>'[14]EU PIB'!D26</f>
        <v>129.309</v>
      </c>
      <c r="F26" s="35">
        <f>'[14]EU PIB'!E26</f>
        <v>6.7550326061166954</v>
      </c>
      <c r="G26" s="35">
        <f>'[14]EU PIB'!F26</f>
        <v>8.2584504316703899</v>
      </c>
      <c r="H26" s="35">
        <f>'[14]EU PIB'!G26</f>
        <v>6.7550326061166954</v>
      </c>
      <c r="I26" s="35">
        <f>'[14]EU PIB'!H26</f>
        <v>969.31830107494636</v>
      </c>
      <c r="J26" s="170">
        <f>'[14]EU INF A'!$J26</f>
        <v>55.013715330691866</v>
      </c>
      <c r="K26" s="170">
        <f t="shared" ref="K26" si="136">((J26/J25)-1)*100</f>
        <v>11.076923076923073</v>
      </c>
      <c r="L26" s="170">
        <f>'[14]EU INF A'!$L26</f>
        <v>59.250228588844855</v>
      </c>
      <c r="M26" s="170">
        <f t="shared" ref="M26" si="137">((L26/L25)-1)*100</f>
        <v>17.391304347826075</v>
      </c>
      <c r="N26" s="170">
        <f>'[14]EU INF A'!$F26</f>
        <v>61.184210526315809</v>
      </c>
      <c r="O26" s="170">
        <f t="shared" si="1"/>
        <v>5.1160023795360221</v>
      </c>
      <c r="P26" s="170">
        <f>'[14]EU INF A'!$H26</f>
        <v>62.000000000000007</v>
      </c>
      <c r="Q26" s="170">
        <f t="shared" ref="Q26" si="138">((P26/P25)-1)*100</f>
        <v>9.9290780141843893</v>
      </c>
      <c r="R26" s="49" t="s">
        <v>76</v>
      </c>
      <c r="S26" s="49" t="s">
        <v>76</v>
      </c>
      <c r="T26" s="17">
        <f>'[14]EU tasas'!D26</f>
        <v>0.33</v>
      </c>
      <c r="U26" s="17">
        <f>'[14]EU tasas'!E26</f>
        <v>0.12916666666666668</v>
      </c>
      <c r="V26" s="171">
        <f>'[14]EU Bal Fis'!B26</f>
        <v>-3.81839</v>
      </c>
      <c r="W26" s="170">
        <f>'[14]UK Pet'!B85</f>
        <v>1.1399999999999999</v>
      </c>
      <c r="X26" s="170">
        <f>'[14]UK Pet'!C85</f>
        <v>11.764705882352921</v>
      </c>
      <c r="Y26" s="172">
        <f>[17]POBLACIÓN!$E26</f>
        <v>20194485.21474044</v>
      </c>
      <c r="Z26" s="52">
        <f t="shared" si="9"/>
        <v>2.7552293020935315</v>
      </c>
      <c r="AA26" s="37">
        <f>[17]POBLACIÓN!$F26</f>
        <v>7224665.2628090093</v>
      </c>
      <c r="AB26" s="52">
        <f t="shared" si="10"/>
        <v>35.775436640175172</v>
      </c>
      <c r="AC26" s="37">
        <f>[17]POBLACIÓN!$G26</f>
        <v>12969819.951931432</v>
      </c>
      <c r="AD26" s="52">
        <f t="shared" si="11"/>
        <v>64.224563359824842</v>
      </c>
      <c r="AE26" s="37">
        <f>[17]POBLACIÓN!$M26</f>
        <v>6063783.8396903668</v>
      </c>
      <c r="AF26" s="52">
        <f t="shared" si="12"/>
        <v>30.026929506795575</v>
      </c>
      <c r="AG26" s="173">
        <f>[18]PIB!D26</f>
        <v>25934.946898115861</v>
      </c>
      <c r="AH26" s="173">
        <f>[18]PIB!E26</f>
        <v>9.7396376946283336</v>
      </c>
      <c r="AI26" s="174">
        <f>[18]PIB!H26</f>
        <v>35.596756902057479</v>
      </c>
      <c r="AJ26" s="174">
        <f>[18]PIB!I26</f>
        <v>1.9837483539483225</v>
      </c>
      <c r="AK26" s="175">
        <f>[18]PIB!B26</f>
        <v>9232</v>
      </c>
      <c r="AL26" s="173">
        <f>[18]PIB!C26</f>
        <v>11.916595951024366</v>
      </c>
      <c r="AM26" s="48">
        <f t="shared" si="2"/>
        <v>4.2770236511993094</v>
      </c>
      <c r="AN26" s="173">
        <f>'[18]PIB POT'!F26</f>
        <v>26059.246140455238</v>
      </c>
      <c r="AO26" s="173">
        <f>'[18]PIB POT'!G26</f>
        <v>62.216929832487381</v>
      </c>
      <c r="AP26" s="173">
        <f>'[18]PIB POT'!H26</f>
        <v>5.0831291441702842</v>
      </c>
      <c r="AQ26" s="176">
        <f t="shared" si="21"/>
        <v>4.431261790909824</v>
      </c>
      <c r="AR26" s="177">
        <f t="shared" si="3"/>
        <v>1902.851253864651</v>
      </c>
      <c r="AS26" s="178">
        <f t="shared" si="13"/>
        <v>12.051157299642878</v>
      </c>
      <c r="AT26" s="174">
        <f t="shared" si="4"/>
        <v>94.226281761107444</v>
      </c>
      <c r="AU26" s="170">
        <f t="shared" si="14"/>
        <v>9.0466714547635885</v>
      </c>
      <c r="AV26" s="179">
        <f t="shared" si="73"/>
        <v>1.1029141677420105</v>
      </c>
      <c r="AW26" s="179">
        <v>1.38</v>
      </c>
      <c r="AX26" s="181">
        <f>'[18]Inv Nom'!C26</f>
        <v>991.7</v>
      </c>
      <c r="AY26" s="182">
        <f t="shared" si="50"/>
        <v>25.025214321734769</v>
      </c>
      <c r="AZ26" s="181">
        <f>'[18]Inv Nom'!D26</f>
        <v>608</v>
      </c>
      <c r="BA26" s="182">
        <f t="shared" si="51"/>
        <v>33.041575492341344</v>
      </c>
      <c r="BB26" s="181">
        <f>'[18]Inv Nom'!E26</f>
        <v>383.7</v>
      </c>
      <c r="BC26" s="182">
        <f t="shared" si="52"/>
        <v>14.128494943486047</v>
      </c>
      <c r="BD26" s="182">
        <f t="shared" si="29"/>
        <v>10.741984402079723</v>
      </c>
      <c r="BE26" s="184">
        <f t="shared" si="129"/>
        <v>-1.5187734690930101</v>
      </c>
      <c r="BF26" s="185">
        <f t="shared" si="75"/>
        <v>12.260757871172732</v>
      </c>
      <c r="BG26" s="185">
        <f t="shared" si="104"/>
        <v>8.9332015453495082</v>
      </c>
      <c r="BH26" s="186">
        <f t="shared" si="105"/>
        <v>3.3275563258232235</v>
      </c>
      <c r="BI26" s="185">
        <f t="shared" si="106"/>
        <v>2.3474129838243787</v>
      </c>
      <c r="BJ26" s="185">
        <f t="shared" si="93"/>
        <v>-0.8286395147313691</v>
      </c>
      <c r="BK26" s="182">
        <f t="shared" si="94"/>
        <v>4.1561958405545925</v>
      </c>
      <c r="BL26" s="182">
        <f t="shared" si="76"/>
        <v>6.5857885615251295</v>
      </c>
      <c r="BM26" s="20" t="s">
        <v>76</v>
      </c>
      <c r="BN26" s="20" t="s">
        <v>76</v>
      </c>
      <c r="BO26" s="20" t="s">
        <v>76</v>
      </c>
      <c r="BP26" s="20" t="s">
        <v>76</v>
      </c>
      <c r="BQ26" s="20" t="s">
        <v>76</v>
      </c>
      <c r="BR26" s="20" t="s">
        <v>76</v>
      </c>
      <c r="BS26" s="20" t="s">
        <v>76</v>
      </c>
      <c r="BT26" s="20" t="s">
        <v>76</v>
      </c>
      <c r="BU26" s="20" t="s">
        <v>76</v>
      </c>
      <c r="BV26" s="187">
        <f>'[15]Precios M Anual'!B26</f>
        <v>34.9756101870693</v>
      </c>
      <c r="BW26" s="188">
        <f t="shared" si="5"/>
        <v>6.5832249674902199</v>
      </c>
      <c r="BX26" s="187">
        <f>'[15]Precios M Anual'!D26</f>
        <v>33.490882953876024</v>
      </c>
      <c r="BY26" s="188">
        <f t="shared" si="5"/>
        <v>12.20238095238091</v>
      </c>
      <c r="BZ26" s="188">
        <f>'[15]Fuente Bortz y otros'!G26</f>
        <v>29.629629629629612</v>
      </c>
      <c r="CA26" s="188">
        <f>'[15]Fuente Bortz y otros'!I26</f>
        <v>3.2258064516129004</v>
      </c>
      <c r="CB26" s="190">
        <f>'[15]Tasas int'!$B26</f>
        <v>8</v>
      </c>
      <c r="CC26" s="185">
        <f>'[19]TCA B64'!$B26</f>
        <v>4.8516666666666675</v>
      </c>
      <c r="CD26" s="140">
        <f t="shared" si="15"/>
        <v>-0.12008920912673915</v>
      </c>
      <c r="CE26" s="185">
        <f>[19]TCA!$D26</f>
        <v>4.8499999999999996</v>
      </c>
      <c r="CF26" s="140">
        <f t="shared" si="16"/>
        <v>-0.2057613168724437</v>
      </c>
      <c r="CG26" s="190">
        <f>'[19]TCA B64'!$I26</f>
        <v>92.452356750308368</v>
      </c>
      <c r="CH26" s="140">
        <f t="shared" si="22"/>
        <v>-3.9302036315410516</v>
      </c>
      <c r="CI26" s="27">
        <f>[19]TCA!$H26</f>
        <v>89.409197076683043</v>
      </c>
      <c r="CJ26" s="140">
        <f t="shared" si="77"/>
        <v>-4.2231222385861411</v>
      </c>
      <c r="CK26" s="185">
        <f>[22]SMIN!$E26</f>
        <v>1.52</v>
      </c>
      <c r="CL26" s="185">
        <v>1.1500000000000001</v>
      </c>
      <c r="CM26" s="191">
        <f>[22]SMIN!$G26</f>
        <v>45.373134328358205</v>
      </c>
      <c r="CN26" s="185">
        <f t="shared" si="95"/>
        <v>129.72792779218742</v>
      </c>
      <c r="CO26" s="185">
        <f>[22]SIND!$B$19</f>
        <v>182.95902244411485</v>
      </c>
      <c r="CP26" s="186">
        <f>'[15]Terminos de Int'!B26</f>
        <v>168.07534411977784</v>
      </c>
      <c r="CQ26" s="186">
        <f>'[15]Terminos de Int'!C26</f>
        <v>17.85365853658536</v>
      </c>
      <c r="CR26" s="173">
        <f>[16]bp!G26</f>
        <v>-28.9</v>
      </c>
      <c r="CS26" s="173">
        <f>[16]bp!H26</f>
        <v>243.2</v>
      </c>
      <c r="CT26" s="173">
        <f>[16]bp!I26</f>
        <v>176.5</v>
      </c>
      <c r="CU26" s="173">
        <f>[16]bp!J26</f>
        <v>62.8</v>
      </c>
      <c r="CV26" s="173">
        <f>[16]bp!K26</f>
        <v>3.9</v>
      </c>
      <c r="CW26" s="173">
        <f>[16]bp!L26</f>
        <v>0</v>
      </c>
      <c r="CX26" s="173">
        <f>[16]bp!M26</f>
        <v>272.10000000000002</v>
      </c>
      <c r="CY26" s="173">
        <f>[16]bp!N26</f>
        <v>199.5</v>
      </c>
      <c r="CZ26" s="173">
        <f>[16]bp!O26</f>
        <v>31.3</v>
      </c>
      <c r="DA26" s="173">
        <f>[16]bp!P26</f>
        <v>41.300000000000026</v>
      </c>
      <c r="DB26" s="173">
        <f>[16]bp!Q26</f>
        <v>0</v>
      </c>
      <c r="DC26" s="173">
        <f>[16]bp!R26</f>
        <v>11.6</v>
      </c>
      <c r="DD26" s="173">
        <f>[16]bp!S26</f>
        <v>0</v>
      </c>
      <c r="DE26" s="173">
        <f>[16]bp!T26</f>
        <v>15.1</v>
      </c>
      <c r="DF26" s="173">
        <f>[16]bp!U26</f>
        <v>-2.2000000000000002</v>
      </c>
      <c r="DG26" s="173">
        <f>[16]bp!V26</f>
        <v>0</v>
      </c>
      <c r="DH26" s="173">
        <f>'[18]Inv Ext'!B26</f>
        <v>16.268000000000001</v>
      </c>
      <c r="DI26" s="173">
        <f t="shared" si="130"/>
        <v>0.85492757076834225</v>
      </c>
      <c r="DJ26" s="173">
        <f t="shared" si="17"/>
        <v>19.759820912767189</v>
      </c>
      <c r="DK26" s="173">
        <f t="shared" si="0"/>
        <v>-23</v>
      </c>
      <c r="DL26" s="173">
        <f t="shared" si="6"/>
        <v>-1.2087124494511845</v>
      </c>
      <c r="DM26" s="173">
        <f t="shared" si="38"/>
        <v>10.450563204004993</v>
      </c>
      <c r="DN26" s="173">
        <f t="shared" si="39"/>
        <v>50.679758308157098</v>
      </c>
      <c r="DO26" s="173">
        <f t="shared" si="131"/>
        <v>-1.5187734690930101</v>
      </c>
      <c r="DP26" s="173">
        <f t="shared" si="132"/>
        <v>0.60961149624494526</v>
      </c>
      <c r="DQ26" s="21" t="s">
        <v>76</v>
      </c>
      <c r="DR26" s="192">
        <f>[20]GobFed!$X26</f>
        <v>430.70000000000005</v>
      </c>
      <c r="DS26" s="140">
        <f>[20]GobFed!$X95</f>
        <v>4.665294627383016</v>
      </c>
      <c r="DT26" s="192">
        <f>[20]GobFed!$AO26</f>
        <v>507.20000000000005</v>
      </c>
      <c r="DU26" s="140">
        <f>[20]GobFed!$AO95</f>
        <v>5.4939341421143855</v>
      </c>
      <c r="DV26" s="193">
        <f>[20]GobFed!$BG26</f>
        <v>-76.5</v>
      </c>
      <c r="DW26" s="186">
        <f>[20]GobFed!$BG95</f>
        <v>-0.8286395147313691</v>
      </c>
      <c r="DX26" s="19" t="s">
        <v>76</v>
      </c>
      <c r="DY26" s="19" t="s">
        <v>76</v>
      </c>
      <c r="DZ26" s="19" t="s">
        <v>76</v>
      </c>
      <c r="EA26" s="19" t="s">
        <v>76</v>
      </c>
      <c r="EB26" s="19" t="s">
        <v>76</v>
      </c>
      <c r="EC26" s="20" t="s">
        <v>76</v>
      </c>
      <c r="ED26" s="36">
        <f>'[20]Deuda Ext'!K26</f>
        <v>271.01284781861898</v>
      </c>
      <c r="EE26" s="36">
        <f t="shared" si="7"/>
        <v>14.242461005199306</v>
      </c>
      <c r="EF26" s="4"/>
      <c r="EG26" s="175">
        <f>'[21]Rec y Obligaciones'!$EA26</f>
        <v>869</v>
      </c>
      <c r="EH26" s="173">
        <f t="shared" si="78"/>
        <v>9.4129116117850948</v>
      </c>
      <c r="EI26" s="173">
        <f t="shared" si="96"/>
        <v>20.360110803324094</v>
      </c>
      <c r="EJ26" s="173">
        <f>'[21]Rec y Obligaciones'!C26</f>
        <v>300</v>
      </c>
      <c r="EK26" s="173">
        <f t="shared" si="79"/>
        <v>3.2495667244367423</v>
      </c>
      <c r="EL26" s="173">
        <f t="shared" si="97"/>
        <v>-3.2258064516129004</v>
      </c>
      <c r="EM26" s="173">
        <f>'[21]Rec y Obligaciones'!$DE26+'[21]Rec y Obligaciones'!$DF26+'[21]Rec y Obligaciones'!$DG26</f>
        <v>569</v>
      </c>
      <c r="EN26" s="173">
        <f t="shared" si="80"/>
        <v>6.1633448873483534</v>
      </c>
      <c r="EO26" s="173">
        <f t="shared" si="107"/>
        <v>38.106796116504846</v>
      </c>
      <c r="EP26" s="175">
        <f>'[21]Rec y Obligaciones'!$DF26</f>
        <v>454</v>
      </c>
      <c r="EQ26" s="173">
        <f t="shared" si="81"/>
        <v>4.9176776429809363</v>
      </c>
      <c r="ER26" s="173">
        <f t="shared" si="98"/>
        <v>47.402597402597401</v>
      </c>
      <c r="ES26" s="175">
        <f>'[21]Rec y Obligaciones'!$DC26+'[21]Rec y Obligaciones'!$DD26</f>
        <v>25</v>
      </c>
      <c r="ET26" s="173">
        <f t="shared" si="82"/>
        <v>0.27079722703639514</v>
      </c>
      <c r="EU26" s="173">
        <f t="shared" si="99"/>
        <v>31.578947368421062</v>
      </c>
      <c r="EV26" s="175">
        <f>'[21]Rec y Obligaciones'!$DG26</f>
        <v>90</v>
      </c>
      <c r="EW26" s="173">
        <f t="shared" si="83"/>
        <v>0.97487001733102241</v>
      </c>
      <c r="EX26" s="173">
        <f t="shared" si="100"/>
        <v>5.8823529411764719</v>
      </c>
      <c r="EZ26" s="173">
        <f>'[21]Rec y Obligaciones'!$DS26</f>
        <v>1519</v>
      </c>
      <c r="FA26" s="173">
        <f t="shared" si="84"/>
        <v>16.453639514731368</v>
      </c>
      <c r="FB26" s="175">
        <f>'[21]Rec y Obligaciones'!$DF26+'[21]Rec y Obligaciones'!$DG26</f>
        <v>544</v>
      </c>
      <c r="FC26" s="173">
        <f t="shared" si="85"/>
        <v>5.8925476603119584</v>
      </c>
      <c r="FD26" s="175">
        <f>'[21]Rec y Obligaciones'!$DH26+'[21]Rec y Obligaciones'!$DI26</f>
        <v>374</v>
      </c>
      <c r="FE26" s="173">
        <f t="shared" si="86"/>
        <v>4.0511265164644712</v>
      </c>
      <c r="FF26" s="175">
        <f>'[21]Rec y Obligaciones'!$DL26+'[21]Rec y Obligaciones'!$DK26</f>
        <v>601</v>
      </c>
      <c r="FG26" s="173">
        <f t="shared" si="87"/>
        <v>6.5099653379549398</v>
      </c>
      <c r="FH26" s="173">
        <f>'[21]Rec y Obligaciones'!$DH26</f>
        <v>11</v>
      </c>
      <c r="FI26" s="173">
        <f t="shared" si="108"/>
        <v>0.11915077989601386</v>
      </c>
      <c r="FJ26" s="173">
        <f>'[21]Rec y Obligaciones'!$DK26</f>
        <v>7</v>
      </c>
      <c r="FK26" s="173">
        <f t="shared" si="109"/>
        <v>7.582322357019064E-2</v>
      </c>
      <c r="FL26" s="195">
        <v>1268</v>
      </c>
      <c r="FM26" s="173">
        <f t="shared" si="110"/>
        <v>13.734835355285963</v>
      </c>
      <c r="FN26" s="173">
        <f>((FL26/FL25)-1)*100</f>
        <v>19.397363465160076</v>
      </c>
      <c r="FO26" s="173">
        <f>'[21]Rec y Obligaciones'!DY26</f>
        <v>1172.7</v>
      </c>
      <c r="FP26" s="173">
        <f t="shared" si="88"/>
        <v>12.702556325823226</v>
      </c>
      <c r="FQ26" s="173">
        <f t="shared" si="111"/>
        <v>29.565793834935363</v>
      </c>
      <c r="FR26" s="173">
        <f>'[21]Rec y Obligaciones'!$DZ26</f>
        <v>1400</v>
      </c>
      <c r="FS26" s="173">
        <f t="shared" si="89"/>
        <v>15.164644714038127</v>
      </c>
      <c r="FT26" s="173">
        <f t="shared" si="112"/>
        <v>16.666666666666675</v>
      </c>
      <c r="FU26" s="173">
        <f t="shared" si="113"/>
        <v>1.4591484464902187</v>
      </c>
      <c r="FV26" s="173">
        <f t="shared" si="114"/>
        <v>13.734835355285963</v>
      </c>
      <c r="FW26" s="173">
        <f t="shared" si="115"/>
        <v>7.2807570977917981</v>
      </c>
      <c r="FX26" s="34" t="s">
        <v>76</v>
      </c>
      <c r="FY26" s="34" t="s">
        <v>76</v>
      </c>
      <c r="FZ26" s="34" t="s">
        <v>76</v>
      </c>
      <c r="GA26" s="34" t="s">
        <v>76</v>
      </c>
      <c r="GB26" s="34" t="s">
        <v>76</v>
      </c>
      <c r="GC26" s="34" t="s">
        <v>76</v>
      </c>
      <c r="GD26" s="34" t="s">
        <v>76</v>
      </c>
      <c r="GE26" s="34" t="s">
        <v>76</v>
      </c>
      <c r="GF26" s="173">
        <f>'[21]Reservas Int'!C26</f>
        <v>62.3</v>
      </c>
      <c r="GG26" s="27">
        <f t="shared" si="40"/>
        <v>3.2740341565569042</v>
      </c>
      <c r="GH26" s="31">
        <f>GF26-GF25</f>
        <v>-1.1000000000000014</v>
      </c>
      <c r="GI26" s="31">
        <f t="shared" si="46"/>
        <v>-5.7807986712882814E-2</v>
      </c>
      <c r="GJ26" s="28">
        <f t="shared" si="41"/>
        <v>302.15499999999997</v>
      </c>
      <c r="GK26" s="32">
        <f>((GJ26/GJ25)-1)*100</f>
        <v>-1.9372070984409073</v>
      </c>
      <c r="GL26" s="35">
        <f t="shared" si="42"/>
        <v>3.7473684210526312</v>
      </c>
    </row>
    <row r="27" spans="1:194" x14ac:dyDescent="0.25">
      <c r="A27" s="22">
        <v>1942</v>
      </c>
      <c r="B27" s="28">
        <f>'[14]EU Pob'!C27</f>
        <v>134860000</v>
      </c>
      <c r="C27" s="35">
        <f>'[14]EU PIB'!B27</f>
        <v>1861.5</v>
      </c>
      <c r="D27" s="35">
        <f>'[14]EU PIB'!C27</f>
        <v>18.899999999999999</v>
      </c>
      <c r="E27" s="35">
        <f>'[14]EU PIB'!D27</f>
        <v>165.952</v>
      </c>
      <c r="F27" s="35">
        <f>'[14]EU PIB'!E27</f>
        <v>7.9495618055206663</v>
      </c>
      <c r="G27" s="35">
        <f>'[14]EU PIB'!F27</f>
        <v>8.9149610529143164</v>
      </c>
      <c r="H27" s="35">
        <f>'[14]EU PIB'!G27</f>
        <v>7.9495618055206663</v>
      </c>
      <c r="I27" s="35">
        <f>'[14]EU PIB'!H27</f>
        <v>1230.5502002076228</v>
      </c>
      <c r="J27" s="170">
        <f>'[14]EU INF A'!$J27</f>
        <v>62.237122828405965</v>
      </c>
      <c r="K27" s="170">
        <f t="shared" ref="K27" si="139">((J27/J26)-1)*100</f>
        <v>13.130193905817155</v>
      </c>
      <c r="L27" s="170">
        <f>'[14]EU INF A'!$L27</f>
        <v>63.639134410240771</v>
      </c>
      <c r="M27" s="170">
        <f t="shared" ref="M27" si="140">((L27/L26)-1)*100</f>
        <v>7.4074074074074181</v>
      </c>
      <c r="N27" s="170">
        <f>'[14]EU INF A'!$F27</f>
        <v>67.86703601108033</v>
      </c>
      <c r="O27" s="170">
        <f t="shared" si="1"/>
        <v>10.922467458969965</v>
      </c>
      <c r="P27" s="170">
        <f>'[14]EU INF A'!$H27</f>
        <v>67.600000000000009</v>
      </c>
      <c r="Q27" s="170">
        <f t="shared" ref="Q27" si="141">((P27/P26)-1)*100</f>
        <v>9.0322580645161299</v>
      </c>
      <c r="R27" s="49" t="s">
        <v>76</v>
      </c>
      <c r="S27" s="49" t="s">
        <v>76</v>
      </c>
      <c r="T27" s="17">
        <f>'[14]EU tasas'!D27</f>
        <v>0.38</v>
      </c>
      <c r="U27" s="17">
        <f>'[14]EU tasas'!E27</f>
        <v>0.34249999999999997</v>
      </c>
      <c r="V27" s="171">
        <f>'[14]EU Bal Fis'!B27</f>
        <v>-12.3512</v>
      </c>
      <c r="W27" s="170">
        <f>'[14]UK Pet'!B86</f>
        <v>1.19</v>
      </c>
      <c r="X27" s="170">
        <f>'[14]UK Pet'!C86</f>
        <v>4.3859649122807154</v>
      </c>
      <c r="Y27" s="172">
        <f>[17]POBLACIÓN!$E27</f>
        <v>20750889.588783912</v>
      </c>
      <c r="Z27" s="52">
        <f t="shared" si="9"/>
        <v>2.7552293020935092</v>
      </c>
      <c r="AA27" s="37">
        <f>[17]POBLACIÓN!$F27</f>
        <v>7568874.6669403352</v>
      </c>
      <c r="AB27" s="52">
        <f t="shared" si="10"/>
        <v>36.474940674501958</v>
      </c>
      <c r="AC27" s="37">
        <f>[17]POBLACIÓN!$G27</f>
        <v>13182014.921843577</v>
      </c>
      <c r="AD27" s="52">
        <f t="shared" si="11"/>
        <v>63.525059325498049</v>
      </c>
      <c r="AE27" s="37">
        <f>[17]POBLACIÓN!$M27</f>
        <v>6276672.3046266148</v>
      </c>
      <c r="AF27" s="52">
        <f t="shared" si="12"/>
        <v>30.24772638190522</v>
      </c>
      <c r="AG27" s="173">
        <f>[18]PIB!D27</f>
        <v>27389.950368251059</v>
      </c>
      <c r="AH27" s="173">
        <f>[18]PIB!E27</f>
        <v>5.6102041614008558</v>
      </c>
      <c r="AI27" s="174">
        <f>[18]PIB!H27</f>
        <v>38.996054598115791</v>
      </c>
      <c r="AJ27" s="174">
        <f>[18]PIB!I27</f>
        <v>9.5494589729375967</v>
      </c>
      <c r="AK27" s="175">
        <f>[18]PIB!B27</f>
        <v>10681</v>
      </c>
      <c r="AL27" s="173">
        <f>[18]PIB!C27</f>
        <v>15.695407279029471</v>
      </c>
      <c r="AM27" s="48">
        <f t="shared" si="2"/>
        <v>4.3637693731536027</v>
      </c>
      <c r="AN27" s="173">
        <f>'[18]PIB POT'!F27</f>
        <v>27398.399347825678</v>
      </c>
      <c r="AO27" s="173">
        <f>'[18]PIB POT'!G27</f>
        <v>65.414182764857188</v>
      </c>
      <c r="AP27" s="173">
        <f>'[18]PIB POT'!H27</f>
        <v>5.138879306610078</v>
      </c>
      <c r="AQ27" s="176">
        <f t="shared" si="21"/>
        <v>0.44828788160875543</v>
      </c>
      <c r="AR27" s="177">
        <f t="shared" si="3"/>
        <v>2202.2680412371133</v>
      </c>
      <c r="AS27" s="178">
        <f t="shared" si="13"/>
        <v>15.735165150946662</v>
      </c>
      <c r="AT27" s="174">
        <f t="shared" si="4"/>
        <v>106.12884964832853</v>
      </c>
      <c r="AU27" s="170">
        <f t="shared" si="14"/>
        <v>12.631898091232907</v>
      </c>
      <c r="AV27" s="179">
        <f t="shared" si="73"/>
        <v>1.6963552293199147</v>
      </c>
      <c r="AW27" s="179">
        <v>1.38</v>
      </c>
      <c r="AX27" s="181">
        <f>'[18]Inv Nom'!C27</f>
        <v>1016.5</v>
      </c>
      <c r="AY27" s="182">
        <f t="shared" si="50"/>
        <v>2.5007562770999137</v>
      </c>
      <c r="AZ27" s="181">
        <f>'[18]Inv Nom'!D27</f>
        <v>524.00000000000011</v>
      </c>
      <c r="BA27" s="182">
        <f t="shared" si="51"/>
        <v>-13.815789473684193</v>
      </c>
      <c r="BB27" s="181">
        <f>'[18]Inv Nom'!E27</f>
        <v>492.49999999999994</v>
      </c>
      <c r="BC27" s="182">
        <f t="shared" si="52"/>
        <v>28.355486056815217</v>
      </c>
      <c r="BD27" s="182">
        <f t="shared" si="29"/>
        <v>9.5168991667446878</v>
      </c>
      <c r="BE27" s="184">
        <f t="shared" si="129"/>
        <v>0.55851512030708739</v>
      </c>
      <c r="BF27" s="185">
        <f t="shared" si="75"/>
        <v>8.958384046437601</v>
      </c>
      <c r="BG27" s="185">
        <f t="shared" si="104"/>
        <v>6.1524669974721489</v>
      </c>
      <c r="BH27" s="186">
        <f t="shared" si="105"/>
        <v>2.8059170489654521</v>
      </c>
      <c r="BI27" s="185">
        <f t="shared" si="106"/>
        <v>1.2465593109259441</v>
      </c>
      <c r="BJ27" s="185">
        <f t="shared" si="93"/>
        <v>-1.8050744312330309</v>
      </c>
      <c r="BK27" s="182">
        <f t="shared" si="94"/>
        <v>4.610991480198483</v>
      </c>
      <c r="BL27" s="182">
        <f t="shared" si="76"/>
        <v>4.9059076865462048</v>
      </c>
      <c r="BM27" s="20" t="s">
        <v>76</v>
      </c>
      <c r="BN27" s="20" t="s">
        <v>76</v>
      </c>
      <c r="BO27" s="20" t="s">
        <v>76</v>
      </c>
      <c r="BP27" s="20" t="s">
        <v>76</v>
      </c>
      <c r="BQ27" s="20" t="s">
        <v>76</v>
      </c>
      <c r="BR27" s="20" t="s">
        <v>76</v>
      </c>
      <c r="BS27" s="20" t="s">
        <v>76</v>
      </c>
      <c r="BT27" s="20" t="s">
        <v>76</v>
      </c>
      <c r="BU27" s="20" t="s">
        <v>76</v>
      </c>
      <c r="BV27" s="187">
        <f>'[15]Precios M Anual'!B27</f>
        <v>38.600122482648622</v>
      </c>
      <c r="BW27" s="188">
        <f t="shared" si="5"/>
        <v>10.362970870825094</v>
      </c>
      <c r="BX27" s="187">
        <f>'[15]Precios M Anual'!D27</f>
        <v>37.221962752451084</v>
      </c>
      <c r="BY27" s="188">
        <f t="shared" si="5"/>
        <v>11.140583554376704</v>
      </c>
      <c r="BZ27" s="188">
        <f>'[15]Fuente Bortz y otros'!G27</f>
        <v>34.259259259259238</v>
      </c>
      <c r="CA27" s="188">
        <f>'[15]Fuente Bortz y otros'!I27</f>
        <v>15.625</v>
      </c>
      <c r="CB27" s="190">
        <f>'[15]Tasas int'!$B27</f>
        <v>8</v>
      </c>
      <c r="CC27" s="185">
        <f>'[19]TCA B64'!$B27</f>
        <v>4.8500000000000005</v>
      </c>
      <c r="CD27" s="140">
        <f t="shared" si="15"/>
        <v>-3.435245620062588E-2</v>
      </c>
      <c r="CE27" s="185">
        <f>[19]TCA!$D27</f>
        <v>4.8499999999999996</v>
      </c>
      <c r="CF27" s="140">
        <f t="shared" si="16"/>
        <v>0</v>
      </c>
      <c r="CG27" s="190">
        <f>'[19]TCA B64'!$I27</f>
        <v>90.221917748044206</v>
      </c>
      <c r="CH27" s="140">
        <f t="shared" si="22"/>
        <v>-2.4125280097380797</v>
      </c>
      <c r="CI27" s="27">
        <f>[19]TCA!$H27</f>
        <v>92.516806597321477</v>
      </c>
      <c r="CJ27" s="140">
        <f t="shared" si="77"/>
        <v>3.4757157230403735</v>
      </c>
      <c r="CK27" s="185">
        <f>[22]SMIN!$E27</f>
        <v>1.52</v>
      </c>
      <c r="CL27" s="185">
        <v>1.1500000000000001</v>
      </c>
      <c r="CM27" s="191">
        <f>[22]SMIN!$G27</f>
        <v>45.373134328358205</v>
      </c>
      <c r="CN27" s="185">
        <f t="shared" si="95"/>
        <v>117.54660713513063</v>
      </c>
      <c r="CO27" s="185">
        <f>[22]SIND!$B$19</f>
        <v>182.95902244411485</v>
      </c>
      <c r="CP27" s="186">
        <f>'[15]Terminos de Int'!B27</f>
        <v>153.39753153397533</v>
      </c>
      <c r="CQ27" s="186">
        <f>'[15]Terminos de Int'!C27</f>
        <v>-8.7328767123287641</v>
      </c>
      <c r="CR27" s="173">
        <f>[16]bp!G27</f>
        <v>12.3</v>
      </c>
      <c r="CS27" s="173">
        <f>[16]bp!H27</f>
        <v>272.5</v>
      </c>
      <c r="CT27" s="173">
        <f>[16]bp!I27</f>
        <v>207.5</v>
      </c>
      <c r="CU27" s="173">
        <f>[16]bp!J27</f>
        <v>59.199999999999996</v>
      </c>
      <c r="CV27" s="173">
        <f>[16]bp!K27</f>
        <v>5.8</v>
      </c>
      <c r="CW27" s="173">
        <f>[16]bp!L27</f>
        <v>0</v>
      </c>
      <c r="CX27" s="173">
        <f>[16]bp!M27</f>
        <v>260.2</v>
      </c>
      <c r="CY27" s="173">
        <f>[16]bp!N27</f>
        <v>172.2</v>
      </c>
      <c r="CZ27" s="173">
        <f>[16]bp!O27</f>
        <v>35.799999999999997</v>
      </c>
      <c r="DA27" s="173">
        <f>[16]bp!P27</f>
        <v>52.2</v>
      </c>
      <c r="DB27" s="173">
        <f>[16]bp!Q27</f>
        <v>0</v>
      </c>
      <c r="DC27" s="173">
        <f>[16]bp!R27</f>
        <v>18.2</v>
      </c>
      <c r="DD27" s="173">
        <f>[16]bp!S27</f>
        <v>0</v>
      </c>
      <c r="DE27" s="173">
        <f>[16]bp!T27</f>
        <v>9.3000000000000007</v>
      </c>
      <c r="DF27" s="173">
        <f>[16]bp!U27</f>
        <v>39.799999999999997</v>
      </c>
      <c r="DG27" s="173">
        <f>[16]bp!V27</f>
        <v>0</v>
      </c>
      <c r="DH27" s="173">
        <f>'[18]Inv Ext'!B27</f>
        <v>5.5430000000000001</v>
      </c>
      <c r="DI27" s="173">
        <f t="shared" si="130"/>
        <v>0.2516950660050557</v>
      </c>
      <c r="DJ27" s="173">
        <f t="shared" si="17"/>
        <v>17.241316356146431</v>
      </c>
      <c r="DK27" s="173">
        <f t="shared" si="0"/>
        <v>35.300000000000011</v>
      </c>
      <c r="DL27" s="173">
        <f t="shared" si="6"/>
        <v>1.6028929875479832</v>
      </c>
      <c r="DM27" s="173">
        <f t="shared" si="38"/>
        <v>17.563739376770538</v>
      </c>
      <c r="DN27" s="173">
        <f t="shared" si="39"/>
        <v>-13.684210526315798</v>
      </c>
      <c r="DO27" s="173">
        <f t="shared" si="131"/>
        <v>0.55851512030708739</v>
      </c>
      <c r="DP27" s="173">
        <f t="shared" si="132"/>
        <v>0.82642074712105607</v>
      </c>
      <c r="DQ27" s="21" t="s">
        <v>76</v>
      </c>
      <c r="DR27" s="192">
        <f>[20]GobFed!$X27</f>
        <v>447.6</v>
      </c>
      <c r="DS27" s="140">
        <f>[20]GobFed!$X96</f>
        <v>4.1906188559123683</v>
      </c>
      <c r="DT27" s="192">
        <f>[20]GobFed!$AO27</f>
        <v>640.40000000000009</v>
      </c>
      <c r="DU27" s="140">
        <f>[20]GobFed!$AO96</f>
        <v>5.9956932871453992</v>
      </c>
      <c r="DV27" s="193">
        <f>[20]GobFed!$BG27</f>
        <v>-192.8</v>
      </c>
      <c r="DW27" s="186">
        <f>[20]GobFed!$BG96</f>
        <v>-1.8050744312330309</v>
      </c>
      <c r="DX27" s="19" t="s">
        <v>76</v>
      </c>
      <c r="DY27" s="19" t="s">
        <v>76</v>
      </c>
      <c r="DZ27" s="19" t="s">
        <v>76</v>
      </c>
      <c r="EA27" s="19" t="s">
        <v>76</v>
      </c>
      <c r="EB27" s="19" t="s">
        <v>76</v>
      </c>
      <c r="EC27" s="20" t="s">
        <v>76</v>
      </c>
      <c r="ED27" s="36">
        <f>'[20]Deuda Ext'!K27</f>
        <v>276.29855670103086</v>
      </c>
      <c r="EE27" s="36">
        <f t="shared" si="7"/>
        <v>12.546091189963485</v>
      </c>
      <c r="EF27" s="4"/>
      <c r="EG27" s="175">
        <f>'[21]Rec y Obligaciones'!$EA27</f>
        <v>1314</v>
      </c>
      <c r="EH27" s="173">
        <f t="shared" si="78"/>
        <v>12.302218893362046</v>
      </c>
      <c r="EI27" s="173">
        <f t="shared" si="96"/>
        <v>51.208285385500574</v>
      </c>
      <c r="EJ27" s="173">
        <f>'[21]Rec y Obligaciones'!C27</f>
        <v>493</v>
      </c>
      <c r="EK27" s="173">
        <f t="shared" si="79"/>
        <v>4.6156726898230502</v>
      </c>
      <c r="EL27" s="173">
        <f t="shared" si="97"/>
        <v>64.333333333333329</v>
      </c>
      <c r="EM27" s="173">
        <f>'[21]Rec y Obligaciones'!$DE27+'[21]Rec y Obligaciones'!$DF27+'[21]Rec y Obligaciones'!$DG27</f>
        <v>821</v>
      </c>
      <c r="EN27" s="173">
        <f t="shared" si="80"/>
        <v>7.6865462035389953</v>
      </c>
      <c r="EO27" s="173">
        <f t="shared" si="107"/>
        <v>44.28822495606326</v>
      </c>
      <c r="EP27" s="175">
        <f>'[21]Rec y Obligaciones'!$DF27</f>
        <v>593</v>
      </c>
      <c r="EQ27" s="173">
        <f t="shared" si="81"/>
        <v>5.5519146147364484</v>
      </c>
      <c r="ER27" s="173">
        <f t="shared" si="98"/>
        <v>30.616740088105733</v>
      </c>
      <c r="ES27" s="175">
        <f>'[21]Rec y Obligaciones'!$DC27+'[21]Rec y Obligaciones'!$DD27</f>
        <v>95</v>
      </c>
      <c r="ET27" s="173">
        <f t="shared" si="82"/>
        <v>0.8894298286677278</v>
      </c>
      <c r="EU27" s="173">
        <f t="shared" si="99"/>
        <v>280</v>
      </c>
      <c r="EV27" s="175">
        <f>'[21]Rec y Obligaciones'!$DG27</f>
        <v>133</v>
      </c>
      <c r="EW27" s="173">
        <f t="shared" si="83"/>
        <v>1.2452017601348186</v>
      </c>
      <c r="EX27" s="173">
        <f t="shared" si="100"/>
        <v>47.777777777777786</v>
      </c>
      <c r="EZ27" s="173">
        <f>'[21]Rec y Obligaciones'!$DS27</f>
        <v>2025</v>
      </c>
      <c r="FA27" s="173">
        <f t="shared" si="84"/>
        <v>18.958898979496304</v>
      </c>
      <c r="FB27" s="175">
        <f>'[21]Rec y Obligaciones'!$DF27+'[21]Rec y Obligaciones'!$DG27</f>
        <v>726</v>
      </c>
      <c r="FC27" s="173">
        <f t="shared" si="85"/>
        <v>6.7971163748712664</v>
      </c>
      <c r="FD27" s="175">
        <f>'[21]Rec y Obligaciones'!$DH27+'[21]Rec y Obligaciones'!$DI27</f>
        <v>485</v>
      </c>
      <c r="FE27" s="173">
        <f t="shared" si="86"/>
        <v>4.5407733358299787</v>
      </c>
      <c r="FF27" s="175">
        <f>'[21]Rec y Obligaciones'!$DL27+'[21]Rec y Obligaciones'!$DK27</f>
        <v>814</v>
      </c>
      <c r="FG27" s="173">
        <f t="shared" si="87"/>
        <v>7.6210092687950564</v>
      </c>
      <c r="FH27" s="173">
        <f>'[21]Rec y Obligaciones'!$DH27</f>
        <v>154</v>
      </c>
      <c r="FI27" s="173">
        <f t="shared" si="108"/>
        <v>1.4418125643666324</v>
      </c>
      <c r="FJ27" s="173">
        <f>'[21]Rec y Obligaciones'!$DK27</f>
        <v>21</v>
      </c>
      <c r="FK27" s="173">
        <f t="shared" si="109"/>
        <v>0.19661080423181349</v>
      </c>
      <c r="FL27" s="195">
        <v>1750</v>
      </c>
      <c r="FM27" s="173">
        <f t="shared" si="110"/>
        <v>16.384233685984459</v>
      </c>
      <c r="FN27" s="173">
        <f t="shared" si="119"/>
        <v>38.012618296529979</v>
      </c>
      <c r="FO27" s="173">
        <f>'[21]Rec y Obligaciones'!DY27</f>
        <v>1445.6</v>
      </c>
      <c r="FP27" s="173">
        <f t="shared" si="88"/>
        <v>13.534313266548075</v>
      </c>
      <c r="FQ27" s="173">
        <f t="shared" si="111"/>
        <v>23.271083823654791</v>
      </c>
      <c r="FR27" s="173">
        <f>'[21]Rec y Obligaciones'!$DZ27</f>
        <v>2000</v>
      </c>
      <c r="FS27" s="173">
        <f t="shared" si="89"/>
        <v>18.72483849826795</v>
      </c>
      <c r="FT27" s="173">
        <f t="shared" si="112"/>
        <v>42.857142857142861</v>
      </c>
      <c r="FU27" s="173">
        <f t="shared" si="113"/>
        <v>1.3318112633181127</v>
      </c>
      <c r="FV27" s="173">
        <f t="shared" si="114"/>
        <v>16.384233685984459</v>
      </c>
      <c r="FW27" s="173">
        <f t="shared" si="115"/>
        <v>6.1034285714285712</v>
      </c>
      <c r="FX27" s="34" t="s">
        <v>76</v>
      </c>
      <c r="FY27" s="34" t="s">
        <v>76</v>
      </c>
      <c r="FZ27" s="34" t="s">
        <v>76</v>
      </c>
      <c r="GA27" s="34" t="s">
        <v>76</v>
      </c>
      <c r="GB27" s="34" t="s">
        <v>76</v>
      </c>
      <c r="GC27" s="34" t="s">
        <v>76</v>
      </c>
      <c r="GD27" s="34" t="s">
        <v>76</v>
      </c>
      <c r="GE27" s="34" t="s">
        <v>76</v>
      </c>
      <c r="GF27" s="173">
        <f>'[21]Reservas Int'!C27</f>
        <v>108.3</v>
      </c>
      <c r="GG27" s="27">
        <f t="shared" si="40"/>
        <v>4.9176575227038661</v>
      </c>
      <c r="GH27" s="31">
        <f t="shared" si="53"/>
        <v>46</v>
      </c>
      <c r="GI27" s="31">
        <f t="shared" si="46"/>
        <v>2.08875573448179</v>
      </c>
      <c r="GJ27" s="28">
        <f t="shared" si="41"/>
        <v>525.255</v>
      </c>
      <c r="GK27" s="32">
        <f t="shared" si="54"/>
        <v>73.836276083467098</v>
      </c>
      <c r="GL27" s="35">
        <f t="shared" si="42"/>
        <v>7.5470383275261321</v>
      </c>
    </row>
    <row r="28" spans="1:194" x14ac:dyDescent="0.25">
      <c r="A28" s="22">
        <v>1943</v>
      </c>
      <c r="B28" s="28">
        <f>'[14]EU Pob'!C28</f>
        <v>136739000</v>
      </c>
      <c r="C28" s="35">
        <f>'[14]EU PIB'!B28</f>
        <v>2178.39</v>
      </c>
      <c r="D28" s="35">
        <f>'[14]EU PIB'!C28</f>
        <v>17</v>
      </c>
      <c r="E28" s="35">
        <f>'[14]EU PIB'!D28</f>
        <v>203.084</v>
      </c>
      <c r="F28" s="35">
        <f>'[14]EU PIB'!E28</f>
        <v>4.5732544266059438</v>
      </c>
      <c r="G28" s="35">
        <f>'[14]EU PIB'!F28</f>
        <v>9.322664903896916</v>
      </c>
      <c r="H28" s="35">
        <f>'[14]EU PIB'!G28</f>
        <v>4.5732544266059438</v>
      </c>
      <c r="I28" s="35">
        <f>'[14]EU PIB'!H28</f>
        <v>1485.1944214891143</v>
      </c>
      <c r="J28" s="170">
        <f>'[14]EU INF A'!$J28</f>
        <v>65.041145992075585</v>
      </c>
      <c r="K28" s="170">
        <f t="shared" ref="K28" si="142">((J28/J27)-1)*100</f>
        <v>4.5053868756121496</v>
      </c>
      <c r="L28" s="170">
        <f>'[14]EU INF A'!$L28</f>
        <v>65.102103017372741</v>
      </c>
      <c r="M28" s="170">
        <f t="shared" ref="M28" si="143">((L28/L27)-1)*100</f>
        <v>2.2988505747126409</v>
      </c>
      <c r="N28" s="170">
        <f>'[14]EU INF A'!$F28</f>
        <v>71.918282548476469</v>
      </c>
      <c r="O28" s="170">
        <f t="shared" si="1"/>
        <v>5.9693877551020735</v>
      </c>
      <c r="P28" s="170">
        <f>'[14]EU INF A'!$H28</f>
        <v>69.600000000000009</v>
      </c>
      <c r="Q28" s="170">
        <f t="shared" ref="Q28" si="144">((P28/P27)-1)*100</f>
        <v>2.9585798816567976</v>
      </c>
      <c r="R28" s="49" t="s">
        <v>76</v>
      </c>
      <c r="S28" s="49" t="s">
        <v>76</v>
      </c>
      <c r="T28" s="17">
        <f>'[14]EU tasas'!D28</f>
        <v>0.38</v>
      </c>
      <c r="U28" s="17">
        <f>'[14]EU tasas'!E28</f>
        <v>0.37999999999999995</v>
      </c>
      <c r="V28" s="171">
        <f>'[14]EU Bal Fis'!B28</f>
        <v>-26.860659999999999</v>
      </c>
      <c r="W28" s="170">
        <f>'[14]UK Pet'!B87</f>
        <v>1.2</v>
      </c>
      <c r="X28" s="170">
        <f>'[14]UK Pet'!C87</f>
        <v>0.84033613445377853</v>
      </c>
      <c r="Y28" s="172">
        <f>[17]POBLACIÓN!$E28</f>
        <v>21322624.179179166</v>
      </c>
      <c r="Z28" s="52">
        <f t="shared" si="9"/>
        <v>2.7552293020935537</v>
      </c>
      <c r="AA28" s="37">
        <f>[17]POBLACIÓN!$F28</f>
        <v>7929483.4625427583</v>
      </c>
      <c r="AB28" s="52">
        <f t="shared" si="10"/>
        <v>37.188121855496739</v>
      </c>
      <c r="AC28" s="37">
        <f>[17]POBLACIÓN!$G28</f>
        <v>13393140.716636408</v>
      </c>
      <c r="AD28" s="52">
        <f t="shared" si="11"/>
        <v>62.811878144503275</v>
      </c>
      <c r="AE28" s="37">
        <f>[17]POBLACIÓN!$M28</f>
        <v>6497034.8978796182</v>
      </c>
      <c r="AF28" s="52">
        <f t="shared" si="12"/>
        <v>30.470146841605722</v>
      </c>
      <c r="AG28" s="173">
        <f>[18]PIB!D28</f>
        <v>28404.330400147453</v>
      </c>
      <c r="AH28" s="173">
        <f>[18]PIB!E28</f>
        <v>3.7034752464254472</v>
      </c>
      <c r="AI28" s="174">
        <f>[18]PIB!H28</f>
        <v>45.890889932516529</v>
      </c>
      <c r="AJ28" s="174">
        <f>[18]PIB!I28</f>
        <v>17.680853628546011</v>
      </c>
      <c r="AK28" s="175">
        <f>[18]PIB!B28</f>
        <v>13035</v>
      </c>
      <c r="AL28" s="173">
        <f>[18]PIB!C28</f>
        <v>22.039134912461389</v>
      </c>
      <c r="AM28" s="48">
        <f t="shared" si="2"/>
        <v>4.3718913083593769</v>
      </c>
      <c r="AN28" s="173">
        <f>'[18]PIB POT'!F28</f>
        <v>28822.989094768916</v>
      </c>
      <c r="AO28" s="173">
        <f>'[18]PIB POT'!G28</f>
        <v>68.815417008086143</v>
      </c>
      <c r="AP28" s="173">
        <f>'[18]PIB POT'!H28</f>
        <v>5.1995363994002508</v>
      </c>
      <c r="AQ28" s="176">
        <f t="shared" si="21"/>
        <v>-1.4221176292021465</v>
      </c>
      <c r="AR28" s="177">
        <f t="shared" si="3"/>
        <v>2684.8609680741506</v>
      </c>
      <c r="AS28" s="178">
        <f t="shared" si="13"/>
        <v>21.913450942417679</v>
      </c>
      <c r="AT28" s="174">
        <f t="shared" si="4"/>
        <v>125.91606668638038</v>
      </c>
      <c r="AU28" s="170">
        <f t="shared" si="14"/>
        <v>18.644522298714538</v>
      </c>
      <c r="AV28" s="179">
        <f t="shared" si="73"/>
        <v>2.6620514312539845</v>
      </c>
      <c r="AW28" s="179">
        <v>1.38</v>
      </c>
      <c r="AX28" s="181">
        <f>'[18]Inv Nom'!C28</f>
        <v>1285.0999999999999</v>
      </c>
      <c r="AY28" s="182">
        <f t="shared" si="50"/>
        <v>26.424003935071315</v>
      </c>
      <c r="AZ28" s="181">
        <f>'[18]Inv Nom'!D28</f>
        <v>658.99999999999989</v>
      </c>
      <c r="BA28" s="182">
        <f t="shared" si="51"/>
        <v>25.7633587786259</v>
      </c>
      <c r="BB28" s="181">
        <f>'[18]Inv Nom'!E28</f>
        <v>626.09999999999991</v>
      </c>
      <c r="BC28" s="182">
        <f t="shared" si="52"/>
        <v>27.126903553299499</v>
      </c>
      <c r="BD28" s="182">
        <f t="shared" si="29"/>
        <v>9.8588415803605667</v>
      </c>
      <c r="BE28" s="184">
        <f t="shared" si="129"/>
        <v>4.0895972382048322</v>
      </c>
      <c r="BF28" s="185">
        <f t="shared" si="75"/>
        <v>5.7692443421557345</v>
      </c>
      <c r="BG28" s="185">
        <f t="shared" si="104"/>
        <v>0.76272343690065281</v>
      </c>
      <c r="BH28" s="186">
        <f t="shared" si="105"/>
        <v>5.0065209052550816</v>
      </c>
      <c r="BI28" s="185">
        <f t="shared" si="106"/>
        <v>-4.2928960490985792</v>
      </c>
      <c r="BJ28" s="185">
        <f t="shared" si="93"/>
        <v>0.2032988108937476</v>
      </c>
      <c r="BK28" s="182">
        <f t="shared" si="94"/>
        <v>4.8032220943613337</v>
      </c>
      <c r="BL28" s="182">
        <f t="shared" si="76"/>
        <v>5.0556194859992321</v>
      </c>
      <c r="BM28" s="20" t="s">
        <v>76</v>
      </c>
      <c r="BN28" s="20" t="s">
        <v>76</v>
      </c>
      <c r="BO28" s="20" t="s">
        <v>76</v>
      </c>
      <c r="BP28" s="20" t="s">
        <v>76</v>
      </c>
      <c r="BQ28" s="20" t="s">
        <v>76</v>
      </c>
      <c r="BR28" s="20" t="s">
        <v>76</v>
      </c>
      <c r="BS28" s="20" t="s">
        <v>76</v>
      </c>
      <c r="BT28" s="20" t="s">
        <v>76</v>
      </c>
      <c r="BU28" s="20" t="s">
        <v>76</v>
      </c>
      <c r="BV28" s="187">
        <f>'[15]Precios M Anual'!B28</f>
        <v>46.630590857916722</v>
      </c>
      <c r="BW28" s="188">
        <f t="shared" si="5"/>
        <v>20.804256201202275</v>
      </c>
      <c r="BX28" s="187">
        <f>'[15]Precios M Anual'!D28</f>
        <v>46.371991782289911</v>
      </c>
      <c r="BY28" s="188">
        <f t="shared" si="5"/>
        <v>24.582338902148003</v>
      </c>
      <c r="BZ28" s="188">
        <f>'[15]Fuente Bortz y otros'!G28</f>
        <v>44.444444444444422</v>
      </c>
      <c r="CA28" s="188">
        <f>'[15]Fuente Bortz y otros'!I28</f>
        <v>29.729729729729716</v>
      </c>
      <c r="CB28" s="190">
        <f>'[15]Tasas int'!$B28</f>
        <v>8</v>
      </c>
      <c r="CC28" s="185">
        <f>'[19]TCA B64'!$B28</f>
        <v>4.8549999999999995</v>
      </c>
      <c r="CD28" s="140">
        <f t="shared" si="15"/>
        <v>0.10309278350513207</v>
      </c>
      <c r="CE28" s="185">
        <f>[19]TCA!$D28</f>
        <v>4.8600000000000003</v>
      </c>
      <c r="CF28" s="140">
        <f t="shared" si="16"/>
        <v>0.20618556701033075</v>
      </c>
      <c r="CG28" s="190">
        <f>'[19]TCA B64'!$I28</f>
        <v>104.18570069840931</v>
      </c>
      <c r="CH28" s="140">
        <f t="shared" si="22"/>
        <v>15.47715156017928</v>
      </c>
      <c r="CI28" s="27">
        <f>[19]TCA!$H28</f>
        <v>112.43766788813645</v>
      </c>
      <c r="CJ28" s="140">
        <f t="shared" si="77"/>
        <v>21.532154019885617</v>
      </c>
      <c r="CK28" s="185">
        <f>[22]SMIN!$E28</f>
        <v>1.52</v>
      </c>
      <c r="CL28" s="185">
        <v>1.1500000000000001</v>
      </c>
      <c r="CM28" s="191">
        <f>[22]SMIN!$G28</f>
        <v>45.373134328358205</v>
      </c>
      <c r="CN28" s="185">
        <f t="shared" si="95"/>
        <v>97.303365652410491</v>
      </c>
      <c r="CO28" s="185">
        <f>[22]SIND!$B$19</f>
        <v>182.95902244411485</v>
      </c>
      <c r="CP28" s="186">
        <f>'[15]Terminos de Int'!B28</f>
        <v>131.3287578757876</v>
      </c>
      <c r="CQ28" s="186">
        <f>'[15]Terminos de Int'!C28</f>
        <v>-14.386655011655003</v>
      </c>
      <c r="CR28" s="173">
        <f>[16]bp!G28</f>
        <v>109.8</v>
      </c>
      <c r="CS28" s="173">
        <f>[16]bp!H28</f>
        <v>410.1</v>
      </c>
      <c r="CT28" s="173">
        <f>[16]bp!I28</f>
        <v>291.59999999999997</v>
      </c>
      <c r="CU28" s="173">
        <f>[16]bp!J28</f>
        <v>73</v>
      </c>
      <c r="CV28" s="173">
        <f>[16]bp!K28</f>
        <v>9.1999999999999993</v>
      </c>
      <c r="CW28" s="173">
        <f>[16]bp!L28</f>
        <v>36.299999999999997</v>
      </c>
      <c r="CX28" s="173">
        <f>[16]bp!M28</f>
        <v>300.3</v>
      </c>
      <c r="CY28" s="173">
        <f>[16]bp!N28</f>
        <v>212.2</v>
      </c>
      <c r="CZ28" s="173">
        <f>[16]bp!O28</f>
        <v>37.700000000000003</v>
      </c>
      <c r="DA28" s="173">
        <f>[16]bp!P28</f>
        <v>50.40000000000002</v>
      </c>
      <c r="DB28" s="173">
        <f>[16]bp!Q28</f>
        <v>0</v>
      </c>
      <c r="DC28" s="173">
        <f>[16]bp!R28</f>
        <v>-4.7</v>
      </c>
      <c r="DD28" s="173">
        <f>[16]bp!S28</f>
        <v>0</v>
      </c>
      <c r="DE28" s="173">
        <f>[16]bp!T28</f>
        <v>35.1</v>
      </c>
      <c r="DF28" s="173">
        <f>[16]bp!U28</f>
        <v>140.19999999999999</v>
      </c>
      <c r="DG28" s="173">
        <f>[16]bp!V28</f>
        <v>0</v>
      </c>
      <c r="DH28" s="173">
        <f>'[18]Inv Ext'!B28</f>
        <v>8.9290000000000003</v>
      </c>
      <c r="DI28" s="173">
        <f t="shared" si="130"/>
        <v>0.33256843114691215</v>
      </c>
      <c r="DJ28" s="173">
        <f t="shared" si="17"/>
        <v>18.764472573839658</v>
      </c>
      <c r="DK28" s="173">
        <f t="shared" si="0"/>
        <v>79.399999999999977</v>
      </c>
      <c r="DL28" s="173">
        <f t="shared" si="6"/>
        <v>2.9573225930187945</v>
      </c>
      <c r="DM28" s="173">
        <f t="shared" si="38"/>
        <v>40.530120481927703</v>
      </c>
      <c r="DN28" s="173">
        <f t="shared" si="39"/>
        <v>23.228803716608603</v>
      </c>
      <c r="DO28" s="173">
        <f t="shared" si="131"/>
        <v>4.0895972382048322</v>
      </c>
      <c r="DP28" s="173">
        <f t="shared" si="132"/>
        <v>-0.17505561948599921</v>
      </c>
      <c r="DQ28" s="21" t="s">
        <v>76</v>
      </c>
      <c r="DR28" s="192">
        <f>[20]GobFed!$X28</f>
        <v>732.89999999999986</v>
      </c>
      <c r="DS28" s="140">
        <f>[20]GobFed!$X97</f>
        <v>5.6225546605293424</v>
      </c>
      <c r="DT28" s="192">
        <f>[20]GobFed!$AO28</f>
        <v>706.39999999999986</v>
      </c>
      <c r="DU28" s="140">
        <f>[20]GobFed!$AO97</f>
        <v>5.4192558496355954</v>
      </c>
      <c r="DV28" s="193">
        <f>[20]GobFed!$BG28</f>
        <v>26.5</v>
      </c>
      <c r="DW28" s="186">
        <f>[20]GobFed!$BG97</f>
        <v>0.2032988108937476</v>
      </c>
      <c r="DX28" s="19" t="s">
        <v>76</v>
      </c>
      <c r="DY28" s="19" t="s">
        <v>76</v>
      </c>
      <c r="DZ28" s="19" t="s">
        <v>76</v>
      </c>
      <c r="EA28" s="19" t="s">
        <v>76</v>
      </c>
      <c r="EB28" s="19" t="s">
        <v>76</v>
      </c>
      <c r="EC28" s="20" t="s">
        <v>76</v>
      </c>
      <c r="ED28" s="36">
        <f>'[20]Deuda Ext'!K28</f>
        <v>49.563748712667362</v>
      </c>
      <c r="EE28" s="36">
        <f t="shared" si="7"/>
        <v>1.8460452627541237</v>
      </c>
      <c r="EF28" s="4"/>
      <c r="EG28" s="175">
        <f>'[21]Rec y Obligaciones'!$EA28</f>
        <v>2052</v>
      </c>
      <c r="EH28" s="173">
        <f t="shared" si="78"/>
        <v>15.74223245109321</v>
      </c>
      <c r="EI28" s="173">
        <f t="shared" si="96"/>
        <v>56.164383561643838</v>
      </c>
      <c r="EJ28" s="173">
        <f>'[21]Rec y Obligaciones'!C28</f>
        <v>1174</v>
      </c>
      <c r="EK28" s="173">
        <f t="shared" si="79"/>
        <v>9.0065209052550816</v>
      </c>
      <c r="EL28" s="173">
        <f t="shared" si="97"/>
        <v>138.13387423935092</v>
      </c>
      <c r="EM28" s="173">
        <f>'[21]Rec y Obligaciones'!$DE28+'[21]Rec y Obligaciones'!$DF28+'[21]Rec y Obligaciones'!$DG28</f>
        <v>878</v>
      </c>
      <c r="EN28" s="173">
        <f t="shared" si="80"/>
        <v>6.7357115458381287</v>
      </c>
      <c r="EO28" s="173">
        <f t="shared" si="107"/>
        <v>6.9427527405602874</v>
      </c>
      <c r="EP28" s="175">
        <f>'[21]Rec y Obligaciones'!$DF28</f>
        <v>531</v>
      </c>
      <c r="EQ28" s="173">
        <f t="shared" si="81"/>
        <v>4.0736478711162256</v>
      </c>
      <c r="ER28" s="173">
        <f t="shared" si="98"/>
        <v>-10.455311973018555</v>
      </c>
      <c r="ES28" s="175">
        <f>'[21]Rec y Obligaciones'!$DC28+'[21]Rec y Obligaciones'!$DD28</f>
        <v>145</v>
      </c>
      <c r="ET28" s="173">
        <f t="shared" si="82"/>
        <v>1.1123897199846566</v>
      </c>
      <c r="EU28" s="173">
        <f t="shared" si="99"/>
        <v>52.631578947368432</v>
      </c>
      <c r="EV28" s="175">
        <f>'[21]Rec y Obligaciones'!$DG28</f>
        <v>202</v>
      </c>
      <c r="EW28" s="173">
        <f t="shared" si="83"/>
        <v>1.5496739547372458</v>
      </c>
      <c r="EX28" s="173">
        <f t="shared" si="100"/>
        <v>51.879699248120303</v>
      </c>
      <c r="EZ28" s="173">
        <f>'[21]Rec y Obligaciones'!$DS28</f>
        <v>2426</v>
      </c>
      <c r="FA28" s="173">
        <f t="shared" si="84"/>
        <v>18.611430763329498</v>
      </c>
      <c r="FB28" s="175">
        <f>'[21]Rec y Obligaciones'!$DF28+'[21]Rec y Obligaciones'!$DG28</f>
        <v>733</v>
      </c>
      <c r="FC28" s="173">
        <f t="shared" si="85"/>
        <v>5.6233218258534716</v>
      </c>
      <c r="FD28" s="175">
        <f>'[21]Rec y Obligaciones'!$DH28+'[21]Rec y Obligaciones'!$DI28</f>
        <v>663</v>
      </c>
      <c r="FE28" s="173">
        <f t="shared" si="86"/>
        <v>5.0863060989643261</v>
      </c>
      <c r="FF28" s="175">
        <f>'[21]Rec y Obligaciones'!$DL28+'[21]Rec y Obligaciones'!$DK28</f>
        <v>1030</v>
      </c>
      <c r="FG28" s="173">
        <f t="shared" si="87"/>
        <v>7.9018028385117001</v>
      </c>
      <c r="FH28" s="173">
        <f>'[21]Rec y Obligaciones'!$DH28</f>
        <v>199</v>
      </c>
      <c r="FI28" s="173">
        <f t="shared" si="108"/>
        <v>1.5266589950134253</v>
      </c>
      <c r="FJ28" s="173">
        <f>'[21]Rec y Obligaciones'!$DK28</f>
        <v>35</v>
      </c>
      <c r="FK28" s="173">
        <f t="shared" si="109"/>
        <v>0.26850786344457228</v>
      </c>
      <c r="FL28" s="195">
        <v>2672</v>
      </c>
      <c r="FM28" s="173">
        <f t="shared" si="110"/>
        <v>20.498657460682775</v>
      </c>
      <c r="FN28" s="173">
        <f t="shared" si="119"/>
        <v>52.68571428571429</v>
      </c>
      <c r="FO28" s="173">
        <f>'[21]Rec y Obligaciones'!DY28</f>
        <v>2247.3000000000002</v>
      </c>
      <c r="FP28" s="173">
        <f t="shared" si="88"/>
        <v>17.240506329113924</v>
      </c>
      <c r="FQ28" s="173">
        <f t="shared" si="111"/>
        <v>55.457941339236314</v>
      </c>
      <c r="FR28" s="173">
        <f>'[21]Rec y Obligaciones'!$DZ28</f>
        <v>3000</v>
      </c>
      <c r="FS28" s="173">
        <f t="shared" si="89"/>
        <v>23.014959723820482</v>
      </c>
      <c r="FT28" s="173">
        <f t="shared" si="112"/>
        <v>50</v>
      </c>
      <c r="FU28" s="173">
        <f t="shared" si="113"/>
        <v>1.3021442495126705</v>
      </c>
      <c r="FV28" s="173">
        <f t="shared" si="114"/>
        <v>20.498657460682775</v>
      </c>
      <c r="FW28" s="173">
        <f t="shared" si="115"/>
        <v>4.8783682634730541</v>
      </c>
      <c r="FX28" s="34" t="s">
        <v>76</v>
      </c>
      <c r="FY28" s="34" t="s">
        <v>76</v>
      </c>
      <c r="FZ28" s="34" t="s">
        <v>76</v>
      </c>
      <c r="GA28" s="34" t="s">
        <v>76</v>
      </c>
      <c r="GB28" s="34" t="s">
        <v>76</v>
      </c>
      <c r="GC28" s="34" t="s">
        <v>76</v>
      </c>
      <c r="GD28" s="34" t="s">
        <v>76</v>
      </c>
      <c r="GE28" s="34" t="s">
        <v>76</v>
      </c>
      <c r="GF28" s="173">
        <f>'[21]Reservas Int'!C28</f>
        <v>242.5</v>
      </c>
      <c r="GG28" s="27">
        <f t="shared" si="40"/>
        <v>9.032125047947833</v>
      </c>
      <c r="GH28" s="31">
        <f t="shared" si="53"/>
        <v>134.19999999999999</v>
      </c>
      <c r="GI28" s="31">
        <f t="shared" si="46"/>
        <v>4.9983966244725728</v>
      </c>
      <c r="GJ28" s="28">
        <f t="shared" si="41"/>
        <v>1178.5500000000002</v>
      </c>
      <c r="GK28" s="32">
        <f t="shared" si="54"/>
        <v>124.37673130193909</v>
      </c>
      <c r="GL28" s="35">
        <f t="shared" si="42"/>
        <v>13.713477851083884</v>
      </c>
    </row>
    <row r="29" spans="1:194" ht="16.5" customHeight="1" x14ac:dyDescent="0.25">
      <c r="A29" s="22">
        <v>1944</v>
      </c>
      <c r="B29" s="28">
        <f>'[14]EU Pob'!C29</f>
        <v>138397000</v>
      </c>
      <c r="C29" s="35">
        <f>'[14]EU PIB'!B29</f>
        <v>2351.627</v>
      </c>
      <c r="D29" s="35">
        <f>'[14]EU PIB'!C29</f>
        <v>8</v>
      </c>
      <c r="E29" s="35">
        <f>'[14]EU PIB'!D29</f>
        <v>224.447</v>
      </c>
      <c r="F29" s="35">
        <f>'[14]EU PIB'!E29</f>
        <v>2.3776821790943981</v>
      </c>
      <c r="G29" s="35">
        <f>'[14]EU PIB'!F29</f>
        <v>9.5443282459335599</v>
      </c>
      <c r="H29" s="35">
        <f>'[14]EU PIB'!G29</f>
        <v>2.3776821790943981</v>
      </c>
      <c r="I29" s="35">
        <f>'[14]EU PIB'!H29</f>
        <v>1621.7620324139973</v>
      </c>
      <c r="J29" s="170">
        <f>'[14]EU INF A'!$J29</f>
        <v>65.498323681804308</v>
      </c>
      <c r="K29" s="170">
        <f t="shared" ref="K29" si="145">((J29/J28)-1)*100</f>
        <v>0.70290534208057309</v>
      </c>
      <c r="L29" s="170">
        <f>'[14]EU INF A'!$L29</f>
        <v>65.833587320938733</v>
      </c>
      <c r="M29" s="170">
        <f t="shared" ref="M29" si="146">((L29/L28)-1)*100</f>
        <v>1.1235955056179803</v>
      </c>
      <c r="N29" s="170">
        <f>'[14]EU INF A'!$F29</f>
        <v>73.095567867035996</v>
      </c>
      <c r="O29" s="170">
        <f t="shared" si="1"/>
        <v>1.6369764082811322</v>
      </c>
      <c r="P29" s="170">
        <f>'[14]EU INF A'!$H29</f>
        <v>71.200000000000017</v>
      </c>
      <c r="Q29" s="170">
        <f t="shared" ref="Q29" si="147">((P29/P28)-1)*100</f>
        <v>2.2988505747126631</v>
      </c>
      <c r="R29" s="49" t="s">
        <v>76</v>
      </c>
      <c r="S29" s="49" t="s">
        <v>76</v>
      </c>
      <c r="T29" s="17">
        <f>'[14]EU tasas'!D29</f>
        <v>0.38</v>
      </c>
      <c r="U29" s="17">
        <f>'[14]EU tasas'!E29</f>
        <v>0.37999999999999995</v>
      </c>
      <c r="V29" s="171">
        <f>'[14]EU Bal Fis'!B29</f>
        <v>-21.17409</v>
      </c>
      <c r="W29" s="170">
        <f>'[14]UK Pet'!B88</f>
        <v>1.21</v>
      </c>
      <c r="X29" s="170">
        <f>'[14]UK Pet'!C88</f>
        <v>0.83333333333333037</v>
      </c>
      <c r="Y29" s="172">
        <f>[17]POBLACIÓN!$E29</f>
        <v>21910111.368539192</v>
      </c>
      <c r="Z29" s="52">
        <f t="shared" si="9"/>
        <v>2.7552293020935315</v>
      </c>
      <c r="AA29" s="37">
        <f>[17]POBLACIÓN!$F29</f>
        <v>8307272.9764405731</v>
      </c>
      <c r="AB29" s="52">
        <f t="shared" si="10"/>
        <v>37.915247607408411</v>
      </c>
      <c r="AC29" s="37">
        <f>[17]POBLACIÓN!$G29</f>
        <v>13602838.392098619</v>
      </c>
      <c r="AD29" s="52">
        <f t="shared" si="11"/>
        <v>62.084752392591589</v>
      </c>
      <c r="AE29" s="37">
        <f>[17]POBLACIÓN!$M29</f>
        <v>6725134.0225538006</v>
      </c>
      <c r="AF29" s="52">
        <f t="shared" si="12"/>
        <v>30.694202824593788</v>
      </c>
      <c r="AG29" s="173">
        <f>[18]PIB!D29</f>
        <v>30723.009873456267</v>
      </c>
      <c r="AH29" s="173">
        <f>[18]PIB!E29</f>
        <v>8.1631196393095564</v>
      </c>
      <c r="AI29" s="174">
        <f>[18]PIB!H29</f>
        <v>61.19517611535673</v>
      </c>
      <c r="AJ29" s="174">
        <f>[18]PIB!I29</f>
        <v>33.349290469950475</v>
      </c>
      <c r="AK29" s="175">
        <f>[18]PIB!B29</f>
        <v>18801</v>
      </c>
      <c r="AL29" s="173">
        <f>[18]PIB!C29</f>
        <v>44.234752589182968</v>
      </c>
      <c r="AM29" s="48">
        <f t="shared" si="2"/>
        <v>4.5683862612137975</v>
      </c>
      <c r="AN29" s="173">
        <f>'[18]PIB POT'!F29</f>
        <v>30335.017279846303</v>
      </c>
      <c r="AO29" s="173">
        <f>'[18]PIB POT'!G29</f>
        <v>72.425412131838385</v>
      </c>
      <c r="AP29" s="173">
        <f>'[18]PIB POT'!H29</f>
        <v>5.2459104088958153</v>
      </c>
      <c r="AQ29" s="176">
        <f t="shared" si="21"/>
        <v>2.7718029318953619</v>
      </c>
      <c r="AR29" s="177">
        <f t="shared" si="3"/>
        <v>3873.8324175824168</v>
      </c>
      <c r="AS29" s="178">
        <f t="shared" si="13"/>
        <v>44.284283754220425</v>
      </c>
      <c r="AT29" s="174">
        <f t="shared" si="4"/>
        <v>176.80569269697401</v>
      </c>
      <c r="AU29" s="170">
        <f t="shared" si="14"/>
        <v>40.415514357944971</v>
      </c>
      <c r="AV29" s="179">
        <f t="shared" si="73"/>
        <v>1.1334107359334007</v>
      </c>
      <c r="AW29" s="179">
        <v>1.38</v>
      </c>
      <c r="AX29" s="181">
        <f>'[18]Inv Nom'!C29</f>
        <v>1739.5</v>
      </c>
      <c r="AY29" s="182">
        <f t="shared" si="50"/>
        <v>35.359116022099442</v>
      </c>
      <c r="AZ29" s="181">
        <f>'[18]Inv Nom'!D29</f>
        <v>1016</v>
      </c>
      <c r="BA29" s="182">
        <f t="shared" si="51"/>
        <v>54.172989377845248</v>
      </c>
      <c r="BB29" s="181">
        <f>'[18]Inv Nom'!E29</f>
        <v>723.5</v>
      </c>
      <c r="BC29" s="182">
        <f t="shared" si="52"/>
        <v>15.556620348187211</v>
      </c>
      <c r="BD29" s="182">
        <f t="shared" si="29"/>
        <v>9.2521674379022389</v>
      </c>
      <c r="BE29" s="184">
        <f t="shared" si="129"/>
        <v>0.84412531248337885</v>
      </c>
      <c r="BF29" s="185">
        <f t="shared" si="75"/>
        <v>8.4080421254188593</v>
      </c>
      <c r="BG29" s="185">
        <f t="shared" si="104"/>
        <v>4.7858943673208856</v>
      </c>
      <c r="BH29" s="186">
        <f t="shared" si="105"/>
        <v>3.6221477580979737</v>
      </c>
      <c r="BI29" s="185">
        <f t="shared" si="106"/>
        <v>-0.61807350672836758</v>
      </c>
      <c r="BJ29" s="185">
        <f t="shared" si="93"/>
        <v>-0.22605180575501305</v>
      </c>
      <c r="BK29" s="182">
        <f t="shared" si="94"/>
        <v>3.8481995638529867</v>
      </c>
      <c r="BL29" s="182">
        <f t="shared" si="76"/>
        <v>5.4039678740492532</v>
      </c>
      <c r="BM29" s="20" t="s">
        <v>76</v>
      </c>
      <c r="BN29" s="20" t="s">
        <v>76</v>
      </c>
      <c r="BO29" s="20" t="s">
        <v>76</v>
      </c>
      <c r="BP29" s="20" t="s">
        <v>76</v>
      </c>
      <c r="BQ29" s="20" t="s">
        <v>76</v>
      </c>
      <c r="BR29" s="20" t="s">
        <v>76</v>
      </c>
      <c r="BS29" s="20" t="s">
        <v>76</v>
      </c>
      <c r="BT29" s="20" t="s">
        <v>76</v>
      </c>
      <c r="BU29" s="20" t="s">
        <v>76</v>
      </c>
      <c r="BV29" s="187">
        <f>'[15]Precios M Anual'!B29</f>
        <v>57.128074592574727</v>
      </c>
      <c r="BW29" s="188">
        <f t="shared" si="5"/>
        <v>22.512010981468823</v>
      </c>
      <c r="BX29" s="187">
        <f>'[15]Precios M Anual'!D29</f>
        <v>55.610856045428136</v>
      </c>
      <c r="BY29" s="188">
        <f t="shared" si="5"/>
        <v>19.92337164750959</v>
      </c>
      <c r="BZ29" s="188">
        <f>'[15]Fuente Bortz y otros'!G29</f>
        <v>56.481481481481445</v>
      </c>
      <c r="CA29" s="188">
        <f>'[15]Fuente Bortz y otros'!I29</f>
        <v>27.083333333333325</v>
      </c>
      <c r="CB29" s="190">
        <f>'[15]Tasas int'!$B29</f>
        <v>8</v>
      </c>
      <c r="CC29" s="185">
        <f>'[19]TCA B64'!$B29</f>
        <v>4.8533333333333344</v>
      </c>
      <c r="CD29" s="140">
        <f t="shared" si="15"/>
        <v>-3.4328870580124793E-2</v>
      </c>
      <c r="CE29" s="185">
        <f>[19]TCA!$D29</f>
        <v>4.8499999999999996</v>
      </c>
      <c r="CF29" s="140">
        <f t="shared" si="16"/>
        <v>-0.2057613168724437</v>
      </c>
      <c r="CG29" s="190">
        <f>'[19]TCA B64'!$I29</f>
        <v>126.79259755575328</v>
      </c>
      <c r="CH29" s="140">
        <f t="shared" si="22"/>
        <v>21.698656059131459</v>
      </c>
      <c r="CI29" s="27">
        <f>[19]TCA!$H29</f>
        <v>133.61576029974339</v>
      </c>
      <c r="CJ29" s="140">
        <f t="shared" si="77"/>
        <v>18.835407038748709</v>
      </c>
      <c r="CK29" s="185">
        <f>[22]SMIN!$E29</f>
        <v>1.9</v>
      </c>
      <c r="CL29" s="185">
        <v>1.1500000000000001</v>
      </c>
      <c r="CM29" s="191">
        <f>[22]SMIN!$G29</f>
        <v>56.71641791044776</v>
      </c>
      <c r="CN29" s="185">
        <f t="shared" si="95"/>
        <v>99.279414394651283</v>
      </c>
      <c r="CO29" s="185">
        <f>[22]SIND!$B$19</f>
        <v>182.95902244411485</v>
      </c>
      <c r="CP29" s="186">
        <f>'[15]Terminos de Int'!B29</f>
        <v>115.51922634123879</v>
      </c>
      <c r="CQ29" s="186">
        <f>'[15]Terminos de Int'!C29</f>
        <v>-12.038133757041747</v>
      </c>
      <c r="CR29" s="173">
        <f>[16]bp!G29</f>
        <v>32.700000000000003</v>
      </c>
      <c r="CS29" s="173">
        <f>[16]bp!H29</f>
        <v>432.2</v>
      </c>
      <c r="CT29" s="173">
        <f>[16]bp!I29</f>
        <v>283.7</v>
      </c>
      <c r="CU29" s="173">
        <f>[16]bp!J29</f>
        <v>86</v>
      </c>
      <c r="CV29" s="173">
        <f>[16]bp!K29</f>
        <v>12.1</v>
      </c>
      <c r="CW29" s="173">
        <f>[16]bp!L29</f>
        <v>50.4</v>
      </c>
      <c r="CX29" s="173">
        <f>[16]bp!M29</f>
        <v>399.5</v>
      </c>
      <c r="CY29" s="173">
        <f>[16]bp!N29</f>
        <v>311</v>
      </c>
      <c r="CZ29" s="173">
        <f>[16]bp!O29</f>
        <v>43.5</v>
      </c>
      <c r="DA29" s="173">
        <f>[16]bp!P29</f>
        <v>45</v>
      </c>
      <c r="DB29" s="173">
        <f>[16]bp!Q29</f>
        <v>0</v>
      </c>
      <c r="DC29" s="173">
        <f>[16]bp!R29</f>
        <v>28.5</v>
      </c>
      <c r="DD29" s="173">
        <f>[16]bp!S29</f>
        <v>0</v>
      </c>
      <c r="DE29" s="173">
        <f>[16]bp!T29</f>
        <v>-23.5</v>
      </c>
      <c r="DF29" s="173">
        <f>[16]bp!U29</f>
        <v>37.700000000000003</v>
      </c>
      <c r="DG29" s="173">
        <f>[16]bp!V29</f>
        <v>0</v>
      </c>
      <c r="DH29" s="173">
        <f>'[18]Inv Ext'!B29</f>
        <v>39.911000000000001</v>
      </c>
      <c r="DI29" s="173">
        <f t="shared" si="130"/>
        <v>1.0302717231352945</v>
      </c>
      <c r="DJ29" s="173">
        <f t="shared" si="17"/>
        <v>15.35172242611209</v>
      </c>
      <c r="DK29" s="173">
        <f t="shared" si="0"/>
        <v>-27.300000000000011</v>
      </c>
      <c r="DL29" s="173">
        <f t="shared" si="6"/>
        <v>-0.70472847188979348</v>
      </c>
      <c r="DM29" s="173">
        <f t="shared" si="38"/>
        <v>-2.7091906721536274</v>
      </c>
      <c r="DN29" s="173">
        <f t="shared" si="39"/>
        <v>46.559849198868996</v>
      </c>
      <c r="DO29" s="173">
        <f t="shared" si="131"/>
        <v>0.84412531248337885</v>
      </c>
      <c r="DP29" s="173">
        <f t="shared" si="132"/>
        <v>0.7357055475772567</v>
      </c>
      <c r="DQ29" s="21" t="s">
        <v>76</v>
      </c>
      <c r="DR29" s="192">
        <f>[20]GobFed!$X29</f>
        <v>1093.4000000000001</v>
      </c>
      <c r="DS29" s="140">
        <f>[20]GobFed!$X98</f>
        <v>5.8156481038242651</v>
      </c>
      <c r="DT29" s="192">
        <f>[20]GobFed!$AO29</f>
        <v>1135.9000000000001</v>
      </c>
      <c r="DU29" s="140">
        <f>[20]GobFed!$AO98</f>
        <v>6.041699909579278</v>
      </c>
      <c r="DV29" s="193">
        <f>[20]GobFed!$BG29</f>
        <v>-42.5</v>
      </c>
      <c r="DW29" s="186">
        <f>[20]GobFed!$BG98</f>
        <v>-0.22605180575501305</v>
      </c>
      <c r="DX29" s="19" t="s">
        <v>76</v>
      </c>
      <c r="DY29" s="19" t="s">
        <v>76</v>
      </c>
      <c r="DZ29" s="19" t="s">
        <v>76</v>
      </c>
      <c r="EA29" s="19" t="s">
        <v>76</v>
      </c>
      <c r="EB29" s="19" t="s">
        <v>76</v>
      </c>
      <c r="EC29" s="20" t="s">
        <v>76</v>
      </c>
      <c r="ED29" s="36">
        <f>'[20]Deuda Ext'!K29</f>
        <v>49.580769230769221</v>
      </c>
      <c r="EE29" s="36">
        <f t="shared" si="7"/>
        <v>1.2798893675868304</v>
      </c>
      <c r="EF29" s="4"/>
      <c r="EG29" s="175">
        <f>'[21]Rec y Obligaciones'!$EA29</f>
        <v>2605</v>
      </c>
      <c r="EH29" s="173">
        <f t="shared" si="78"/>
        <v>13.855645976277858</v>
      </c>
      <c r="EI29" s="173">
        <f t="shared" si="96"/>
        <v>26.949317738791436</v>
      </c>
      <c r="EJ29" s="173">
        <f>'[21]Rec y Obligaciones'!C29</f>
        <v>1357</v>
      </c>
      <c r="EK29" s="173">
        <f t="shared" si="79"/>
        <v>7.2177011861071216</v>
      </c>
      <c r="EL29" s="173">
        <f t="shared" si="97"/>
        <v>15.587734241908002</v>
      </c>
      <c r="EM29" s="173">
        <f>'[21]Rec y Obligaciones'!$DE29+'[21]Rec y Obligaciones'!$DF29+'[21]Rec y Obligaciones'!$DG29</f>
        <v>1248</v>
      </c>
      <c r="EN29" s="173">
        <f t="shared" si="80"/>
        <v>6.6379447901707351</v>
      </c>
      <c r="EO29" s="173">
        <f t="shared" si="107"/>
        <v>42.141230068337123</v>
      </c>
      <c r="EP29" s="175">
        <f>'[21]Rec y Obligaciones'!$DF29</f>
        <v>616</v>
      </c>
      <c r="EQ29" s="173">
        <f t="shared" si="81"/>
        <v>3.2764214669432477</v>
      </c>
      <c r="ER29" s="173">
        <f t="shared" si="98"/>
        <v>16.007532956685488</v>
      </c>
      <c r="ES29" s="175">
        <f>'[21]Rec y Obligaciones'!$DC29+'[21]Rec y Obligaciones'!$DD29</f>
        <v>196</v>
      </c>
      <c r="ET29" s="173">
        <f t="shared" si="82"/>
        <v>1.0424977394819424</v>
      </c>
      <c r="EU29" s="173">
        <f t="shared" si="99"/>
        <v>35.172413793103452</v>
      </c>
      <c r="EV29" s="175">
        <f>'[21]Rec y Obligaciones'!$DG29</f>
        <v>436</v>
      </c>
      <c r="EW29" s="173">
        <f t="shared" si="83"/>
        <v>2.3190255837455456</v>
      </c>
      <c r="EX29" s="173">
        <f t="shared" si="100"/>
        <v>115.84158415841586</v>
      </c>
      <c r="EZ29" s="173">
        <f>'[21]Rec y Obligaciones'!$DS29</f>
        <v>3252</v>
      </c>
      <c r="FA29" s="173">
        <f t="shared" si="84"/>
        <v>17.296952289771824</v>
      </c>
      <c r="FB29" s="175">
        <f>'[21]Rec y Obligaciones'!$DF29+'[21]Rec y Obligaciones'!$DG29</f>
        <v>1052</v>
      </c>
      <c r="FC29" s="173">
        <f t="shared" si="85"/>
        <v>5.5954470506887937</v>
      </c>
      <c r="FD29" s="175">
        <f>'[21]Rec y Obligaciones'!$DH29+'[21]Rec y Obligaciones'!$DI29</f>
        <v>765</v>
      </c>
      <c r="FE29" s="173">
        <f t="shared" si="86"/>
        <v>4.0689325035902346</v>
      </c>
      <c r="FF29" s="175">
        <f>'[21]Rec y Obligaciones'!$DL29+'[21]Rec y Obligaciones'!$DK29</f>
        <v>1435</v>
      </c>
      <c r="FG29" s="173">
        <f t="shared" si="87"/>
        <v>7.6325727354927935</v>
      </c>
      <c r="FH29" s="173">
        <f>'[21]Rec y Obligaciones'!$DH29</f>
        <v>251</v>
      </c>
      <c r="FI29" s="173">
        <f t="shared" si="108"/>
        <v>1.3350353704590181</v>
      </c>
      <c r="FJ29" s="173">
        <f>'[21]Rec y Obligaciones'!$DK29</f>
        <v>73</v>
      </c>
      <c r="FK29" s="173">
        <f t="shared" si="109"/>
        <v>0.38827721929684589</v>
      </c>
      <c r="FL29" s="195">
        <v>3309</v>
      </c>
      <c r="FM29" s="173">
        <f t="shared" si="110"/>
        <v>17.600127652784426</v>
      </c>
      <c r="FN29" s="173">
        <f t="shared" si="119"/>
        <v>23.839820359281426</v>
      </c>
      <c r="FO29" s="173">
        <f>'[21]Rec y Obligaciones'!DY29</f>
        <v>2982.7</v>
      </c>
      <c r="FP29" s="173">
        <f t="shared" si="88"/>
        <v>15.864581671187702</v>
      </c>
      <c r="FQ29" s="173">
        <f t="shared" si="111"/>
        <v>32.72371289992433</v>
      </c>
      <c r="FR29" s="173">
        <f>'[21]Rec y Obligaciones'!$DZ29</f>
        <v>3900</v>
      </c>
      <c r="FS29" s="173">
        <f t="shared" si="89"/>
        <v>20.743577469283551</v>
      </c>
      <c r="FT29" s="173">
        <f t="shared" si="112"/>
        <v>30.000000000000004</v>
      </c>
      <c r="FU29" s="173">
        <f t="shared" si="113"/>
        <v>1.2702495201535509</v>
      </c>
      <c r="FV29" s="173">
        <f t="shared" si="114"/>
        <v>17.600127652784426</v>
      </c>
      <c r="FW29" s="173">
        <f t="shared" si="115"/>
        <v>5.6817769718948323</v>
      </c>
      <c r="FX29" s="34" t="s">
        <v>76</v>
      </c>
      <c r="FY29" s="34" t="s">
        <v>76</v>
      </c>
      <c r="FZ29" s="34" t="s">
        <v>76</v>
      </c>
      <c r="GA29" s="34" t="s">
        <v>76</v>
      </c>
      <c r="GB29" s="34" t="s">
        <v>76</v>
      </c>
      <c r="GC29" s="34" t="s">
        <v>76</v>
      </c>
      <c r="GD29" s="34" t="s">
        <v>76</v>
      </c>
      <c r="GE29" s="34" t="s">
        <v>76</v>
      </c>
      <c r="GF29" s="173">
        <f>'[21]Reservas Int'!C29</f>
        <v>279.5</v>
      </c>
      <c r="GG29" s="27">
        <f t="shared" si="40"/>
        <v>7.215077212205026</v>
      </c>
      <c r="GH29" s="31">
        <f t="shared" si="53"/>
        <v>37</v>
      </c>
      <c r="GI29" s="31">
        <f t="shared" si="46"/>
        <v>0.95512650036345592</v>
      </c>
      <c r="GJ29" s="28">
        <f t="shared" si="41"/>
        <v>1355.5749999999998</v>
      </c>
      <c r="GK29" s="32">
        <f t="shared" si="54"/>
        <v>15.020576131687214</v>
      </c>
      <c r="GL29" s="35">
        <f t="shared" si="42"/>
        <v>10.784565916398714</v>
      </c>
    </row>
    <row r="30" spans="1:194" x14ac:dyDescent="0.25">
      <c r="A30" s="22">
        <v>1945</v>
      </c>
      <c r="B30" s="28">
        <f>'[14]EU Pob'!C30</f>
        <v>139928000</v>
      </c>
      <c r="C30" s="35">
        <f>'[14]EU PIB'!B30</f>
        <v>2328.6260000000002</v>
      </c>
      <c r="D30" s="35">
        <f>'[14]EU PIB'!C30</f>
        <v>-1</v>
      </c>
      <c r="E30" s="35">
        <f>'[14]EU PIB'!D30</f>
        <v>228.00700000000001</v>
      </c>
      <c r="F30" s="35">
        <f>'[14]EU PIB'!E30</f>
        <v>2.5895373152291512</v>
      </c>
      <c r="G30" s="35">
        <f>'[14]EU PIB'!F30</f>
        <v>9.7914821873499651</v>
      </c>
      <c r="H30" s="35">
        <f>'[14]EU PIB'!G30</f>
        <v>2.5895373152291512</v>
      </c>
      <c r="I30" s="35">
        <f>'[14]EU PIB'!H30</f>
        <v>1629.4594362815162</v>
      </c>
      <c r="J30" s="170">
        <f>'[14]EU INF A'!$J30</f>
        <v>66.656507162450467</v>
      </c>
      <c r="K30" s="170">
        <f t="shared" ref="K30" si="148">((J30/J29)-1)*100</f>
        <v>1.768264308980938</v>
      </c>
      <c r="L30" s="170">
        <f>'[14]EU INF A'!$L30</f>
        <v>67.296555928070703</v>
      </c>
      <c r="M30" s="170">
        <f t="shared" ref="M30" si="149">((L30/L29)-1)*100</f>
        <v>2.2222222222222143</v>
      </c>
      <c r="N30" s="170">
        <f>'[14]EU INF A'!$F30</f>
        <v>74.757617728531841</v>
      </c>
      <c r="O30" s="170">
        <f t="shared" si="1"/>
        <v>2.27380388441496</v>
      </c>
      <c r="P30" s="170">
        <f>'[14]EU INF A'!$H30</f>
        <v>72.800000000000011</v>
      </c>
      <c r="Q30" s="170">
        <f t="shared" ref="Q30" si="150">((P30/P29)-1)*100</f>
        <v>2.2471910112359383</v>
      </c>
      <c r="R30" s="49" t="s">
        <v>76</v>
      </c>
      <c r="S30" s="49" t="s">
        <v>76</v>
      </c>
      <c r="T30" s="17">
        <f>'[14]EU tasas'!D30</f>
        <v>0.38</v>
      </c>
      <c r="U30" s="17">
        <f>'[14]EU tasas'!E30</f>
        <v>0.37999999999999995</v>
      </c>
      <c r="V30" s="171">
        <f>'[14]EU Bal Fis'!B30</f>
        <v>-20.8383</v>
      </c>
      <c r="W30" s="170">
        <f>'[14]UK Pet'!B89</f>
        <v>1.05</v>
      </c>
      <c r="X30" s="170">
        <f>'[14]UK Pet'!C89</f>
        <v>-13.223140495867758</v>
      </c>
      <c r="Y30" s="172">
        <f>[17]POBLACIÓN!$E30</f>
        <v>22513785.177086506</v>
      </c>
      <c r="Z30" s="52">
        <f t="shared" si="9"/>
        <v>2.7552293020935092</v>
      </c>
      <c r="AA30" s="37">
        <f>[17]POBLACIÓN!$F30</f>
        <v>8703061.7607177701</v>
      </c>
      <c r="AB30" s="52">
        <f t="shared" si="10"/>
        <v>38.656590583334456</v>
      </c>
      <c r="AC30" s="37">
        <f>[17]POBLACIÓN!$G30</f>
        <v>13810723.416368736</v>
      </c>
      <c r="AD30" s="52">
        <f t="shared" si="11"/>
        <v>61.343409416665551</v>
      </c>
      <c r="AE30" s="37">
        <f>[17]POBLACIÓN!$M30</f>
        <v>6961241.2942511905</v>
      </c>
      <c r="AF30" s="52">
        <f t="shared" si="12"/>
        <v>30.919906357354876</v>
      </c>
      <c r="AG30" s="173">
        <f>[18]PIB!D30</f>
        <v>31688.05629953758</v>
      </c>
      <c r="AH30" s="173">
        <f>[18]PIB!E30</f>
        <v>3.141119408730475</v>
      </c>
      <c r="AI30" s="174">
        <f>[18]PIB!H30</f>
        <v>64.901424705876067</v>
      </c>
      <c r="AJ30" s="174">
        <f>[18]PIB!I30</f>
        <v>6.0564391277064589</v>
      </c>
      <c r="AK30" s="175">
        <f>[18]PIB!B30</f>
        <v>20566</v>
      </c>
      <c r="AL30" s="173">
        <f>[18]PIB!C30</f>
        <v>9.3877985213552506</v>
      </c>
      <c r="AM30" s="48">
        <f t="shared" si="2"/>
        <v>4.5520698048071635</v>
      </c>
      <c r="AN30" s="173">
        <f>'[18]PIB POT'!F30</f>
        <v>31946.018698628559</v>
      </c>
      <c r="AO30" s="173">
        <f>'[18]PIB POT'!G30</f>
        <v>76.271707672859833</v>
      </c>
      <c r="AP30" s="173">
        <f>'[18]PIB POT'!H30</f>
        <v>5.3106988663314869</v>
      </c>
      <c r="AQ30" s="176">
        <f t="shared" si="21"/>
        <v>-2.060170031114128</v>
      </c>
      <c r="AR30" s="177">
        <f t="shared" si="3"/>
        <v>4236.7725321888411</v>
      </c>
      <c r="AS30" s="178">
        <f t="shared" si="13"/>
        <v>9.3690195001498786</v>
      </c>
      <c r="AT30" s="174">
        <f t="shared" si="4"/>
        <v>188.18570484099817</v>
      </c>
      <c r="AU30" s="170">
        <f t="shared" si="14"/>
        <v>6.43645120834897</v>
      </c>
      <c r="AV30" s="179">
        <f t="shared" si="73"/>
        <v>3.5612858792257418</v>
      </c>
      <c r="AW30" s="179">
        <v>1.38</v>
      </c>
      <c r="AX30" s="181">
        <f>'[18]Inv Nom'!C30</f>
        <v>2300.6</v>
      </c>
      <c r="AY30" s="182">
        <f t="shared" si="50"/>
        <v>32.256395515952853</v>
      </c>
      <c r="AZ30" s="181">
        <f>'[18]Inv Nom'!D30</f>
        <v>1348</v>
      </c>
      <c r="BA30" s="182">
        <f t="shared" si="51"/>
        <v>32.677165354330718</v>
      </c>
      <c r="BB30" s="181">
        <f>'[18]Inv Nom'!E30</f>
        <v>952.59999999999991</v>
      </c>
      <c r="BC30" s="182">
        <f t="shared" si="52"/>
        <v>31.665514858327558</v>
      </c>
      <c r="BD30" s="182">
        <f t="shared" si="29"/>
        <v>11.186424195273752</v>
      </c>
      <c r="BE30" s="184">
        <f t="shared" si="129"/>
        <v>0.52162347239780882</v>
      </c>
      <c r="BF30" s="185">
        <f t="shared" si="75"/>
        <v>10.664800722875942</v>
      </c>
      <c r="BG30" s="185">
        <f t="shared" si="104"/>
        <v>6.7564082304126538</v>
      </c>
      <c r="BH30" s="186">
        <f t="shared" si="105"/>
        <v>3.908392492463288</v>
      </c>
      <c r="BI30" s="185">
        <f t="shared" si="106"/>
        <v>0.20190079094946167</v>
      </c>
      <c r="BJ30" s="185">
        <f t="shared" si="93"/>
        <v>-0.72352426334727227</v>
      </c>
      <c r="BK30" s="182">
        <f t="shared" si="94"/>
        <v>4.6319167558105603</v>
      </c>
      <c r="BL30" s="182">
        <f t="shared" si="76"/>
        <v>6.5545074394631921</v>
      </c>
      <c r="BM30" s="20" t="s">
        <v>76</v>
      </c>
      <c r="BN30" s="20" t="s">
        <v>76</v>
      </c>
      <c r="BO30" s="20" t="s">
        <v>76</v>
      </c>
      <c r="BP30" s="20" t="s">
        <v>76</v>
      </c>
      <c r="BQ30" s="20" t="s">
        <v>76</v>
      </c>
      <c r="BR30" s="20" t="s">
        <v>76</v>
      </c>
      <c r="BS30" s="20" t="s">
        <v>76</v>
      </c>
      <c r="BT30" s="20" t="s">
        <v>76</v>
      </c>
      <c r="BU30" s="20" t="s">
        <v>76</v>
      </c>
      <c r="BV30" s="187">
        <f>'[15]Precios M Anual'!B30</f>
        <v>63.587654268728578</v>
      </c>
      <c r="BW30" s="188">
        <f t="shared" si="5"/>
        <v>11.30718954248362</v>
      </c>
      <c r="BX30" s="187">
        <f>'[15]Precios M Anual'!D30</f>
        <v>61.622040165354584</v>
      </c>
      <c r="BY30" s="188">
        <f t="shared" si="5"/>
        <v>10.80937167199143</v>
      </c>
      <c r="BZ30" s="188">
        <f>'[15]Fuente Bortz y otros'!G30</f>
        <v>60.185185185185155</v>
      </c>
      <c r="CA30" s="188">
        <f>'[15]Fuente Bortz y otros'!I30</f>
        <v>6.5573770491803351</v>
      </c>
      <c r="CB30" s="190">
        <f>'[15]Tasas int'!$B30</f>
        <v>8</v>
      </c>
      <c r="CC30" s="185">
        <f>'[19]TCA B64'!$B30</f>
        <v>4.854166666666667</v>
      </c>
      <c r="CD30" s="140">
        <f t="shared" si="15"/>
        <v>1.7170329670324058E-2</v>
      </c>
      <c r="CE30" s="185">
        <f>[19]TCA!$D30</f>
        <v>4.8499999999999996</v>
      </c>
      <c r="CF30" s="140">
        <f t="shared" si="16"/>
        <v>0</v>
      </c>
      <c r="CG30" s="190">
        <f>'[19]TCA B64'!$I30</f>
        <v>138.65329200935156</v>
      </c>
      <c r="CH30" s="140">
        <f t="shared" si="22"/>
        <v>9.3544060790953445</v>
      </c>
      <c r="CI30" s="27">
        <f>[19]TCA!$H30</f>
        <v>144.84011521588025</v>
      </c>
      <c r="CJ30" s="140">
        <f t="shared" si="77"/>
        <v>8.400472287817685</v>
      </c>
      <c r="CK30" s="185">
        <f>[22]SMIN!$E30</f>
        <v>1.9</v>
      </c>
      <c r="CL30" s="185">
        <v>1.1500000000000001</v>
      </c>
      <c r="CM30" s="191">
        <f>[22]SMIN!$G30</f>
        <v>56.71641791044776</v>
      </c>
      <c r="CN30" s="185">
        <f t="shared" si="95"/>
        <v>89.194071652270424</v>
      </c>
      <c r="CO30" s="185">
        <f>[22]SIND!$B$19</f>
        <v>182.95902244411485</v>
      </c>
      <c r="CP30" s="186">
        <f>'[15]Terminos de Int'!B30</f>
        <v>105.52593720910555</v>
      </c>
      <c r="CQ30" s="186">
        <f>'[15]Terminos de Int'!C30</f>
        <v>-8.6507583617410173</v>
      </c>
      <c r="CR30" s="173">
        <f>[16]bp!G30</f>
        <v>22.1</v>
      </c>
      <c r="CS30" s="173">
        <f>[16]bp!H30</f>
        <v>500.7</v>
      </c>
      <c r="CT30" s="173">
        <f>[16]bp!I30</f>
        <v>320.8</v>
      </c>
      <c r="CU30" s="173">
        <f>[16]bp!J30</f>
        <v>110.69999999999999</v>
      </c>
      <c r="CV30" s="173">
        <f>[16]bp!K30</f>
        <v>14.1</v>
      </c>
      <c r="CW30" s="173">
        <f>[16]bp!L30</f>
        <v>55.1</v>
      </c>
      <c r="CX30" s="173">
        <f>[16]bp!M30</f>
        <v>478.6</v>
      </c>
      <c r="CY30" s="173">
        <f>[16]bp!N30</f>
        <v>372.5</v>
      </c>
      <c r="CZ30" s="173">
        <f>[16]bp!O30</f>
        <v>59.8</v>
      </c>
      <c r="DA30" s="173">
        <f>[16]bp!P30</f>
        <v>46.300000000000026</v>
      </c>
      <c r="DB30" s="173">
        <f>[16]bp!Q30</f>
        <v>0</v>
      </c>
      <c r="DC30" s="173">
        <f>[16]bp!R30</f>
        <v>7.6</v>
      </c>
      <c r="DD30" s="173">
        <f>[16]bp!S30</f>
        <v>0</v>
      </c>
      <c r="DE30" s="173">
        <f>[16]bp!T30</f>
        <v>61.7</v>
      </c>
      <c r="DF30" s="173">
        <f>[16]bp!U30</f>
        <v>91.4</v>
      </c>
      <c r="DG30" s="173">
        <f>[16]bp!V30</f>
        <v>0</v>
      </c>
      <c r="DH30" s="173">
        <f>'[18]Inv Ext'!B30</f>
        <v>46.003999999999998</v>
      </c>
      <c r="DI30" s="173">
        <f t="shared" si="130"/>
        <v>1.0858265259813931</v>
      </c>
      <c r="DJ30" s="173">
        <f t="shared" si="17"/>
        <v>16.363871195176504</v>
      </c>
      <c r="DK30" s="173">
        <f t="shared" si="0"/>
        <v>-51.699999999999989</v>
      </c>
      <c r="DL30" s="173">
        <f t="shared" si="6"/>
        <v>-1.2202684852021133</v>
      </c>
      <c r="DM30" s="173">
        <f t="shared" si="38"/>
        <v>13.07719421924569</v>
      </c>
      <c r="DN30" s="173">
        <f t="shared" si="39"/>
        <v>19.774919614147901</v>
      </c>
      <c r="DO30" s="173">
        <f t="shared" si="131"/>
        <v>0.52162347239780882</v>
      </c>
      <c r="DP30" s="173">
        <f t="shared" si="132"/>
        <v>0.17938182761191612</v>
      </c>
      <c r="DQ30" s="21" t="s">
        <v>76</v>
      </c>
      <c r="DR30" s="192">
        <f>[20]GobFed!$X30</f>
        <v>1052.8000000000002</v>
      </c>
      <c r="DS30" s="140">
        <f>[20]GobFed!$X99</f>
        <v>5.1191286589516691</v>
      </c>
      <c r="DT30" s="192">
        <f>[20]GobFed!$AO30</f>
        <v>1201.6000000000001</v>
      </c>
      <c r="DU30" s="140">
        <f>[20]GobFed!$AO99</f>
        <v>5.8426529222989405</v>
      </c>
      <c r="DV30" s="193">
        <f>[20]GobFed!$BG30</f>
        <v>-148.80000000000001</v>
      </c>
      <c r="DW30" s="186">
        <f>[20]GobFed!$BG99</f>
        <v>-0.72352426334727227</v>
      </c>
      <c r="DX30" s="19" t="s">
        <v>76</v>
      </c>
      <c r="DY30" s="19" t="s">
        <v>76</v>
      </c>
      <c r="DZ30" s="19" t="s">
        <v>76</v>
      </c>
      <c r="EA30" s="19" t="s">
        <v>76</v>
      </c>
      <c r="EB30" s="19" t="s">
        <v>76</v>
      </c>
      <c r="EC30" s="20" t="s">
        <v>76</v>
      </c>
      <c r="ED30" s="36">
        <f>'[20]Deuda Ext'!K30</f>
        <v>49.572257510729614</v>
      </c>
      <c r="EE30" s="36">
        <f t="shared" si="7"/>
        <v>1.1700476514635807</v>
      </c>
      <c r="EF30" s="4"/>
      <c r="EG30" s="175">
        <f>'[21]Rec y Obligaciones'!$EA30</f>
        <v>3309</v>
      </c>
      <c r="EH30" s="173">
        <f t="shared" si="78"/>
        <v>16.089662549839542</v>
      </c>
      <c r="EI30" s="173">
        <f t="shared" si="96"/>
        <v>27.024952015355087</v>
      </c>
      <c r="EJ30" s="173">
        <f>'[21]Rec y Obligaciones'!C30</f>
        <v>1801</v>
      </c>
      <c r="EK30" s="173">
        <f t="shared" si="79"/>
        <v>8.7571720315083148</v>
      </c>
      <c r="EL30" s="173">
        <f t="shared" si="97"/>
        <v>32.719233603537212</v>
      </c>
      <c r="EM30" s="173">
        <f>'[21]Rec y Obligaciones'!$DE30+'[21]Rec y Obligaciones'!$DF30+'[21]Rec y Obligaciones'!$DG30</f>
        <v>1508</v>
      </c>
      <c r="EN30" s="173">
        <f t="shared" si="80"/>
        <v>7.3324905183312268</v>
      </c>
      <c r="EO30" s="173">
        <f t="shared" si="107"/>
        <v>20.833333333333325</v>
      </c>
      <c r="EP30" s="175">
        <f>'[21]Rec y Obligaciones'!$DF30</f>
        <v>693</v>
      </c>
      <c r="EQ30" s="173">
        <f t="shared" si="81"/>
        <v>3.3696392103471751</v>
      </c>
      <c r="ER30" s="173">
        <f t="shared" si="98"/>
        <v>12.5</v>
      </c>
      <c r="ES30" s="175">
        <f>'[21]Rec y Obligaciones'!$DC30+'[21]Rec y Obligaciones'!$DD30</f>
        <v>341</v>
      </c>
      <c r="ET30" s="173">
        <f t="shared" si="82"/>
        <v>1.6580764368374987</v>
      </c>
      <c r="EU30" s="173">
        <f t="shared" si="99"/>
        <v>73.979591836734699</v>
      </c>
      <c r="EV30" s="175">
        <f>'[21]Rec y Obligaciones'!$DG30</f>
        <v>474</v>
      </c>
      <c r="EW30" s="173">
        <f t="shared" si="83"/>
        <v>2.3047748711465523</v>
      </c>
      <c r="EX30" s="173">
        <f t="shared" si="100"/>
        <v>8.7155963302752326</v>
      </c>
      <c r="EZ30" s="173">
        <f>'[21]Rec y Obligaciones'!$DS30</f>
        <v>4077</v>
      </c>
      <c r="FA30" s="173">
        <f t="shared" si="84"/>
        <v>19.823981328406106</v>
      </c>
      <c r="FB30" s="175">
        <f>'[21]Rec y Obligaciones'!$DF30+'[21]Rec y Obligaciones'!$DG30</f>
        <v>1167</v>
      </c>
      <c r="FC30" s="173">
        <f t="shared" si="85"/>
        <v>5.6744140814937278</v>
      </c>
      <c r="FD30" s="175">
        <f>'[21]Rec y Obligaciones'!$DH30+'[21]Rec y Obligaciones'!$DI30</f>
        <v>1060</v>
      </c>
      <c r="FE30" s="173">
        <f t="shared" si="86"/>
        <v>5.1541378975007293</v>
      </c>
      <c r="FF30" s="175">
        <f>'[21]Rec y Obligaciones'!$DL30+'[21]Rec y Obligaciones'!$DK30</f>
        <v>1850</v>
      </c>
      <c r="FG30" s="173">
        <f t="shared" si="87"/>
        <v>8.9954293494116495</v>
      </c>
      <c r="FH30" s="173">
        <f>'[21]Rec y Obligaciones'!$DH30</f>
        <v>293</v>
      </c>
      <c r="FI30" s="173">
        <f t="shared" si="108"/>
        <v>1.4246815131770885</v>
      </c>
      <c r="FJ30" s="173">
        <f>'[21]Rec y Obligaciones'!$DK30</f>
        <v>153</v>
      </c>
      <c r="FK30" s="173">
        <f t="shared" si="109"/>
        <v>0.74394631916755816</v>
      </c>
      <c r="FL30" s="195">
        <v>3539</v>
      </c>
      <c r="FM30" s="173">
        <f t="shared" si="110"/>
        <v>17.208013225712339</v>
      </c>
      <c r="FN30" s="173">
        <f t="shared" si="119"/>
        <v>6.9507404049561794</v>
      </c>
      <c r="FO30" s="173">
        <f>'[21]Rec y Obligaciones'!DY30</f>
        <v>3534.7</v>
      </c>
      <c r="FP30" s="173">
        <f t="shared" si="88"/>
        <v>17.187104930467761</v>
      </c>
      <c r="FQ30" s="173">
        <f t="shared" si="111"/>
        <v>18.506722097428497</v>
      </c>
      <c r="FR30" s="173">
        <f>'[21]Rec y Obligaciones'!$DZ30</f>
        <v>4400</v>
      </c>
      <c r="FS30" s="173">
        <f t="shared" si="89"/>
        <v>21.39453466887095</v>
      </c>
      <c r="FT30" s="173">
        <f t="shared" si="112"/>
        <v>12.820512820512819</v>
      </c>
      <c r="FU30" s="173">
        <f t="shared" si="113"/>
        <v>1.0695074040495618</v>
      </c>
      <c r="FV30" s="173">
        <f t="shared" si="114"/>
        <v>17.208013225712339</v>
      </c>
      <c r="FW30" s="173">
        <f t="shared" si="115"/>
        <v>5.8112461147216727</v>
      </c>
      <c r="FX30" s="34" t="s">
        <v>76</v>
      </c>
      <c r="FY30" s="34" t="s">
        <v>76</v>
      </c>
      <c r="FZ30" s="34" t="s">
        <v>76</v>
      </c>
      <c r="GA30" s="34" t="s">
        <v>76</v>
      </c>
      <c r="GB30" s="34" t="s">
        <v>76</v>
      </c>
      <c r="GC30" s="34" t="s">
        <v>76</v>
      </c>
      <c r="GD30" s="34" t="s">
        <v>76</v>
      </c>
      <c r="GE30" s="34" t="s">
        <v>76</v>
      </c>
      <c r="GF30" s="173">
        <f>'[21]Reservas Int'!C30</f>
        <v>372.7</v>
      </c>
      <c r="GG30" s="27">
        <f t="shared" si="40"/>
        <v>8.7967904146001494</v>
      </c>
      <c r="GH30" s="31">
        <f t="shared" si="53"/>
        <v>93.199999999999989</v>
      </c>
      <c r="GI30" s="31">
        <f t="shared" si="46"/>
        <v>2.1997876754513919</v>
      </c>
      <c r="GJ30" s="28">
        <f t="shared" si="41"/>
        <v>1807.5949999999998</v>
      </c>
      <c r="GK30" s="32">
        <f t="shared" si="54"/>
        <v>33.345259391771023</v>
      </c>
      <c r="GL30" s="35">
        <f t="shared" si="42"/>
        <v>12.006442953020134</v>
      </c>
    </row>
    <row r="31" spans="1:194" x14ac:dyDescent="0.25">
      <c r="A31" s="22">
        <v>1946</v>
      </c>
      <c r="B31" s="28">
        <f>'[14]EU Pob'!C31</f>
        <v>141389000</v>
      </c>
      <c r="C31" s="35">
        <f>'[14]EU PIB'!B31</f>
        <v>2058.375</v>
      </c>
      <c r="D31" s="35">
        <f>'[14]EU PIB'!C31</f>
        <v>-11.6</v>
      </c>
      <c r="E31" s="35">
        <f>'[14]EU PIB'!D31</f>
        <v>227.535</v>
      </c>
      <c r="F31" s="35">
        <f>'[14]EU PIB'!E31</f>
        <v>12.895147077059899</v>
      </c>
      <c r="G31" s="35">
        <f>'[14]EU PIB'!F31</f>
        <v>11.054108216432866</v>
      </c>
      <c r="H31" s="35">
        <f>'[14]EU PIB'!G31</f>
        <v>12.895147077059899</v>
      </c>
      <c r="I31" s="35">
        <f>'[14]EU PIB'!H31</f>
        <v>1609.2836076356718</v>
      </c>
      <c r="J31" s="170">
        <f>'[14]EU INF A'!$J31</f>
        <v>76.135324596159705</v>
      </c>
      <c r="K31" s="170">
        <f t="shared" ref="K31" si="151">((J31/J30)-1)*100</f>
        <v>14.220393232738914</v>
      </c>
      <c r="L31" s="170">
        <f>'[14]EU INF A'!$L31</f>
        <v>88.875342883267294</v>
      </c>
      <c r="M31" s="170">
        <f t="shared" ref="M31" si="152">((L31/L30)-1)*100</f>
        <v>32.065217391304365</v>
      </c>
      <c r="N31" s="170">
        <f>'[14]EU INF A'!$F31</f>
        <v>81.094182825484779</v>
      </c>
      <c r="O31" s="170">
        <f t="shared" si="1"/>
        <v>8.4761463640574686</v>
      </c>
      <c r="P31" s="170">
        <f>'[14]EU INF A'!$H31</f>
        <v>86.000000000000014</v>
      </c>
      <c r="Q31" s="170">
        <f t="shared" ref="Q31" si="153">((P31/P30)-1)*100</f>
        <v>18.131868131868135</v>
      </c>
      <c r="R31" s="49" t="s">
        <v>76</v>
      </c>
      <c r="S31" s="49" t="s">
        <v>76</v>
      </c>
      <c r="T31" s="17">
        <f>'[14]EU tasas'!D31</f>
        <v>0.38</v>
      </c>
      <c r="U31" s="17">
        <f>'[14]EU tasas'!E31</f>
        <v>0.37999999999999995</v>
      </c>
      <c r="V31" s="171">
        <f>'[14]EU Bal Fis'!B31</f>
        <v>-6.9956100000000001</v>
      </c>
      <c r="W31" s="170">
        <f>'[14]UK Pet'!B90</f>
        <v>1.1200000000000001</v>
      </c>
      <c r="X31" s="170">
        <f>'[14]UK Pet'!C90</f>
        <v>6.6666666666666652</v>
      </c>
      <c r="Y31" s="172">
        <f>[17]POBLACIÓN!$E31</f>
        <v>23134091.583295982</v>
      </c>
      <c r="Z31" s="52">
        <f t="shared" si="9"/>
        <v>2.7552293020935315</v>
      </c>
      <c r="AA31" s="37">
        <f>[17]POBLACIÓN!$F31</f>
        <v>9117707.3662651815</v>
      </c>
      <c r="AB31" s="52">
        <f t="shared" si="10"/>
        <v>39.412428767458671</v>
      </c>
      <c r="AC31" s="37">
        <f>[17]POBLACIÓN!$G31</f>
        <v>14016384.217030801</v>
      </c>
      <c r="AD31" s="52">
        <f t="shared" si="11"/>
        <v>60.587571232541329</v>
      </c>
      <c r="AE31" s="37">
        <f>[17]POBLACIÓN!$M31</f>
        <v>7205637.8645055201</v>
      </c>
      <c r="AF31" s="52">
        <f t="shared" si="12"/>
        <v>31.147269554808737</v>
      </c>
      <c r="AG31" s="173">
        <f>[18]PIB!D31</f>
        <v>33770.542687471447</v>
      </c>
      <c r="AH31" s="173">
        <f>[18]PIB!E31</f>
        <v>6.5718337794175685</v>
      </c>
      <c r="AI31" s="174">
        <f>[18]PIB!H31</f>
        <v>82.705215188507381</v>
      </c>
      <c r="AJ31" s="174">
        <f>[18]PIB!I31</f>
        <v>27.432048777535378</v>
      </c>
      <c r="AK31" s="175">
        <f>[18]PIB!B31</f>
        <v>27930</v>
      </c>
      <c r="AL31" s="173">
        <f>[18]PIB!C31</f>
        <v>35.806671204901285</v>
      </c>
      <c r="AM31" s="48">
        <f t="shared" si="2"/>
        <v>4.6866833058351203</v>
      </c>
      <c r="AN31" s="173">
        <f>'[18]PIB POT'!F31</f>
        <v>33662.413734667432</v>
      </c>
      <c r="AO31" s="173">
        <f>'[18]PIB POT'!G31</f>
        <v>80.369632415060167</v>
      </c>
      <c r="AP31" s="173">
        <f>'[18]PIB POT'!H31</f>
        <v>5.3727979446545504</v>
      </c>
      <c r="AQ31" s="176">
        <f t="shared" si="21"/>
        <v>1.1378988298220927</v>
      </c>
      <c r="AR31" s="177">
        <f t="shared" si="3"/>
        <v>5748.8850771869638</v>
      </c>
      <c r="AS31" s="178">
        <f t="shared" si="13"/>
        <v>35.69019893114065</v>
      </c>
      <c r="AT31" s="174">
        <f t="shared" si="4"/>
        <v>248.50273703152268</v>
      </c>
      <c r="AU31" s="170">
        <f t="shared" si="14"/>
        <v>32.051867192296868</v>
      </c>
      <c r="AV31" s="179">
        <f t="shared" si="73"/>
        <v>1.7905074425476311</v>
      </c>
      <c r="AW31" s="179">
        <v>1.38</v>
      </c>
      <c r="AX31" s="181">
        <f>'[18]Inv Nom'!C31</f>
        <v>3286.5</v>
      </c>
      <c r="AY31" s="182">
        <f t="shared" si="50"/>
        <v>42.85403807702339</v>
      </c>
      <c r="AZ31" s="181">
        <f>'[18]Inv Nom'!D31</f>
        <v>2156</v>
      </c>
      <c r="BA31" s="182">
        <f t="shared" si="51"/>
        <v>59.940652818991104</v>
      </c>
      <c r="BB31" s="181">
        <f>'[18]Inv Nom'!E31</f>
        <v>1130.5000000000002</v>
      </c>
      <c r="BC31" s="182">
        <f t="shared" si="52"/>
        <v>18.675204702918368</v>
      </c>
      <c r="BD31" s="182">
        <f t="shared" si="29"/>
        <v>11.766917293233083</v>
      </c>
      <c r="BE31" s="184">
        <f t="shared" si="129"/>
        <v>-2.7831483470581215</v>
      </c>
      <c r="BF31" s="185">
        <f t="shared" si="75"/>
        <v>14.550065640291205</v>
      </c>
      <c r="BG31" s="185">
        <f t="shared" si="104"/>
        <v>10.48812507459124</v>
      </c>
      <c r="BH31" s="186">
        <f t="shared" si="105"/>
        <v>4.061940565699965</v>
      </c>
      <c r="BI31" s="185">
        <f t="shared" si="106"/>
        <v>2.7688268289772049</v>
      </c>
      <c r="BJ31" s="185">
        <f t="shared" si="93"/>
        <v>1.4321518080916577E-2</v>
      </c>
      <c r="BK31" s="182">
        <f t="shared" si="94"/>
        <v>4.0476190476190483</v>
      </c>
      <c r="BL31" s="182">
        <f t="shared" si="76"/>
        <v>7.7192982456140351</v>
      </c>
      <c r="BM31" s="20" t="s">
        <v>76</v>
      </c>
      <c r="BN31" s="20" t="s">
        <v>76</v>
      </c>
      <c r="BO31" s="20" t="s">
        <v>76</v>
      </c>
      <c r="BP31" s="20" t="s">
        <v>76</v>
      </c>
      <c r="BQ31" s="20" t="s">
        <v>76</v>
      </c>
      <c r="BR31" s="20" t="s">
        <v>76</v>
      </c>
      <c r="BS31" s="20" t="s">
        <v>76</v>
      </c>
      <c r="BT31" s="20" t="s">
        <v>76</v>
      </c>
      <c r="BU31" s="20" t="s">
        <v>76</v>
      </c>
      <c r="BV31" s="187">
        <f>'[15]Precios M Anual'!B31</f>
        <v>73.189011343110877</v>
      </c>
      <c r="BW31" s="188">
        <f t="shared" si="5"/>
        <v>15.099404412381512</v>
      </c>
      <c r="BX31" s="187">
        <f>'[15]Precios M Anual'!D31</f>
        <v>72.607997350047768</v>
      </c>
      <c r="BY31" s="188">
        <f t="shared" si="5"/>
        <v>17.827967323402195</v>
      </c>
      <c r="BZ31" s="188">
        <f>'[15]Fuente Bortz y otros'!G31</f>
        <v>74.999999999999957</v>
      </c>
      <c r="CA31" s="188">
        <f>'[15]Fuente Bortz y otros'!I31</f>
        <v>24.615384615384617</v>
      </c>
      <c r="CB31" s="190">
        <f>'[15]Tasas int'!$B31</f>
        <v>8</v>
      </c>
      <c r="CC31" s="185">
        <f>'[19]TCA B64'!$B31</f>
        <v>4.8583333333333334</v>
      </c>
      <c r="CD31" s="140">
        <f t="shared" si="15"/>
        <v>8.5836909871250811E-2</v>
      </c>
      <c r="CE31" s="185">
        <f>[19]TCA!$D31</f>
        <v>4.8600000000000003</v>
      </c>
      <c r="CF31" s="140">
        <f t="shared" si="16"/>
        <v>0.20618556701033075</v>
      </c>
      <c r="CG31" s="190">
        <f>'[19]TCA B64'!$I31</f>
        <v>139.6005038230671</v>
      </c>
      <c r="CH31" s="140">
        <f t="shared" si="22"/>
        <v>0.68315133379714954</v>
      </c>
      <c r="CI31" s="27">
        <f>[19]TCA!$H31</f>
        <v>128.95977478145278</v>
      </c>
      <c r="CJ31" s="140">
        <f t="shared" si="77"/>
        <v>-10.96404846872584</v>
      </c>
      <c r="CK31" s="185">
        <f>[22]SMIN!$E31</f>
        <v>2.48</v>
      </c>
      <c r="CL31" s="185">
        <v>1.1500000000000001</v>
      </c>
      <c r="CM31" s="191">
        <f>[22]SMIN!$G31</f>
        <v>74.02985074626865</v>
      </c>
      <c r="CN31" s="185">
        <f t="shared" si="95"/>
        <v>101.1488601741263</v>
      </c>
      <c r="CO31" s="185">
        <f>[22]SIND!$B$19</f>
        <v>182.95902244411485</v>
      </c>
      <c r="CP31" s="186">
        <f>'[15]Terminos de Int'!B31</f>
        <v>106.90962713292606</v>
      </c>
      <c r="CQ31" s="186">
        <f>'[15]Terminos de Int'!C31</f>
        <v>1.3112320633349661</v>
      </c>
      <c r="CR31" s="173">
        <f>[16]bp!G31</f>
        <v>-160</v>
      </c>
      <c r="CS31" s="173">
        <f>[16]bp!H31</f>
        <v>570.1</v>
      </c>
      <c r="CT31" s="173">
        <f>[16]bp!I31</f>
        <v>368.5</v>
      </c>
      <c r="CU31" s="173">
        <f>[16]bp!J31</f>
        <v>151.6</v>
      </c>
      <c r="CV31" s="173">
        <f>[16]bp!K31</f>
        <v>16.100000000000001</v>
      </c>
      <c r="CW31" s="173">
        <f>[16]bp!L31</f>
        <v>33.9</v>
      </c>
      <c r="CX31" s="173">
        <f>[16]bp!M31</f>
        <v>730.1</v>
      </c>
      <c r="CY31" s="173">
        <f>[16]bp!N31</f>
        <v>600.6</v>
      </c>
      <c r="CZ31" s="173">
        <f>[16]bp!O31</f>
        <v>64.8</v>
      </c>
      <c r="DA31" s="173">
        <f>[16]bp!P31</f>
        <v>64.7</v>
      </c>
      <c r="DB31" s="173">
        <f>[16]bp!Q31</f>
        <v>0</v>
      </c>
      <c r="DC31" s="173">
        <f>[16]bp!R31</f>
        <v>35.9</v>
      </c>
      <c r="DD31" s="173">
        <f>[16]bp!S31</f>
        <v>0</v>
      </c>
      <c r="DE31" s="173">
        <f>[16]bp!T31</f>
        <v>23.7</v>
      </c>
      <c r="DF31" s="173">
        <f>[16]bp!U31</f>
        <v>-100.4</v>
      </c>
      <c r="DG31" s="173">
        <f>[16]bp!V31</f>
        <v>0</v>
      </c>
      <c r="DH31" s="173">
        <f>'[18]Inv Ext'!B31</f>
        <v>11.467000000000001</v>
      </c>
      <c r="DI31" s="173">
        <f t="shared" si="130"/>
        <v>0.19946476309822175</v>
      </c>
      <c r="DJ31" s="173">
        <f t="shared" si="17"/>
        <v>16.857181644587659</v>
      </c>
      <c r="DK31" s="173">
        <f t="shared" si="0"/>
        <v>-232.10000000000002</v>
      </c>
      <c r="DL31" s="173">
        <f t="shared" si="6"/>
        <v>-4.0373045709511883</v>
      </c>
      <c r="DM31" s="173">
        <f t="shared" si="38"/>
        <v>14.869077306733169</v>
      </c>
      <c r="DN31" s="173">
        <f t="shared" si="39"/>
        <v>61.234899328859058</v>
      </c>
      <c r="DO31" s="173">
        <f t="shared" si="131"/>
        <v>-2.7831483470581215</v>
      </c>
      <c r="DP31" s="173">
        <f t="shared" si="132"/>
        <v>0.62446891037116603</v>
      </c>
      <c r="DQ31" s="21" t="s">
        <v>76</v>
      </c>
      <c r="DR31" s="192">
        <f>[20]GobFed!$X31</f>
        <v>1476.9</v>
      </c>
      <c r="DS31" s="140">
        <f>[20]GobFed!$X100</f>
        <v>5.2878625134264237</v>
      </c>
      <c r="DT31" s="192">
        <f>[20]GobFed!$AO31</f>
        <v>1472.9</v>
      </c>
      <c r="DU31" s="140">
        <f>[20]GobFed!$AO100</f>
        <v>5.273540995345507</v>
      </c>
      <c r="DV31" s="193">
        <f>[20]GobFed!$BG31</f>
        <v>4</v>
      </c>
      <c r="DW31" s="186">
        <f>[20]GobFed!$BG100</f>
        <v>1.4321518080916577E-2</v>
      </c>
      <c r="DX31" s="19" t="s">
        <v>76</v>
      </c>
      <c r="DY31" s="19" t="s">
        <v>76</v>
      </c>
      <c r="DZ31" s="19" t="s">
        <v>76</v>
      </c>
      <c r="EA31" s="19" t="s">
        <v>76</v>
      </c>
      <c r="EB31" s="19" t="s">
        <v>76</v>
      </c>
      <c r="EC31" s="20" t="s">
        <v>76</v>
      </c>
      <c r="ED31" s="36">
        <f>'[20]Deuda Ext'!K31</f>
        <v>49.529742710120068</v>
      </c>
      <c r="EE31" s="36">
        <f t="shared" si="7"/>
        <v>0.86155388471177952</v>
      </c>
      <c r="EF31" s="4"/>
      <c r="EG31" s="175">
        <f>'[21]Rec y Obligaciones'!$EA31</f>
        <v>3256</v>
      </c>
      <c r="EH31" s="173">
        <f t="shared" si="78"/>
        <v>11.657715717866093</v>
      </c>
      <c r="EI31" s="173">
        <f t="shared" si="96"/>
        <v>-1.6016923541855577</v>
      </c>
      <c r="EJ31" s="173">
        <f>'[21]Rec y Obligaciones'!C31</f>
        <v>1313</v>
      </c>
      <c r="EK31" s="173">
        <f t="shared" si="79"/>
        <v>4.7010383100608664</v>
      </c>
      <c r="EL31" s="173">
        <f t="shared" si="97"/>
        <v>-27.096057745696832</v>
      </c>
      <c r="EM31" s="173">
        <f>'[21]Rec y Obligaciones'!$DE31+'[21]Rec y Obligaciones'!$DF31+'[21]Rec y Obligaciones'!$DG31</f>
        <v>1943</v>
      </c>
      <c r="EN31" s="173">
        <f t="shared" si="80"/>
        <v>6.9566774078052269</v>
      </c>
      <c r="EO31" s="173">
        <f t="shared" si="107"/>
        <v>28.846153846153854</v>
      </c>
      <c r="EP31" s="175">
        <f>'[21]Rec y Obligaciones'!$DF31</f>
        <v>976</v>
      </c>
      <c r="EQ31" s="173">
        <f t="shared" si="81"/>
        <v>3.494450411743645</v>
      </c>
      <c r="ER31" s="173">
        <f t="shared" si="98"/>
        <v>40.836940836940826</v>
      </c>
      <c r="ES31" s="175">
        <f>'[21]Rec y Obligaciones'!$DC31+'[21]Rec y Obligaciones'!$DD31</f>
        <v>360</v>
      </c>
      <c r="ET31" s="173">
        <f t="shared" si="82"/>
        <v>1.288936627282492</v>
      </c>
      <c r="EU31" s="173">
        <f t="shared" si="99"/>
        <v>5.5718475073313734</v>
      </c>
      <c r="EV31" s="175">
        <f>'[21]Rec y Obligaciones'!$DG31</f>
        <v>607</v>
      </c>
      <c r="EW31" s="173">
        <f t="shared" si="83"/>
        <v>2.1732903687790905</v>
      </c>
      <c r="EX31" s="173">
        <f t="shared" si="100"/>
        <v>28.059071729957807</v>
      </c>
      <c r="EZ31" s="173">
        <f>'[21]Rec y Obligaciones'!$DS31</f>
        <v>4908</v>
      </c>
      <c r="FA31" s="173">
        <f t="shared" si="84"/>
        <v>17.57250268528464</v>
      </c>
      <c r="FB31" s="175">
        <f>'[21]Rec y Obligaciones'!$DF31+'[21]Rec y Obligaciones'!$DG31</f>
        <v>1583</v>
      </c>
      <c r="FC31" s="173">
        <f t="shared" si="85"/>
        <v>5.6677407805227356</v>
      </c>
      <c r="FD31" s="175">
        <f>'[21]Rec y Obligaciones'!$DH31+'[21]Rec y Obligaciones'!$DI31</f>
        <v>1245</v>
      </c>
      <c r="FE31" s="173">
        <f t="shared" si="86"/>
        <v>4.4575725026852844</v>
      </c>
      <c r="FF31" s="175">
        <f>'[21]Rec y Obligaciones'!$DL31+'[21]Rec y Obligaciones'!$DK31</f>
        <v>2080</v>
      </c>
      <c r="FG31" s="173">
        <f t="shared" si="87"/>
        <v>7.4471894020766207</v>
      </c>
      <c r="FH31" s="173">
        <f>'[21]Rec y Obligaciones'!$DH31</f>
        <v>214</v>
      </c>
      <c r="FI31" s="173">
        <f t="shared" si="108"/>
        <v>0.7662012173290369</v>
      </c>
      <c r="FJ31" s="173">
        <f>'[21]Rec y Obligaciones'!$DK31</f>
        <v>138</v>
      </c>
      <c r="FK31" s="173">
        <f t="shared" si="109"/>
        <v>0.49409237379162191</v>
      </c>
      <c r="FL31" s="195">
        <v>3461</v>
      </c>
      <c r="FM31" s="173">
        <f t="shared" si="110"/>
        <v>12.391693519513067</v>
      </c>
      <c r="FN31" s="173">
        <f t="shared" si="119"/>
        <v>-2.2040124328906452</v>
      </c>
      <c r="FO31" s="173">
        <f>'[21]Rec y Obligaciones'!DY31</f>
        <v>3480.1</v>
      </c>
      <c r="FP31" s="173">
        <f t="shared" si="88"/>
        <v>12.460078768349444</v>
      </c>
      <c r="FQ31" s="173">
        <f t="shared" si="111"/>
        <v>-1.5446855461566766</v>
      </c>
      <c r="FR31" s="173">
        <f>'[21]Rec y Obligaciones'!$DZ31</f>
        <v>4400</v>
      </c>
      <c r="FS31" s="173">
        <f t="shared" si="89"/>
        <v>15.753669889008235</v>
      </c>
      <c r="FT31" s="173">
        <f t="shared" si="112"/>
        <v>0</v>
      </c>
      <c r="FU31" s="173">
        <f t="shared" si="113"/>
        <v>1.0629606879606879</v>
      </c>
      <c r="FV31" s="173">
        <f t="shared" si="114"/>
        <v>12.391693519513067</v>
      </c>
      <c r="FW31" s="173">
        <f t="shared" si="115"/>
        <v>8.0699219878647792</v>
      </c>
      <c r="FX31" s="34" t="s">
        <v>76</v>
      </c>
      <c r="FY31" s="34" t="s">
        <v>76</v>
      </c>
      <c r="FZ31" s="34" t="s">
        <v>76</v>
      </c>
      <c r="GA31" s="34" t="s">
        <v>76</v>
      </c>
      <c r="GB31" s="34" t="s">
        <v>76</v>
      </c>
      <c r="GC31" s="34" t="s">
        <v>76</v>
      </c>
      <c r="GD31" s="34" t="s">
        <v>76</v>
      </c>
      <c r="GE31" s="34" t="s">
        <v>76</v>
      </c>
      <c r="GF31" s="173">
        <f>'[21]Reservas Int'!C31</f>
        <v>273.7</v>
      </c>
      <c r="GG31" s="27">
        <f t="shared" si="40"/>
        <v>4.7609231411862991</v>
      </c>
      <c r="GH31" s="31">
        <f t="shared" si="53"/>
        <v>-99</v>
      </c>
      <c r="GI31" s="31">
        <f t="shared" si="46"/>
        <v>-1.7220730397422126</v>
      </c>
      <c r="GJ31" s="28">
        <f t="shared" si="41"/>
        <v>1330.182</v>
      </c>
      <c r="GK31" s="32">
        <f t="shared" si="54"/>
        <v>-26.411502576628052</v>
      </c>
      <c r="GL31" s="35">
        <f t="shared" si="42"/>
        <v>5.4685314685314674</v>
      </c>
    </row>
    <row r="32" spans="1:194" ht="16.5" customHeight="1" x14ac:dyDescent="0.25">
      <c r="A32" s="22">
        <v>1947</v>
      </c>
      <c r="B32" s="28">
        <f>'[14]EU Pob'!C32</f>
        <v>144126000</v>
      </c>
      <c r="C32" s="35">
        <f>'[14]EU PIB'!B32</f>
        <v>2034.8140000000001</v>
      </c>
      <c r="D32" s="35">
        <f>'[14]EU PIB'!C32</f>
        <v>-1.1000000000000001</v>
      </c>
      <c r="E32" s="35">
        <f>'[14]EU PIB'!D32</f>
        <v>249.61600000000001</v>
      </c>
      <c r="F32" s="35">
        <f>'[14]EU PIB'!E32</f>
        <v>10.974702797283676</v>
      </c>
      <c r="G32" s="35">
        <f>'[14]EU PIB'!F32</f>
        <v>12.267263740076489</v>
      </c>
      <c r="H32" s="35">
        <f>'[14]EU PIB'!G32</f>
        <v>10.974702797283676</v>
      </c>
      <c r="I32" s="35">
        <f>'[14]EU PIB'!H32</f>
        <v>1731.9290065637013</v>
      </c>
      <c r="J32" s="170">
        <f>'[14]EU INF A'!$J32</f>
        <v>93.538555318500428</v>
      </c>
      <c r="K32" s="170">
        <f t="shared" ref="K32" si="154">((J32/J31)-1)*100</f>
        <v>22.858286629303404</v>
      </c>
      <c r="L32" s="170">
        <f>'[14]EU INF A'!$L32</f>
        <v>99.481865284974077</v>
      </c>
      <c r="M32" s="170">
        <f t="shared" ref="M32" si="155">((L32/L31)-1)*100</f>
        <v>11.934156378600802</v>
      </c>
      <c r="N32" s="170">
        <f>'[14]EU INF A'!$F32</f>
        <v>92.76315789473685</v>
      </c>
      <c r="O32" s="170">
        <f t="shared" si="1"/>
        <v>14.389410760034149</v>
      </c>
      <c r="P32" s="170">
        <f>'[14]EU INF A'!$H32</f>
        <v>93.600000000000009</v>
      </c>
      <c r="Q32" s="170">
        <f t="shared" ref="Q32" si="156">((P32/P31)-1)*100</f>
        <v>8.8372093023255651</v>
      </c>
      <c r="R32" s="49" t="s">
        <v>76</v>
      </c>
      <c r="S32" s="49" t="s">
        <v>76</v>
      </c>
      <c r="T32" s="17">
        <f>'[14]EU tasas'!D32</f>
        <v>0.95</v>
      </c>
      <c r="U32" s="17">
        <f>'[14]EU tasas'!E32</f>
        <v>0.60083333333333333</v>
      </c>
      <c r="V32" s="171">
        <f>'[14]EU Bal Fis'!B32</f>
        <v>1.6078399999999999</v>
      </c>
      <c r="W32" s="170">
        <f>'[14]UK Pet'!B91</f>
        <v>1.9</v>
      </c>
      <c r="X32" s="170">
        <f>'[14]UK Pet'!C91</f>
        <v>69.64285714285711</v>
      </c>
      <c r="Y32" s="172">
        <f>[17]POBLACIÓN!$E32</f>
        <v>23771488.853372108</v>
      </c>
      <c r="Z32" s="52">
        <f t="shared" si="9"/>
        <v>2.7552293020935315</v>
      </c>
      <c r="AA32" s="37">
        <f>[17]POBLACIÓN!$F32</f>
        <v>9552108.2008258831</v>
      </c>
      <c r="AB32" s="52">
        <f t="shared" si="10"/>
        <v>40.183045579288013</v>
      </c>
      <c r="AC32" s="37">
        <f>[17]POBLACIÓN!$G32</f>
        <v>14219380.652546225</v>
      </c>
      <c r="AD32" s="52">
        <f t="shared" si="11"/>
        <v>59.816954420711987</v>
      </c>
      <c r="AE32" s="37">
        <f>[17]POBLACIÓN!$M32</f>
        <v>7458614.7555715144</v>
      </c>
      <c r="AF32" s="52">
        <f t="shared" si="12"/>
        <v>31.376304620959704</v>
      </c>
      <c r="AG32" s="173">
        <f>[18]PIB!D32</f>
        <v>34933.59933963247</v>
      </c>
      <c r="AH32" s="173">
        <f>[18]PIB!E32</f>
        <v>3.4439975185607707</v>
      </c>
      <c r="AI32" s="174">
        <f>[18]PIB!H32</f>
        <v>88.805621483166604</v>
      </c>
      <c r="AJ32" s="174">
        <f>[18]PIB!I32</f>
        <v>7.3760841813357958</v>
      </c>
      <c r="AK32" s="175">
        <f>[18]PIB!B32</f>
        <v>31023</v>
      </c>
      <c r="AL32" s="173">
        <f>[18]PIB!C32</f>
        <v>11.074113856068735</v>
      </c>
      <c r="AM32" s="48">
        <f t="shared" si="2"/>
        <v>4.6836578217875386</v>
      </c>
      <c r="AN32" s="173">
        <f>'[18]PIB POT'!F32</f>
        <v>35501.033201031663</v>
      </c>
      <c r="AO32" s="173">
        <f>'[18]PIB POT'!G32</f>
        <v>84.759370234445541</v>
      </c>
      <c r="AP32" s="173">
        <f>'[18]PIB POT'!H32</f>
        <v>5.4619359171820703</v>
      </c>
      <c r="AQ32" s="176">
        <f t="shared" si="21"/>
        <v>-1.913428177732257</v>
      </c>
      <c r="AR32" s="177">
        <f t="shared" si="3"/>
        <v>6383.333333333333</v>
      </c>
      <c r="AS32" s="178">
        <f t="shared" si="13"/>
        <v>11.036022596172979</v>
      </c>
      <c r="AT32" s="174">
        <f t="shared" si="4"/>
        <v>268.52896647354186</v>
      </c>
      <c r="AU32" s="170">
        <f t="shared" si="14"/>
        <v>8.0587560850401641</v>
      </c>
      <c r="AV32" s="179">
        <f t="shared" si="73"/>
        <v>3.8908442730434261</v>
      </c>
      <c r="AW32" s="179">
        <v>1.38</v>
      </c>
      <c r="AX32" s="181">
        <f>'[18]Inv Nom'!C32</f>
        <v>4157.1000000000004</v>
      </c>
      <c r="AY32" s="182">
        <f t="shared" si="50"/>
        <v>26.490187129164777</v>
      </c>
      <c r="AZ32" s="181">
        <f>'[18]Inv Nom'!D32</f>
        <v>2726</v>
      </c>
      <c r="BA32" s="182">
        <f t="shared" si="51"/>
        <v>26.437847866419297</v>
      </c>
      <c r="BB32" s="181">
        <f>'[18]Inv Nom'!E32</f>
        <v>1431.1000000000004</v>
      </c>
      <c r="BC32" s="182">
        <f t="shared" si="52"/>
        <v>26.590004422821778</v>
      </c>
      <c r="BD32" s="182">
        <f t="shared" si="29"/>
        <v>13.400058021467945</v>
      </c>
      <c r="BE32" s="184">
        <f t="shared" si="129"/>
        <v>-2.3028720626631856</v>
      </c>
      <c r="BF32" s="185">
        <f t="shared" si="75"/>
        <v>15.702930084131131</v>
      </c>
      <c r="BG32" s="185">
        <f t="shared" si="104"/>
        <v>10.809786287593077</v>
      </c>
      <c r="BH32" s="186">
        <f t="shared" si="105"/>
        <v>4.8931437965380535</v>
      </c>
      <c r="BI32" s="185">
        <f t="shared" si="106"/>
        <v>2.0227573090932545</v>
      </c>
      <c r="BJ32" s="185">
        <f t="shared" si="93"/>
        <v>0.28011475356993198</v>
      </c>
      <c r="BK32" s="182">
        <f t="shared" si="94"/>
        <v>4.6130290429681216</v>
      </c>
      <c r="BL32" s="182">
        <f t="shared" si="76"/>
        <v>8.7870289784998228</v>
      </c>
      <c r="BM32" s="20" t="s">
        <v>76</v>
      </c>
      <c r="BN32" s="20" t="s">
        <v>76</v>
      </c>
      <c r="BO32" s="20" t="s">
        <v>76</v>
      </c>
      <c r="BP32" s="20" t="s">
        <v>76</v>
      </c>
      <c r="BQ32" s="20" t="s">
        <v>76</v>
      </c>
      <c r="BR32" s="20" t="s">
        <v>76</v>
      </c>
      <c r="BS32" s="20" t="s">
        <v>76</v>
      </c>
      <c r="BT32" s="20" t="s">
        <v>76</v>
      </c>
      <c r="BU32" s="20" t="s">
        <v>76</v>
      </c>
      <c r="BV32" s="187">
        <f>'[15]Precios M Anual'!B32</f>
        <v>77.533625419268887</v>
      </c>
      <c r="BW32" s="188">
        <f t="shared" si="5"/>
        <v>5.9361562568326143</v>
      </c>
      <c r="BX32" s="187">
        <f>'[15]Precios M Anual'!D32</f>
        <v>71.838091994786282</v>
      </c>
      <c r="BY32" s="188">
        <f t="shared" si="5"/>
        <v>-1.0603588907014183</v>
      </c>
      <c r="BZ32" s="188">
        <f>'[15]Fuente Bortz y otros'!G32</f>
        <v>84.259259259259224</v>
      </c>
      <c r="CA32" s="188">
        <f>'[15]Fuente Bortz y otros'!I32</f>
        <v>12.345679012345689</v>
      </c>
      <c r="CB32" s="190">
        <f>'[15]Tasas int'!$B32</f>
        <v>8</v>
      </c>
      <c r="CC32" s="185">
        <f>'[19]TCA B64'!$B32</f>
        <v>4.8600000000000003</v>
      </c>
      <c r="CD32" s="140">
        <f t="shared" si="15"/>
        <v>3.430531732420139E-2</v>
      </c>
      <c r="CE32" s="185">
        <f>[19]TCA!$D32</f>
        <v>4.8600000000000003</v>
      </c>
      <c r="CF32" s="140">
        <f t="shared" si="16"/>
        <v>0</v>
      </c>
      <c r="CG32" s="190">
        <f>'[19]TCA B64'!$I32</f>
        <v>120.33107092326176</v>
      </c>
      <c r="CH32" s="140">
        <f t="shared" si="22"/>
        <v>-13.803268879479013</v>
      </c>
      <c r="CI32" s="27">
        <f>[19]TCA!$H32</f>
        <v>113.98874344714471</v>
      </c>
      <c r="CJ32" s="140">
        <f t="shared" si="77"/>
        <v>-11.609070626619323</v>
      </c>
      <c r="CK32" s="185">
        <f>[22]SMIN!$E32</f>
        <v>2.48</v>
      </c>
      <c r="CL32" s="185">
        <v>1.1500000000000001</v>
      </c>
      <c r="CM32" s="191">
        <f>[22]SMIN!$G32</f>
        <v>74.02985074626865</v>
      </c>
      <c r="CN32" s="185">
        <f t="shared" si="95"/>
        <v>95.48096112615228</v>
      </c>
      <c r="CO32" s="185">
        <f>[22]SIND!$B$19</f>
        <v>182.95902244411485</v>
      </c>
      <c r="CP32" s="186">
        <f>'[15]Terminos de Int'!B32</f>
        <v>99.582212556515785</v>
      </c>
      <c r="CQ32" s="186">
        <f>'[15]Terminos de Int'!C32</f>
        <v>-6.8538398018166635</v>
      </c>
      <c r="CR32" s="173">
        <f>[16]bp!G32</f>
        <v>-147</v>
      </c>
      <c r="CS32" s="173">
        <f>[16]bp!H32</f>
        <v>713.9</v>
      </c>
      <c r="CT32" s="173">
        <f>[16]bp!I32</f>
        <v>483</v>
      </c>
      <c r="CU32" s="173">
        <f>[16]bp!J32</f>
        <v>147.30000000000001</v>
      </c>
      <c r="CV32" s="173">
        <f>[16]bp!K32</f>
        <v>54.4</v>
      </c>
      <c r="CW32" s="173">
        <f>[16]bp!L32</f>
        <v>29.2</v>
      </c>
      <c r="CX32" s="173">
        <f>[16]bp!M32</f>
        <v>860.9</v>
      </c>
      <c r="CY32" s="173">
        <f>[16]bp!N32</f>
        <v>720.3</v>
      </c>
      <c r="CZ32" s="173">
        <f>[16]bp!O32</f>
        <v>65</v>
      </c>
      <c r="DA32" s="173">
        <f>[16]bp!P32</f>
        <v>75.600000000000023</v>
      </c>
      <c r="DB32" s="173">
        <f>[16]bp!Q32</f>
        <v>0</v>
      </c>
      <c r="DC32" s="173">
        <f>[16]bp!R32</f>
        <v>51.6</v>
      </c>
      <c r="DD32" s="173">
        <f>[16]bp!S32</f>
        <v>0</v>
      </c>
      <c r="DE32" s="173">
        <f>[16]bp!T32</f>
        <v>-15.1</v>
      </c>
      <c r="DF32" s="173">
        <f>[16]bp!U32</f>
        <v>-110.5</v>
      </c>
      <c r="DG32" s="173">
        <f>[16]bp!V32</f>
        <v>0</v>
      </c>
      <c r="DH32" s="173">
        <f>'[18]Inv Ext'!B32</f>
        <v>37.302999999999997</v>
      </c>
      <c r="DI32" s="173">
        <f t="shared" si="130"/>
        <v>0.5843812010443864</v>
      </c>
      <c r="DJ32" s="173">
        <f t="shared" si="17"/>
        <v>18.850652741514359</v>
      </c>
      <c r="DK32" s="173">
        <f t="shared" si="0"/>
        <v>-237.29999999999995</v>
      </c>
      <c r="DL32" s="173">
        <f t="shared" si="6"/>
        <v>-3.7174934725848563</v>
      </c>
      <c r="DM32" s="173">
        <f t="shared" si="38"/>
        <v>31.071913161465403</v>
      </c>
      <c r="DN32" s="173">
        <f t="shared" si="39"/>
        <v>19.930069930069916</v>
      </c>
      <c r="DO32" s="173">
        <f t="shared" si="131"/>
        <v>-2.3028720626631856</v>
      </c>
      <c r="DP32" s="173">
        <f t="shared" si="132"/>
        <v>0.80835509138381201</v>
      </c>
      <c r="DQ32" s="21" t="s">
        <v>76</v>
      </c>
      <c r="DR32" s="192">
        <f>[20]GobFed!$X32</f>
        <v>1510.5</v>
      </c>
      <c r="DS32" s="140">
        <f>[20]GobFed!$X101</f>
        <v>4.8689681848950777</v>
      </c>
      <c r="DT32" s="192">
        <f>[20]GobFed!$AO32</f>
        <v>1423.6</v>
      </c>
      <c r="DU32" s="140">
        <f>[20]GobFed!$AO101</f>
        <v>4.5888534313251457</v>
      </c>
      <c r="DV32" s="193">
        <f>[20]GobFed!$BG32</f>
        <v>86.9</v>
      </c>
      <c r="DW32" s="186">
        <f>[20]GobFed!$BG101</f>
        <v>0.28011475356993198</v>
      </c>
      <c r="DX32" s="19" t="s">
        <v>76</v>
      </c>
      <c r="DY32" s="19" t="s">
        <v>76</v>
      </c>
      <c r="DZ32" s="19" t="s">
        <v>76</v>
      </c>
      <c r="EA32" s="19" t="s">
        <v>76</v>
      </c>
      <c r="EB32" s="19" t="s">
        <v>76</v>
      </c>
      <c r="EC32" s="20" t="s">
        <v>76</v>
      </c>
      <c r="ED32" s="36">
        <f>'[20]Deuda Ext'!K32</f>
        <v>49.512757201646089</v>
      </c>
      <c r="EE32" s="36">
        <f t="shared" si="7"/>
        <v>0.77565677078296746</v>
      </c>
      <c r="EF32" s="4"/>
      <c r="EG32" s="175">
        <f>'[21]Rec y Obligaciones'!$EA32</f>
        <v>3054</v>
      </c>
      <c r="EH32" s="173">
        <f t="shared" si="78"/>
        <v>9.8443090610192439</v>
      </c>
      <c r="EI32" s="173">
        <f t="shared" si="96"/>
        <v>-6.2039312039312016</v>
      </c>
      <c r="EJ32" s="173">
        <f>'[21]Rec y Obligaciones'!C32</f>
        <v>777</v>
      </c>
      <c r="EK32" s="173">
        <f t="shared" si="79"/>
        <v>2.5045933662121653</v>
      </c>
      <c r="EL32" s="173">
        <f t="shared" si="97"/>
        <v>-40.822543792840825</v>
      </c>
      <c r="EM32" s="173">
        <f>'[21]Rec y Obligaciones'!$DE32+'[21]Rec y Obligaciones'!$DF32+'[21]Rec y Obligaciones'!$DG32</f>
        <v>2277</v>
      </c>
      <c r="EN32" s="173">
        <f t="shared" si="80"/>
        <v>7.3397156948070776</v>
      </c>
      <c r="EO32" s="173">
        <f t="shared" si="107"/>
        <v>17.189912506433359</v>
      </c>
      <c r="EP32" s="175">
        <f>'[21]Rec y Obligaciones'!$DF32</f>
        <v>958</v>
      </c>
      <c r="EQ32" s="173">
        <f t="shared" si="81"/>
        <v>3.0880314605292845</v>
      </c>
      <c r="ER32" s="173">
        <f t="shared" si="98"/>
        <v>-1.8442622950819665</v>
      </c>
      <c r="ES32" s="175">
        <f>'[21]Rec y Obligaciones'!$DC32+'[21]Rec y Obligaciones'!$DD32</f>
        <v>483</v>
      </c>
      <c r="ET32" s="173">
        <f t="shared" si="82"/>
        <v>1.5569093898075621</v>
      </c>
      <c r="EU32" s="173">
        <f t="shared" si="99"/>
        <v>34.166666666666657</v>
      </c>
      <c r="EV32" s="175">
        <f>'[21]Rec y Obligaciones'!$DG32</f>
        <v>836</v>
      </c>
      <c r="EW32" s="173">
        <f t="shared" si="83"/>
        <v>2.6947748444702317</v>
      </c>
      <c r="EX32" s="173">
        <f t="shared" si="100"/>
        <v>37.726523887973642</v>
      </c>
      <c r="EZ32" s="173">
        <f>'[21]Rec y Obligaciones'!$DS32</f>
        <v>5746</v>
      </c>
      <c r="FA32" s="173">
        <f t="shared" si="84"/>
        <v>18.521741933404247</v>
      </c>
      <c r="FB32" s="175">
        <f>'[21]Rec y Obligaciones'!$DF32+'[21]Rec y Obligaciones'!$DG32</f>
        <v>1794</v>
      </c>
      <c r="FC32" s="173">
        <f t="shared" si="85"/>
        <v>5.7828063049995171</v>
      </c>
      <c r="FD32" s="175">
        <f>'[21]Rec y Obligaciones'!$DH32+'[21]Rec y Obligaciones'!$DI32</f>
        <v>1460</v>
      </c>
      <c r="FE32" s="173">
        <f t="shared" si="86"/>
        <v>4.7061857331657162</v>
      </c>
      <c r="FF32" s="175">
        <f>'[21]Rec y Obligaciones'!$DL32+'[21]Rec y Obligaciones'!$DK32</f>
        <v>2492</v>
      </c>
      <c r="FG32" s="173">
        <f t="shared" si="87"/>
        <v>8.0327498952390162</v>
      </c>
      <c r="FH32" s="173">
        <f>'[21]Rec y Obligaciones'!$DH32</f>
        <v>194</v>
      </c>
      <c r="FI32" s="173">
        <f t="shared" si="108"/>
        <v>0.62534248783160884</v>
      </c>
      <c r="FJ32" s="173">
        <f>'[21]Rec y Obligaciones'!$DK32</f>
        <v>164</v>
      </c>
      <c r="FK32" s="173">
        <f t="shared" si="109"/>
        <v>0.52864004125971054</v>
      </c>
      <c r="FL32" s="195">
        <v>3438</v>
      </c>
      <c r="FM32" s="173">
        <f t="shared" si="110"/>
        <v>11.082100377139541</v>
      </c>
      <c r="FN32" s="173">
        <f t="shared" si="119"/>
        <v>-0.66454781854955458</v>
      </c>
      <c r="FO32" s="173">
        <f>'[21]Rec y Obligaciones'!DY32</f>
        <v>3367.8</v>
      </c>
      <c r="FP32" s="173">
        <f t="shared" si="88"/>
        <v>10.8558166521613</v>
      </c>
      <c r="FQ32" s="173">
        <f t="shared" si="111"/>
        <v>-3.2269187667021026</v>
      </c>
      <c r="FR32" s="173">
        <f>'[21]Rec y Obligaciones'!$DZ32</f>
        <v>4400</v>
      </c>
      <c r="FS32" s="173">
        <f t="shared" si="89"/>
        <v>14.183025497211746</v>
      </c>
      <c r="FT32" s="173">
        <f t="shared" si="112"/>
        <v>0</v>
      </c>
      <c r="FU32" s="173">
        <f t="shared" si="113"/>
        <v>1.1257367387033399</v>
      </c>
      <c r="FV32" s="173">
        <f t="shared" si="114"/>
        <v>11.082100377139541</v>
      </c>
      <c r="FW32" s="173">
        <f t="shared" si="115"/>
        <v>9.0235602094240832</v>
      </c>
      <c r="FX32" s="34" t="s">
        <v>76</v>
      </c>
      <c r="FY32" s="34" t="s">
        <v>76</v>
      </c>
      <c r="FZ32" s="34" t="s">
        <v>76</v>
      </c>
      <c r="GA32" s="34" t="s">
        <v>76</v>
      </c>
      <c r="GB32" s="34" t="s">
        <v>76</v>
      </c>
      <c r="GC32" s="34" t="s">
        <v>76</v>
      </c>
      <c r="GD32" s="34" t="s">
        <v>76</v>
      </c>
      <c r="GE32" s="34" t="s">
        <v>76</v>
      </c>
      <c r="GF32" s="173">
        <f>'[21]Reservas Int'!C32</f>
        <v>162.9</v>
      </c>
      <c r="GG32" s="27">
        <f t="shared" si="40"/>
        <v>2.551958224543081</v>
      </c>
      <c r="GH32" s="31">
        <f t="shared" si="53"/>
        <v>-110.79999999999998</v>
      </c>
      <c r="GI32" s="31">
        <f t="shared" si="46"/>
        <v>-1.7357702349869448</v>
      </c>
      <c r="GJ32" s="28">
        <f t="shared" si="41"/>
        <v>791.69400000000007</v>
      </c>
      <c r="GK32" s="32">
        <f t="shared" si="54"/>
        <v>-40.482279868469121</v>
      </c>
      <c r="GL32" s="35">
        <f t="shared" si="42"/>
        <v>2.713869221157851</v>
      </c>
    </row>
    <row r="33" spans="1:194" x14ac:dyDescent="0.25">
      <c r="A33" s="22">
        <v>1948</v>
      </c>
      <c r="B33" s="28">
        <f>'[14]EU Pob'!C33</f>
        <v>146631000</v>
      </c>
      <c r="C33" s="35">
        <f>'[14]EU PIB'!B33</f>
        <v>2118.5120000000002</v>
      </c>
      <c r="D33" s="35">
        <f>'[14]EU PIB'!C33</f>
        <v>4.0999999999999996</v>
      </c>
      <c r="E33" s="35">
        <f>'[14]EU PIB'!D33</f>
        <v>274.46800000000002</v>
      </c>
      <c r="F33" s="35">
        <f>'[14]EU PIB'!E33</f>
        <v>5.6119561855957345</v>
      </c>
      <c r="G33" s="35">
        <f>'[14]EU PIB'!F33</f>
        <v>12.955697206341055</v>
      </c>
      <c r="H33" s="35">
        <f>'[14]EU PIB'!G33</f>
        <v>5.6119561855957345</v>
      </c>
      <c r="I33" s="35">
        <f>'[14]EU PIB'!H33</f>
        <v>1871.827921790072</v>
      </c>
      <c r="J33" s="170">
        <f>'[14]EU INF A'!$J33</f>
        <v>101.24961901859187</v>
      </c>
      <c r="K33" s="170">
        <f t="shared" ref="K33" si="157">((J33/J32)-1)*100</f>
        <v>8.2437275985663305</v>
      </c>
      <c r="L33" s="170">
        <f>'[14]EU INF A'!$L33</f>
        <v>100.94483389210606</v>
      </c>
      <c r="M33" s="170">
        <f t="shared" ref="M33" si="158">((L33/L32)-1)*100</f>
        <v>1.4705882352941346</v>
      </c>
      <c r="N33" s="170">
        <f>'[14]EU INF A'!$F33</f>
        <v>99.896121883656519</v>
      </c>
      <c r="O33" s="170">
        <f t="shared" si="1"/>
        <v>7.6894363568495772</v>
      </c>
      <c r="P33" s="170">
        <f>'[14]EU INF A'!$H33</f>
        <v>96.40000000000002</v>
      </c>
      <c r="Q33" s="170">
        <f t="shared" ref="Q33" si="159">((P33/P32)-1)*100</f>
        <v>2.991452991453003</v>
      </c>
      <c r="R33" s="49" t="s">
        <v>76</v>
      </c>
      <c r="S33" s="49" t="s">
        <v>76</v>
      </c>
      <c r="T33" s="17">
        <f>'[14]EU tasas'!D33</f>
        <v>1.1599999999999999</v>
      </c>
      <c r="U33" s="17">
        <f>'[14]EU tasas'!E33</f>
        <v>1.0449999999999999</v>
      </c>
      <c r="V33" s="171">
        <f>'[14]EU Bal Fis'!B33</f>
        <v>4.2925800000000001</v>
      </c>
      <c r="W33" s="170">
        <f>'[14]UK Pet'!B92</f>
        <v>1.99</v>
      </c>
      <c r="X33" s="170">
        <f>'[14]UK Pet'!C92</f>
        <v>4.7368421052631726</v>
      </c>
      <c r="Y33" s="172">
        <f>[17]POBLACIÓN!$E33</f>
        <v>24426447.879804116</v>
      </c>
      <c r="Z33" s="52">
        <f t="shared" si="9"/>
        <v>2.7552293020935315</v>
      </c>
      <c r="AA33" s="37">
        <f>[17]POBLACIÓN!$F33</f>
        <v>10007205.475564651</v>
      </c>
      <c r="AB33" s="52">
        <f t="shared" si="10"/>
        <v>40.968729979927403</v>
      </c>
      <c r="AC33" s="37">
        <f>[17]POBLACIÓN!$G33</f>
        <v>14419242.404239465</v>
      </c>
      <c r="AD33" s="52">
        <f t="shared" si="11"/>
        <v>59.03127002007259</v>
      </c>
      <c r="AE33" s="37">
        <f>[17]POBLACIÓN!$M33</f>
        <v>7720473.2069680188</v>
      </c>
      <c r="AF33" s="52">
        <f t="shared" si="12"/>
        <v>31.607023849551769</v>
      </c>
      <c r="AG33" s="173">
        <f>[18]PIB!D33</f>
        <v>36373.059344921821</v>
      </c>
      <c r="AH33" s="173">
        <f>[18]PIB!E33</f>
        <v>4.1205602414300158</v>
      </c>
      <c r="AI33" s="174">
        <f>[18]PIB!H33</f>
        <v>91.004167909294537</v>
      </c>
      <c r="AJ33" s="174">
        <f>[18]PIB!I33</f>
        <v>2.4756838468211972</v>
      </c>
      <c r="AK33" s="175">
        <f>[18]PIB!B33</f>
        <v>33101</v>
      </c>
      <c r="AL33" s="173">
        <f>[18]PIB!C33</f>
        <v>6.6982561325468204</v>
      </c>
      <c r="AM33" s="48">
        <f t="shared" si="2"/>
        <v>4.7112474028267801</v>
      </c>
      <c r="AN33" s="173">
        <f>'[18]PIB POT'!F33</f>
        <v>37472.299362270409</v>
      </c>
      <c r="AO33" s="173">
        <f>'[18]PIB POT'!G33</f>
        <v>89.46580447946954</v>
      </c>
      <c r="AP33" s="173">
        <f>'[18]PIB POT'!H33</f>
        <v>5.5527008188073212</v>
      </c>
      <c r="AQ33" s="176">
        <f t="shared" si="21"/>
        <v>-1.3568014520402794</v>
      </c>
      <c r="AR33" s="177">
        <f t="shared" si="3"/>
        <v>5843.9311460938652</v>
      </c>
      <c r="AS33" s="178">
        <f t="shared" si="13"/>
        <v>-8.4501648131509288</v>
      </c>
      <c r="AT33" s="174">
        <f t="shared" si="4"/>
        <v>239.24604898961388</v>
      </c>
      <c r="AU33" s="170">
        <f t="shared" si="14"/>
        <v>-10.904938066267512</v>
      </c>
      <c r="AV33" s="179">
        <f t="shared" si="73"/>
        <v>3.3346612310338206</v>
      </c>
      <c r="AW33" s="179">
        <v>1.38</v>
      </c>
      <c r="AX33" s="181">
        <f>'[18]Inv Nom'!C33</f>
        <v>4548.2999999999993</v>
      </c>
      <c r="AY33" s="182">
        <f t="shared" si="50"/>
        <v>9.4104062928483501</v>
      </c>
      <c r="AZ33" s="181">
        <f>'[18]Inv Nom'!D33</f>
        <v>2916.9999999999995</v>
      </c>
      <c r="BA33" s="182">
        <f t="shared" si="51"/>
        <v>7.0066030814379898</v>
      </c>
      <c r="BB33" s="181">
        <f>'[18]Inv Nom'!E33</f>
        <v>1631.3</v>
      </c>
      <c r="BC33" s="182">
        <f t="shared" si="52"/>
        <v>13.989239046886981</v>
      </c>
      <c r="BD33" s="182">
        <f t="shared" si="29"/>
        <v>13.740672487236033</v>
      </c>
      <c r="BE33" s="184">
        <f t="shared" si="129"/>
        <v>-0.84874374389494778</v>
      </c>
      <c r="BF33" s="185">
        <f t="shared" si="75"/>
        <v>14.589416231130981</v>
      </c>
      <c r="BG33" s="185">
        <f t="shared" si="104"/>
        <v>10.692253003433933</v>
      </c>
      <c r="BH33" s="186">
        <f t="shared" si="105"/>
        <v>3.8971632276970487</v>
      </c>
      <c r="BI33" s="185">
        <f t="shared" si="106"/>
        <v>1.8798304180135545</v>
      </c>
      <c r="BJ33" s="185">
        <f t="shared" si="93"/>
        <v>-1.0310866741186067</v>
      </c>
      <c r="BK33" s="182">
        <f t="shared" si="94"/>
        <v>4.9282499018156551</v>
      </c>
      <c r="BL33" s="182">
        <f t="shared" si="76"/>
        <v>8.8124225854203786</v>
      </c>
      <c r="BM33" s="20" t="s">
        <v>76</v>
      </c>
      <c r="BN33" s="20" t="s">
        <v>76</v>
      </c>
      <c r="BO33" s="20" t="s">
        <v>76</v>
      </c>
      <c r="BP33" s="20" t="s">
        <v>76</v>
      </c>
      <c r="BQ33" s="20" t="s">
        <v>76</v>
      </c>
      <c r="BR33" s="20" t="s">
        <v>76</v>
      </c>
      <c r="BS33" s="20" t="s">
        <v>76</v>
      </c>
      <c r="BT33" s="20" t="s">
        <v>76</v>
      </c>
      <c r="BU33" s="20" t="s">
        <v>76</v>
      </c>
      <c r="BV33" s="187">
        <f>'[15]Precios M Anual'!B33</f>
        <v>83.211761311313325</v>
      </c>
      <c r="BW33" s="188">
        <f t="shared" si="5"/>
        <v>7.3234494857418175</v>
      </c>
      <c r="BX33" s="187">
        <f>'[15]Precios M Anual'!D33</f>
        <v>79.477922058535199</v>
      </c>
      <c r="BY33" s="188">
        <f t="shared" si="5"/>
        <v>10.634789777411392</v>
      </c>
      <c r="BZ33" s="188">
        <f>'[15]Fuente Bortz y otros'!G33</f>
        <v>89.814814814814781</v>
      </c>
      <c r="CA33" s="188">
        <f>'[15]Fuente Bortz y otros'!I33</f>
        <v>6.5934065934065922</v>
      </c>
      <c r="CB33" s="190">
        <f>'[15]Tasas int'!$B33</f>
        <v>8</v>
      </c>
      <c r="CC33" s="185">
        <f>'[19]TCA B64'!$B33</f>
        <v>5.6641666666666666</v>
      </c>
      <c r="CD33" s="140">
        <f t="shared" si="15"/>
        <v>16.5466392318244</v>
      </c>
      <c r="CE33" s="185">
        <f>[19]TCA!$D33</f>
        <v>6.88</v>
      </c>
      <c r="CF33" s="140">
        <f t="shared" si="16"/>
        <v>41.563786008230451</v>
      </c>
      <c r="CG33" s="190">
        <f>'[19]TCA B64'!$I33</f>
        <v>102.36934168772105</v>
      </c>
      <c r="CH33" s="140">
        <f t="shared" si="22"/>
        <v>-14.926925438065265</v>
      </c>
      <c r="CI33" s="27">
        <f>[19]TCA!$H33</f>
        <v>87.793292013157114</v>
      </c>
      <c r="CJ33" s="140">
        <f t="shared" si="77"/>
        <v>-22.980735326847544</v>
      </c>
      <c r="CK33" s="185">
        <f>[22]SMIN!$E33</f>
        <v>3.01</v>
      </c>
      <c r="CL33" s="185">
        <v>1.1500000000000001</v>
      </c>
      <c r="CM33" s="191">
        <f>[22]SMIN!$G33</f>
        <v>89.850746268656707</v>
      </c>
      <c r="CN33" s="185">
        <f t="shared" si="95"/>
        <v>107.97842138265226</v>
      </c>
      <c r="CO33" s="185">
        <f>[22]SIND!$B$19</f>
        <v>182.95902244411485</v>
      </c>
      <c r="CP33" s="186">
        <f>'[15]Terminos de Int'!B33</f>
        <v>92.79569643146985</v>
      </c>
      <c r="CQ33" s="186">
        <f>'[15]Terminos de Int'!C33</f>
        <v>-6.8149882903981389</v>
      </c>
      <c r="CR33" s="173">
        <f>[16]bp!G33</f>
        <v>-49.6</v>
      </c>
      <c r="CS33" s="173">
        <f>[16]bp!H33</f>
        <v>715.5</v>
      </c>
      <c r="CT33" s="173">
        <f>[16]bp!I33</f>
        <v>473.1</v>
      </c>
      <c r="CU33" s="173">
        <f>[16]bp!J33</f>
        <v>194.7</v>
      </c>
      <c r="CV33" s="173">
        <f>[16]bp!K33</f>
        <v>26.1</v>
      </c>
      <c r="CW33" s="173">
        <f>[16]bp!L33</f>
        <v>21.6</v>
      </c>
      <c r="CX33" s="173">
        <f>[16]bp!M33</f>
        <v>765.1</v>
      </c>
      <c r="CY33" s="173">
        <f>[16]bp!N33</f>
        <v>591.4</v>
      </c>
      <c r="CZ33" s="173">
        <f>[16]bp!O33</f>
        <v>91.1</v>
      </c>
      <c r="DA33" s="173">
        <f>[16]bp!P33</f>
        <v>82.600000000000051</v>
      </c>
      <c r="DB33" s="173">
        <f>[16]bp!Q33</f>
        <v>0</v>
      </c>
      <c r="DC33" s="173">
        <f>[16]bp!R33</f>
        <v>17.2</v>
      </c>
      <c r="DD33" s="173">
        <f>[16]bp!S33</f>
        <v>0</v>
      </c>
      <c r="DE33" s="173">
        <f>[16]bp!T33</f>
        <v>-8.1999999999999993</v>
      </c>
      <c r="DF33" s="173">
        <f>[16]bp!U33</f>
        <v>-40.6</v>
      </c>
      <c r="DG33" s="173">
        <f>[16]bp!V33</f>
        <v>0</v>
      </c>
      <c r="DH33" s="173">
        <f>'[18]Inv Ext'!B33</f>
        <v>33.279000000000003</v>
      </c>
      <c r="DI33" s="173">
        <f t="shared" si="130"/>
        <v>0.56946256155403163</v>
      </c>
      <c r="DJ33" s="173">
        <f t="shared" si="17"/>
        <v>18.21547813258411</v>
      </c>
      <c r="DK33" s="173">
        <f t="shared" si="0"/>
        <v>-118.29999999999995</v>
      </c>
      <c r="DL33" s="173">
        <f t="shared" si="6"/>
        <v>-2.0243222762655702</v>
      </c>
      <c r="DM33" s="173">
        <f t="shared" si="38"/>
        <v>-2.0496894409937849</v>
      </c>
      <c r="DN33" s="173">
        <f t="shared" si="39"/>
        <v>-17.895321393863661</v>
      </c>
      <c r="DO33" s="173">
        <f t="shared" si="131"/>
        <v>-0.84874374389494778</v>
      </c>
      <c r="DP33" s="173">
        <f t="shared" si="132"/>
        <v>0.2943224273184093</v>
      </c>
      <c r="DQ33" s="21" t="s">
        <v>76</v>
      </c>
      <c r="DR33" s="192">
        <f>[20]GobFed!$X33</f>
        <v>1538</v>
      </c>
      <c r="DS33" s="140">
        <f>[20]GobFed!$X102</f>
        <v>4.6463853055798925</v>
      </c>
      <c r="DT33" s="192">
        <f>[20]GobFed!$AO33</f>
        <v>1879.3</v>
      </c>
      <c r="DU33" s="140">
        <f>[20]GobFed!$AO102</f>
        <v>5.6774719796984989</v>
      </c>
      <c r="DV33" s="193">
        <f>[20]GobFed!$BG33</f>
        <v>-341.3</v>
      </c>
      <c r="DW33" s="186">
        <f>[20]GobFed!$BG102</f>
        <v>-1.0310866741186067</v>
      </c>
      <c r="DX33" s="19" t="s">
        <v>76</v>
      </c>
      <c r="DY33" s="19" t="s">
        <v>76</v>
      </c>
      <c r="DZ33" s="19" t="s">
        <v>76</v>
      </c>
      <c r="EA33" s="19" t="s">
        <v>76</v>
      </c>
      <c r="EB33" s="19" t="s">
        <v>76</v>
      </c>
      <c r="EC33" s="20" t="s">
        <v>76</v>
      </c>
      <c r="ED33" s="20" t="s">
        <v>76</v>
      </c>
      <c r="EE33" s="20" t="s">
        <v>76</v>
      </c>
      <c r="EF33" s="4"/>
      <c r="EG33" s="175">
        <f>'[21]Rec y Obligaciones'!$EA33</f>
        <v>3443</v>
      </c>
      <c r="EH33" s="173">
        <f t="shared" si="78"/>
        <v>10.401498444155767</v>
      </c>
      <c r="EI33" s="173">
        <f t="shared" si="96"/>
        <v>12.737393582187305</v>
      </c>
      <c r="EJ33" s="173">
        <f>'[21]Rec y Obligaciones'!C33</f>
        <v>824</v>
      </c>
      <c r="EK33" s="173">
        <f t="shared" si="79"/>
        <v>2.4893507749010602</v>
      </c>
      <c r="EL33" s="173">
        <f t="shared" si="97"/>
        <v>6.0489060489060442</v>
      </c>
      <c r="EM33" s="173">
        <f>'[21]Rec y Obligaciones'!$DE33+'[21]Rec y Obligaciones'!$DF33+'[21]Rec y Obligaciones'!$DG33</f>
        <v>2619</v>
      </c>
      <c r="EN33" s="173">
        <f t="shared" si="80"/>
        <v>7.9121476692547059</v>
      </c>
      <c r="EO33" s="173">
        <f t="shared" si="107"/>
        <v>15.019762845849804</v>
      </c>
      <c r="EP33" s="175">
        <f>'[21]Rec y Obligaciones'!$DF33</f>
        <v>1424</v>
      </c>
      <c r="EQ33" s="173">
        <f t="shared" si="81"/>
        <v>4.3019848342950358</v>
      </c>
      <c r="ER33" s="173">
        <f t="shared" si="98"/>
        <v>48.643006263048029</v>
      </c>
      <c r="ES33" s="175">
        <f>'[21]Rec y Obligaciones'!$DC33+'[21]Rec y Obligaciones'!$DD33</f>
        <v>363</v>
      </c>
      <c r="ET33" s="173">
        <f t="shared" si="82"/>
        <v>1.0966436059333555</v>
      </c>
      <c r="EU33" s="173">
        <f t="shared" si="99"/>
        <v>-24.844720496894411</v>
      </c>
      <c r="EV33" s="175">
        <f>'[21]Rec y Obligaciones'!$DG33</f>
        <v>832</v>
      </c>
      <c r="EW33" s="173">
        <f t="shared" si="83"/>
        <v>2.5135192290263135</v>
      </c>
      <c r="EX33" s="173">
        <f t="shared" si="100"/>
        <v>-0.4784688995215336</v>
      </c>
      <c r="EZ33" s="173">
        <f>'[21]Rec y Obligaciones'!$DS33</f>
        <v>7040</v>
      </c>
      <c r="FA33" s="173">
        <f t="shared" si="84"/>
        <v>21.268239630222652</v>
      </c>
      <c r="FB33" s="175">
        <f>'[21]Rec y Obligaciones'!$DF33+'[21]Rec y Obligaciones'!$DG33</f>
        <v>2256</v>
      </c>
      <c r="FC33" s="173">
        <f t="shared" si="85"/>
        <v>6.8155040633213497</v>
      </c>
      <c r="FD33" s="175">
        <f>'[21]Rec y Obligaciones'!$DH33+'[21]Rec y Obligaciones'!$DI33</f>
        <v>1940</v>
      </c>
      <c r="FE33" s="173">
        <f t="shared" si="86"/>
        <v>5.8608501253738554</v>
      </c>
      <c r="FF33" s="175">
        <f>'[21]Rec y Obligaciones'!$DL33+'[21]Rec y Obligaciones'!$DK33</f>
        <v>2844</v>
      </c>
      <c r="FG33" s="173">
        <f t="shared" si="87"/>
        <v>8.5918854415274453</v>
      </c>
      <c r="FH33" s="173">
        <f>'[21]Rec y Obligaciones'!$DH33</f>
        <v>198</v>
      </c>
      <c r="FI33" s="173">
        <f t="shared" si="108"/>
        <v>0.59816923960001211</v>
      </c>
      <c r="FJ33" s="173">
        <f>'[21]Rec y Obligaciones'!$DK33</f>
        <v>155</v>
      </c>
      <c r="FK33" s="173">
        <f t="shared" si="109"/>
        <v>0.46826379867677714</v>
      </c>
      <c r="FL33" s="195">
        <v>3916</v>
      </c>
      <c r="FM33" s="173">
        <f t="shared" si="110"/>
        <v>11.830458294311349</v>
      </c>
      <c r="FN33" s="173">
        <f t="shared" si="119"/>
        <v>13.903432228039559</v>
      </c>
      <c r="FO33" s="173">
        <f>'[21]Rec y Obligaciones'!DY33</f>
        <v>3563.2</v>
      </c>
      <c r="FP33" s="173">
        <f t="shared" si="88"/>
        <v>10.764629467387692</v>
      </c>
      <c r="FQ33" s="173">
        <f t="shared" si="111"/>
        <v>5.802007245085794</v>
      </c>
      <c r="FR33" s="173">
        <f>'[21]Rec y Obligaciones'!$DZ33</f>
        <v>5100</v>
      </c>
      <c r="FS33" s="173">
        <f t="shared" si="89"/>
        <v>15.407389504848796</v>
      </c>
      <c r="FT33" s="173">
        <f t="shared" si="112"/>
        <v>15.909090909090917</v>
      </c>
      <c r="FU33" s="173">
        <f t="shared" si="113"/>
        <v>1.1373801916932906</v>
      </c>
      <c r="FV33" s="173">
        <f t="shared" si="114"/>
        <v>11.830458294311349</v>
      </c>
      <c r="FW33" s="173">
        <f t="shared" si="115"/>
        <v>8.4527579162410618</v>
      </c>
      <c r="FX33" s="191">
        <f>'[21]Fin Gob Fed '!I33</f>
        <v>3796</v>
      </c>
      <c r="FY33" s="185">
        <f>'[21]Fin Gob Fed '!L33</f>
        <v>11.467931482432554</v>
      </c>
      <c r="FZ33" s="34" t="s">
        <v>76</v>
      </c>
      <c r="GA33" s="191">
        <f>'[21]Fin Gob Fed '!N33</f>
        <v>2972</v>
      </c>
      <c r="GB33" s="185">
        <f>'[21]Fin Gob Fed '!O33</f>
        <v>8.9785807075314938</v>
      </c>
      <c r="GC33" s="34" t="s">
        <v>76</v>
      </c>
      <c r="GD33" s="185">
        <f>'[21]Fin Gob Fed '!$H33</f>
        <v>1.0664330382767893</v>
      </c>
      <c r="GE33" s="185">
        <f>'[21]Fin Gob Fed '!$G33</f>
        <v>5.3684178725718255</v>
      </c>
      <c r="GF33" s="173">
        <f>'[21]Reservas Int'!C33</f>
        <v>122.6</v>
      </c>
      <c r="GG33" s="27">
        <f t="shared" si="40"/>
        <v>2.0979028830951729</v>
      </c>
      <c r="GH33" s="31">
        <f>GF33-GF32</f>
        <v>-40.300000000000011</v>
      </c>
      <c r="GI33" s="31">
        <f t="shared" si="46"/>
        <v>-0.68960429191464523</v>
      </c>
      <c r="GJ33" s="28">
        <f t="shared" si="41"/>
        <v>843.48799999999994</v>
      </c>
      <c r="GK33" s="32">
        <f>((GJ33/GJ32)-1)*100</f>
        <v>6.5421741228302688</v>
      </c>
      <c r="GL33" s="35">
        <f t="shared" si="42"/>
        <v>2.4876564085221506</v>
      </c>
    </row>
    <row r="34" spans="1:194" x14ac:dyDescent="0.25">
      <c r="A34" s="22">
        <v>1949</v>
      </c>
      <c r="B34" s="28">
        <f>'[14]EU Pob'!C34</f>
        <v>149188000</v>
      </c>
      <c r="C34" s="35">
        <f>'[14]EU PIB'!B34</f>
        <v>2106.5590000000002</v>
      </c>
      <c r="D34" s="35">
        <f>'[14]EU PIB'!C34</f>
        <v>-0.6</v>
      </c>
      <c r="E34" s="35">
        <f>'[14]EU PIB'!D34</f>
        <v>272.47500000000002</v>
      </c>
      <c r="F34" s="35">
        <f>'[14]EU PIB'!E34</f>
        <v>-0.16283397367470309</v>
      </c>
      <c r="G34" s="35">
        <f>'[14]EU PIB'!F34</f>
        <v>12.934600929762707</v>
      </c>
      <c r="H34" s="35">
        <f>'[14]EU PIB'!G34</f>
        <v>-0.16283397367470309</v>
      </c>
      <c r="I34" s="35">
        <f>'[14]EU PIB'!H34</f>
        <v>1826.386840764673</v>
      </c>
      <c r="J34" s="170">
        <f>'[14]EU INF A'!$J34</f>
        <v>96.220664431575742</v>
      </c>
      <c r="K34" s="170">
        <f t="shared" ref="K34" si="160">((J34/J33)-1)*100</f>
        <v>-4.9668874172185244</v>
      </c>
      <c r="L34" s="170">
        <f>'[14]EU INF A'!$L34</f>
        <v>94.727217311795172</v>
      </c>
      <c r="M34" s="170">
        <f t="shared" ref="M34" si="161">((L34/L33)-1)*100</f>
        <v>-6.1594202898550776</v>
      </c>
      <c r="N34" s="170">
        <f>'[14]EU INF A'!$F34</f>
        <v>98.92659279778394</v>
      </c>
      <c r="O34" s="170">
        <f t="shared" si="1"/>
        <v>-0.97053726169844534</v>
      </c>
      <c r="P34" s="170">
        <f>'[14]EU INF A'!$H34</f>
        <v>94.40000000000002</v>
      </c>
      <c r="Q34" s="170">
        <f t="shared" ref="Q34" si="162">((P34/P33)-1)*100</f>
        <v>-2.0746887966805017</v>
      </c>
      <c r="R34" s="170">
        <f>'[14]EU tasas'!B34</f>
        <v>2</v>
      </c>
      <c r="S34" s="170">
        <f>'[14]EU tasas'!C34</f>
        <v>2</v>
      </c>
      <c r="T34" s="170">
        <f>'[14]EU tasas'!D34</f>
        <v>1.1000000000000001</v>
      </c>
      <c r="U34" s="170">
        <f>'[14]EU tasas'!E34</f>
        <v>1.115</v>
      </c>
      <c r="V34" s="171">
        <f>'[14]EU Bal Fis'!B34</f>
        <v>0.21260999999999999</v>
      </c>
      <c r="W34" s="170">
        <f>'[14]UK Pet'!B93</f>
        <v>1.78</v>
      </c>
      <c r="X34" s="170">
        <f>'[14]UK Pet'!C93</f>
        <v>-10.552763819095478</v>
      </c>
      <c r="Y34" s="172">
        <f>[17]POBLACIÓN!$E34</f>
        <v>25099452.52924908</v>
      </c>
      <c r="Z34" s="52">
        <f t="shared" si="9"/>
        <v>2.7552293020935092</v>
      </c>
      <c r="AA34" s="37">
        <f>[17]POBLACIÓN!$F34</f>
        <v>10483985.244379099</v>
      </c>
      <c r="AB34" s="52">
        <f t="shared" si="10"/>
        <v>41.769776580432676</v>
      </c>
      <c r="AC34" s="37">
        <f>[17]POBLACIÓN!$G34</f>
        <v>14615467.28486998</v>
      </c>
      <c r="AD34" s="52">
        <f t="shared" si="11"/>
        <v>58.230223419567317</v>
      </c>
      <c r="AE34" s="37">
        <f>[17]POBLACIÓN!$M34</f>
        <v>7991525.0341876354</v>
      </c>
      <c r="AF34" s="52">
        <f t="shared" si="12"/>
        <v>31.839439624728438</v>
      </c>
      <c r="AG34" s="173">
        <f>[18]PIB!D34</f>
        <v>38366.677662106602</v>
      </c>
      <c r="AH34" s="173">
        <f>[18]PIB!E34</f>
        <v>5.4810300620564023</v>
      </c>
      <c r="AI34" s="174">
        <f>[18]PIB!H34</f>
        <v>94.905272540611023</v>
      </c>
      <c r="AJ34" s="174">
        <f>[18]PIB!I34</f>
        <v>4.2867318288155598</v>
      </c>
      <c r="AK34" s="175">
        <f>[18]PIB!B34</f>
        <v>36412</v>
      </c>
      <c r="AL34" s="173">
        <f>[18]PIB!C34</f>
        <v>10.002718951089085</v>
      </c>
      <c r="AM34" s="48">
        <f t="shared" si="2"/>
        <v>4.8009206625737235</v>
      </c>
      <c r="AN34" s="173">
        <f>'[18]PIB POT'!F34</f>
        <v>39596.627557245389</v>
      </c>
      <c r="AO34" s="173">
        <f>'[18]PIB POT'!G34</f>
        <v>94.53767714744933</v>
      </c>
      <c r="AP34" s="173">
        <f>'[18]PIB POT'!H34</f>
        <v>5.6690628307530355</v>
      </c>
      <c r="AQ34" s="176">
        <f t="shared" si="21"/>
        <v>-0.17794495726511927</v>
      </c>
      <c r="AR34" s="177">
        <f t="shared" si="3"/>
        <v>4556.1510708848618</v>
      </c>
      <c r="AS34" s="178">
        <f t="shared" si="13"/>
        <v>-22.036195208592879</v>
      </c>
      <c r="AT34" s="174">
        <f t="shared" si="4"/>
        <v>181.52392230768598</v>
      </c>
      <c r="AU34" s="170">
        <f t="shared" si="14"/>
        <v>-24.126679176396237</v>
      </c>
      <c r="AV34" s="179">
        <f t="shared" si="73"/>
        <v>2.5309749477263064</v>
      </c>
      <c r="AW34" s="179">
        <v>1.38</v>
      </c>
      <c r="AX34" s="181">
        <f>'[18]Inv Nom'!C34</f>
        <v>5051.2</v>
      </c>
      <c r="AY34" s="182">
        <f t="shared" si="50"/>
        <v>11.056878394125302</v>
      </c>
      <c r="AZ34" s="181">
        <f>'[18]Inv Nom'!D34</f>
        <v>3086.9999999999995</v>
      </c>
      <c r="BA34" s="182">
        <f t="shared" si="51"/>
        <v>5.8279053822420268</v>
      </c>
      <c r="BB34" s="181">
        <f>'[18]Inv Nom'!E34</f>
        <v>1964.2</v>
      </c>
      <c r="BC34" s="182">
        <f t="shared" si="52"/>
        <v>20.407037332189049</v>
      </c>
      <c r="BD34" s="182">
        <f t="shared" si="29"/>
        <v>13.872349774799517</v>
      </c>
      <c r="BE34" s="184">
        <f t="shared" si="129"/>
        <v>1.5912554011498041</v>
      </c>
      <c r="BF34" s="185">
        <f t="shared" si="75"/>
        <v>12.281094373649713</v>
      </c>
      <c r="BG34" s="185">
        <f t="shared" si="104"/>
        <v>6.6098870793511306</v>
      </c>
      <c r="BH34" s="186">
        <f t="shared" si="105"/>
        <v>5.6712072942985827</v>
      </c>
      <c r="BI34" s="185">
        <f t="shared" si="106"/>
        <v>-1.8680872148375975</v>
      </c>
      <c r="BJ34" s="185">
        <f t="shared" si="93"/>
        <v>0.27683181368779519</v>
      </c>
      <c r="BK34" s="182">
        <f t="shared" si="94"/>
        <v>5.3943754806107878</v>
      </c>
      <c r="BL34" s="182">
        <f t="shared" si="76"/>
        <v>8.4779742941887282</v>
      </c>
      <c r="BM34" s="20" t="s">
        <v>76</v>
      </c>
      <c r="BN34" s="20" t="s">
        <v>76</v>
      </c>
      <c r="BO34" s="20" t="s">
        <v>76</v>
      </c>
      <c r="BP34" s="20" t="s">
        <v>76</v>
      </c>
      <c r="BQ34" s="20" t="s">
        <v>76</v>
      </c>
      <c r="BR34" s="20" t="s">
        <v>76</v>
      </c>
      <c r="BS34" s="20" t="s">
        <v>76</v>
      </c>
      <c r="BT34" s="20" t="s">
        <v>76</v>
      </c>
      <c r="BU34" s="20" t="s">
        <v>76</v>
      </c>
      <c r="BV34" s="187">
        <f>'[15]Precios M Anual'!B34</f>
        <v>91.162218377628221</v>
      </c>
      <c r="BW34" s="188">
        <f t="shared" si="5"/>
        <v>9.55448717948717</v>
      </c>
      <c r="BX34" s="187">
        <f>'[15]Precios M Anual'!D34</f>
        <v>86.880858166818996</v>
      </c>
      <c r="BY34" s="188">
        <f t="shared" si="5"/>
        <v>9.31445603576746</v>
      </c>
      <c r="BZ34" s="188">
        <f>'[15]Fuente Bortz y otros'!G34</f>
        <v>94.444444444444414</v>
      </c>
      <c r="CA34" s="188">
        <f>'[15]Fuente Bortz y otros'!I34</f>
        <v>5.1546391752577359</v>
      </c>
      <c r="CB34" s="190">
        <f>'[15]Tasas int'!$B34</f>
        <v>8</v>
      </c>
      <c r="CC34" s="185">
        <f>'[19]TCA B64'!$B34</f>
        <v>7.9918333333333331</v>
      </c>
      <c r="CD34" s="140">
        <f t="shared" si="15"/>
        <v>41.094600559070173</v>
      </c>
      <c r="CE34" s="185">
        <f>[19]TCA!$D34</f>
        <v>8.64</v>
      </c>
      <c r="CF34" s="140">
        <f t="shared" si="16"/>
        <v>25.581395348837212</v>
      </c>
      <c r="CG34" s="190">
        <f>'[19]TCA B64'!$I34</f>
        <v>83.640136433648877</v>
      </c>
      <c r="CH34" s="140">
        <f t="shared" si="22"/>
        <v>-18.295717199399252</v>
      </c>
      <c r="CI34" s="27">
        <f>[19]TCA!$H34</f>
        <v>81.437221144980526</v>
      </c>
      <c r="CJ34" s="140">
        <f t="shared" si="77"/>
        <v>-7.2398137971908305</v>
      </c>
      <c r="CK34" s="185">
        <f>[22]SMIN!$E34</f>
        <v>3.01</v>
      </c>
      <c r="CL34" s="185">
        <v>1.1500000000000001</v>
      </c>
      <c r="CM34" s="191">
        <f>[22]SMIN!$G34</f>
        <v>89.850746268656707</v>
      </c>
      <c r="CN34" s="185">
        <f t="shared" si="95"/>
        <v>98.561386359051838</v>
      </c>
      <c r="CO34" s="185">
        <f>[22]SIND!$B$19</f>
        <v>182.95902244411485</v>
      </c>
      <c r="CP34" s="186">
        <f>'[15]Terminos de Int'!B34</f>
        <v>110.23169526728643</v>
      </c>
      <c r="CQ34" s="186">
        <f>'[15]Terminos de Int'!C34</f>
        <v>18.789663213199947</v>
      </c>
      <c r="CR34" s="173">
        <f>[16]bp!G34</f>
        <v>72.5</v>
      </c>
      <c r="CS34" s="173">
        <f>[16]bp!H34</f>
        <v>701.1</v>
      </c>
      <c r="CT34" s="173">
        <f>[16]bp!I34</f>
        <v>455.9</v>
      </c>
      <c r="CU34" s="173">
        <f>[16]bp!J34</f>
        <v>186.4</v>
      </c>
      <c r="CV34" s="173">
        <f>[16]bp!K34</f>
        <v>41.2</v>
      </c>
      <c r="CW34" s="173">
        <f>[16]bp!L34</f>
        <v>17.600000000000001</v>
      </c>
      <c r="CX34" s="173">
        <f>[16]bp!M34</f>
        <v>628.6</v>
      </c>
      <c r="CY34" s="173">
        <f>[16]bp!N34</f>
        <v>514.4</v>
      </c>
      <c r="CZ34" s="173">
        <f>[16]bp!O34</f>
        <v>54.599999999999994</v>
      </c>
      <c r="DA34" s="173">
        <f>[16]bp!P34</f>
        <v>59.600000000000051</v>
      </c>
      <c r="DB34" s="173">
        <f>[16]bp!Q34</f>
        <v>0</v>
      </c>
      <c r="DC34" s="173">
        <f>[16]bp!R34</f>
        <v>17.600000000000001</v>
      </c>
      <c r="DD34" s="173">
        <f>[16]bp!S34</f>
        <v>0</v>
      </c>
      <c r="DE34" s="173">
        <f>[16]bp!T34</f>
        <v>-45.6</v>
      </c>
      <c r="DF34" s="173">
        <f>[16]bp!U34</f>
        <v>44.5</v>
      </c>
      <c r="DG34" s="173">
        <f>[16]bp!V34</f>
        <v>0</v>
      </c>
      <c r="DH34" s="173">
        <f>'[18]Inv Ext'!B34</f>
        <v>30.446999999999999</v>
      </c>
      <c r="DI34" s="173">
        <f t="shared" si="130"/>
        <v>0.66826142343183559</v>
      </c>
      <c r="DJ34" s="173">
        <f t="shared" si="17"/>
        <v>21.296484354974549</v>
      </c>
      <c r="DK34" s="173">
        <f t="shared" si="0"/>
        <v>-58.5</v>
      </c>
      <c r="DL34" s="173">
        <f t="shared" si="6"/>
        <v>-1.2839784961001866</v>
      </c>
      <c r="DM34" s="173">
        <f t="shared" si="38"/>
        <v>-3.6355950116254587</v>
      </c>
      <c r="DN34" s="173">
        <f t="shared" si="39"/>
        <v>-13.019952654717615</v>
      </c>
      <c r="DO34" s="173">
        <f t="shared" si="131"/>
        <v>1.5912554011498041</v>
      </c>
      <c r="DP34" s="173">
        <f t="shared" si="132"/>
        <v>0.3862909663480904</v>
      </c>
      <c r="DQ34" s="21" t="s">
        <v>76</v>
      </c>
      <c r="DR34" s="192">
        <f>[20]GobFed!$X34</f>
        <v>2685.9</v>
      </c>
      <c r="DS34" s="140">
        <f>[20]GobFed!$X103</f>
        <v>7.3764143688893782</v>
      </c>
      <c r="DT34" s="192">
        <f>[20]GobFed!$AO34</f>
        <v>2585.1</v>
      </c>
      <c r="DU34" s="140">
        <f>[20]GobFed!$AO103</f>
        <v>7.0995825552015823</v>
      </c>
      <c r="DV34" s="193">
        <f>[20]GobFed!$BG34</f>
        <v>100.8</v>
      </c>
      <c r="DW34" s="186">
        <f>[20]GobFed!$BG103</f>
        <v>0.27683181368779519</v>
      </c>
      <c r="DX34" s="19" t="s">
        <v>76</v>
      </c>
      <c r="DY34" s="19" t="s">
        <v>76</v>
      </c>
      <c r="DZ34" s="19" t="s">
        <v>76</v>
      </c>
      <c r="EA34" s="19" t="s">
        <v>76</v>
      </c>
      <c r="EB34" s="19" t="s">
        <v>76</v>
      </c>
      <c r="EC34" s="20" t="s">
        <v>76</v>
      </c>
      <c r="ED34" s="20" t="s">
        <v>76</v>
      </c>
      <c r="EE34" s="20" t="s">
        <v>76</v>
      </c>
      <c r="EF34" s="4"/>
      <c r="EG34" s="175">
        <f>'[21]Rec y Obligaciones'!$EA34</f>
        <v>4040</v>
      </c>
      <c r="EH34" s="173">
        <f t="shared" si="78"/>
        <v>11.09524332637592</v>
      </c>
      <c r="EI34" s="173">
        <f t="shared" si="96"/>
        <v>17.339529480104552</v>
      </c>
      <c r="EJ34" s="173">
        <f>'[21]Rec y Obligaciones'!C34</f>
        <v>1402</v>
      </c>
      <c r="EK34" s="173">
        <f t="shared" si="79"/>
        <v>3.8503789959354058</v>
      </c>
      <c r="EL34" s="173">
        <f t="shared" si="97"/>
        <v>70.145631067961162</v>
      </c>
      <c r="EM34" s="173">
        <f>'[21]Rec y Obligaciones'!$DE34+'[21]Rec y Obligaciones'!$DF34+'[21]Rec y Obligaciones'!$DG34</f>
        <v>2638</v>
      </c>
      <c r="EN34" s="173">
        <f t="shared" si="80"/>
        <v>7.2448643304405147</v>
      </c>
      <c r="EO34" s="173">
        <f t="shared" si="107"/>
        <v>0.72546773577701895</v>
      </c>
      <c r="EP34" s="175">
        <f>'[21]Rec y Obligaciones'!$DF34</f>
        <v>1910</v>
      </c>
      <c r="EQ34" s="173">
        <f t="shared" si="81"/>
        <v>5.2455234538064373</v>
      </c>
      <c r="ER34" s="173">
        <f t="shared" si="98"/>
        <v>34.12921348314606</v>
      </c>
      <c r="ES34" s="175">
        <f>'[21]Rec y Obligaciones'!$DC34+'[21]Rec y Obligaciones'!$DD34</f>
        <v>273</v>
      </c>
      <c r="ET34" s="173">
        <f t="shared" si="82"/>
        <v>0.74975282873777871</v>
      </c>
      <c r="EU34" s="173">
        <f t="shared" si="99"/>
        <v>-24.79338842975206</v>
      </c>
      <c r="EV34" s="175">
        <f>'[21]Rec y Obligaciones'!$DG34</f>
        <v>455</v>
      </c>
      <c r="EW34" s="173">
        <f t="shared" si="83"/>
        <v>1.249588047896298</v>
      </c>
      <c r="EX34" s="173">
        <f t="shared" si="100"/>
        <v>-45.3125</v>
      </c>
      <c r="EZ34" s="173">
        <f>'[21]Rec y Obligaciones'!$DS34</f>
        <v>8149</v>
      </c>
      <c r="FA34" s="173">
        <f t="shared" si="84"/>
        <v>22.379984620454795</v>
      </c>
      <c r="FB34" s="175">
        <f>'[21]Rec y Obligaciones'!$DF34+'[21]Rec y Obligaciones'!$DG34</f>
        <v>2365</v>
      </c>
      <c r="FC34" s="173">
        <f t="shared" si="85"/>
        <v>6.4951115017027359</v>
      </c>
      <c r="FD34" s="175">
        <f>'[21]Rec y Obligaciones'!$DH34+'[21]Rec y Obligaciones'!$DI34</f>
        <v>2695</v>
      </c>
      <c r="FE34" s="173">
        <f t="shared" si="86"/>
        <v>7.4014061298473033</v>
      </c>
      <c r="FF34" s="175">
        <f>'[21]Rec y Obligaciones'!$DL34+'[21]Rec y Obligaciones'!$DK34</f>
        <v>3089</v>
      </c>
      <c r="FG34" s="173">
        <f t="shared" si="87"/>
        <v>8.4834669889047571</v>
      </c>
      <c r="FH34" s="173">
        <f>'[21]Rec y Obligaciones'!$DH34</f>
        <v>138</v>
      </c>
      <c r="FI34" s="173">
        <f t="shared" si="108"/>
        <v>0.37899593540591014</v>
      </c>
      <c r="FJ34" s="173">
        <f>'[21]Rec y Obligaciones'!$DK34</f>
        <v>177</v>
      </c>
      <c r="FK34" s="173">
        <f t="shared" si="109"/>
        <v>0.48610348236844991</v>
      </c>
      <c r="FL34" s="195">
        <v>4353</v>
      </c>
      <c r="FM34" s="173">
        <f t="shared" si="110"/>
        <v>11.954850049434253</v>
      </c>
      <c r="FN34" s="173">
        <f t="shared" si="119"/>
        <v>11.159346271705829</v>
      </c>
      <c r="FO34" s="173">
        <f>'[21]Rec y Obligaciones'!DY34</f>
        <v>3970.8</v>
      </c>
      <c r="FP34" s="173">
        <f t="shared" si="88"/>
        <v>10.905196089201363</v>
      </c>
      <c r="FQ34" s="173">
        <f t="shared" si="111"/>
        <v>11.43915581499777</v>
      </c>
      <c r="FR34" s="173">
        <f>'[21]Rec y Obligaciones'!$DZ34</f>
        <v>5600</v>
      </c>
      <c r="FS34" s="173">
        <f t="shared" si="89"/>
        <v>15.379545204877513</v>
      </c>
      <c r="FT34" s="173">
        <f t="shared" si="112"/>
        <v>9.8039215686274606</v>
      </c>
      <c r="FU34" s="173">
        <f t="shared" si="113"/>
        <v>1.0774752475247524</v>
      </c>
      <c r="FV34" s="173">
        <f t="shared" si="114"/>
        <v>11.954850049434253</v>
      </c>
      <c r="FW34" s="173">
        <f t="shared" si="115"/>
        <v>8.3648058810016082</v>
      </c>
      <c r="FX34" s="191">
        <f>'[21]Fin Gob Fed '!I34</f>
        <v>4355</v>
      </c>
      <c r="FY34" s="185">
        <f>'[21]Fin Gob Fed '!L34</f>
        <v>11.96034274415028</v>
      </c>
      <c r="FZ34" s="185">
        <f>'[21]Fin Gob Fed '!M34</f>
        <v>14.726027397260278</v>
      </c>
      <c r="GA34" s="191">
        <f>'[21]Fin Gob Fed '!N34</f>
        <v>2953</v>
      </c>
      <c r="GB34" s="185">
        <f>'[21]Fin Gob Fed '!O34</f>
        <v>8.1099637482148736</v>
      </c>
      <c r="GC34" s="185">
        <f>'[21]Fin Gob Fed '!P34</f>
        <v>-0.63930013458950441</v>
      </c>
      <c r="GD34" s="185">
        <f>'[21]Fin Gob Fed '!$H34</f>
        <v>0.86509941777436017</v>
      </c>
      <c r="GE34" s="185">
        <f>'[21]Fin Gob Fed '!$G34</f>
        <v>6.1106228715807971</v>
      </c>
      <c r="GF34" s="173">
        <f>'[21]Reservas Int'!C34</f>
        <v>164</v>
      </c>
      <c r="GG34" s="27">
        <f t="shared" si="40"/>
        <v>3.5995294591526603</v>
      </c>
      <c r="GH34" s="31">
        <f t="shared" si="53"/>
        <v>41.400000000000006</v>
      </c>
      <c r="GI34" s="31">
        <f t="shared" si="46"/>
        <v>0.90866170493243992</v>
      </c>
      <c r="GJ34" s="28">
        <f t="shared" si="41"/>
        <v>1416.96</v>
      </c>
      <c r="GK34" s="32">
        <f t="shared" si="54"/>
        <v>67.988163435638697</v>
      </c>
      <c r="GL34" s="35">
        <f t="shared" si="42"/>
        <v>3.8258164852255052</v>
      </c>
    </row>
    <row r="35" spans="1:194" ht="16.5" customHeight="1" x14ac:dyDescent="0.25">
      <c r="A35" s="22">
        <v>1950</v>
      </c>
      <c r="B35" s="28">
        <f>'[14]EU Pob'!C35</f>
        <v>151684000</v>
      </c>
      <c r="C35" s="35">
        <f>'[14]EU PIB'!B35</f>
        <v>2289.5459999999998</v>
      </c>
      <c r="D35" s="35">
        <f>'[14]EU PIB'!C35</f>
        <v>8.6999999999999993</v>
      </c>
      <c r="E35" s="35">
        <f>'[14]EU PIB'!D35</f>
        <v>299.827</v>
      </c>
      <c r="F35" s="35">
        <f>'[14]EU PIB'!E35</f>
        <v>1.243775425668936</v>
      </c>
      <c r="G35" s="35">
        <f>'[14]EU PIB'!F35</f>
        <v>13.095478317535441</v>
      </c>
      <c r="H35" s="35">
        <f>'[14]EU PIB'!G35</f>
        <v>1.243775425668936</v>
      </c>
      <c r="I35" s="35">
        <f>'[14]EU PIB'!H35</f>
        <v>1976.6554152052952</v>
      </c>
      <c r="J35" s="170">
        <f>'[14]EU INF A'!$J35</f>
        <v>99.999999999999986</v>
      </c>
      <c r="K35" s="170">
        <f t="shared" ref="K35" si="163">((J35/J34)-1)*100</f>
        <v>3.927779537535625</v>
      </c>
      <c r="L35" s="170">
        <f>'[14]EU INF A'!$L35</f>
        <v>108.62541907954891</v>
      </c>
      <c r="M35" s="170">
        <f t="shared" ref="M35" si="164">((L35/L34)-1)*100</f>
        <v>14.671814671814666</v>
      </c>
      <c r="N35" s="170">
        <f>'[14]EU INF A'!$F35</f>
        <v>100</v>
      </c>
      <c r="O35" s="170">
        <f t="shared" si="1"/>
        <v>1.0850542527126361</v>
      </c>
      <c r="P35" s="170">
        <f>'[14]EU INF A'!$H35</f>
        <v>100</v>
      </c>
      <c r="Q35" s="170">
        <f t="shared" ref="Q35" si="165">((P35/P34)-1)*100</f>
        <v>5.9322033898304927</v>
      </c>
      <c r="R35" s="170">
        <f>'[14]EU tasas'!B35</f>
        <v>2.25</v>
      </c>
      <c r="S35" s="170">
        <f>'[14]EU tasas'!C35</f>
        <v>2.0691666666666664</v>
      </c>
      <c r="T35" s="170">
        <f>'[14]EU tasas'!D35</f>
        <v>1.34</v>
      </c>
      <c r="U35" s="170">
        <f>'[14]EU tasas'!E35</f>
        <v>1.2033333333333334</v>
      </c>
      <c r="V35" s="171">
        <f>'[14]EU Bal Fis'!B35</f>
        <v>-1.0389699999999999</v>
      </c>
      <c r="W35" s="170">
        <f>'[14]UK Pet'!B94</f>
        <v>1.71</v>
      </c>
      <c r="X35" s="170">
        <f>'[14]UK Pet'!C94</f>
        <v>-3.9325842696629199</v>
      </c>
      <c r="Y35" s="172">
        <f>[17]POBLACIÓN!$E35</f>
        <v>25791000</v>
      </c>
      <c r="Z35" s="52">
        <f t="shared" si="9"/>
        <v>2.7552293020935092</v>
      </c>
      <c r="AA35" s="37">
        <f>[17]POBLACIÓN!$F35</f>
        <v>10983480.540371021</v>
      </c>
      <c r="AB35" s="52">
        <f t="shared" si="10"/>
        <v>42.586485752281888</v>
      </c>
      <c r="AC35" s="37">
        <f>[17]POBLACIÓN!$G35</f>
        <v>14807519.459628979</v>
      </c>
      <c r="AD35" s="52">
        <f t="shared" si="11"/>
        <v>57.413514247718112</v>
      </c>
      <c r="AE35" s="37">
        <f>[17]POBLACIÓN!$M35</f>
        <v>8272093</v>
      </c>
      <c r="AF35" s="52">
        <f t="shared" si="12"/>
        <v>32.07356442169749</v>
      </c>
      <c r="AG35" s="173">
        <f>[18]PIB!D35</f>
        <v>42163</v>
      </c>
      <c r="AH35" s="173">
        <f>[18]PIB!E35</f>
        <v>9.8948425280067642</v>
      </c>
      <c r="AI35" s="174">
        <f>[18]PIB!H35</f>
        <v>100</v>
      </c>
      <c r="AJ35" s="174">
        <f>[18]PIB!I35</f>
        <v>5.3682238330951426</v>
      </c>
      <c r="AK35" s="175">
        <f>[18]PIB!B35</f>
        <v>42163</v>
      </c>
      <c r="AL35" s="173">
        <f>[18]PIB!C35</f>
        <v>15.794243655937601</v>
      </c>
      <c r="AM35" s="48">
        <f t="shared" si="2"/>
        <v>5.0970171636126436</v>
      </c>
      <c r="AN35" s="173">
        <f>'[18]PIB POT'!F35</f>
        <v>41884.493835708468</v>
      </c>
      <c r="AO35" s="173">
        <f>'[18]PIB POT'!G35</f>
        <v>100</v>
      </c>
      <c r="AP35" s="173">
        <f>'[18]PIB POT'!H35</f>
        <v>5.7779321614081391</v>
      </c>
      <c r="AQ35" s="176">
        <f t="shared" si="21"/>
        <v>3.8920314308248827</v>
      </c>
      <c r="AR35" s="177">
        <f t="shared" si="3"/>
        <v>4879.0356798457087</v>
      </c>
      <c r="AS35" s="178">
        <f t="shared" si="13"/>
        <v>7.0867845235460747</v>
      </c>
      <c r="AT35" s="174">
        <f t="shared" si="4"/>
        <v>189.17590166514321</v>
      </c>
      <c r="AU35" s="170">
        <f t="shared" si="14"/>
        <v>4.2154109828494102</v>
      </c>
      <c r="AV35" s="179">
        <f t="shared" si="73"/>
        <v>1.3434924355971531</v>
      </c>
      <c r="AW35" s="179">
        <v>1.38</v>
      </c>
      <c r="AX35" s="181">
        <f>'[18]Inv Nom'!C35</f>
        <v>5605.0000000000009</v>
      </c>
      <c r="AY35" s="182">
        <f t="shared" si="50"/>
        <v>10.963731390560682</v>
      </c>
      <c r="AZ35" s="181">
        <f>'[18]Inv Nom'!D35</f>
        <v>2765</v>
      </c>
      <c r="BA35" s="182">
        <f t="shared" si="51"/>
        <v>-10.430839002267556</v>
      </c>
      <c r="BB35" s="181">
        <f>'[18]Inv Nom'!E35</f>
        <v>2839.9999999999995</v>
      </c>
      <c r="BC35" s="182">
        <f t="shared" si="52"/>
        <v>44.588127481926463</v>
      </c>
      <c r="BD35" s="182">
        <f t="shared" si="29"/>
        <v>13.293646087802102</v>
      </c>
      <c r="BE35" s="184">
        <f t="shared" si="129"/>
        <v>3.3428736886211445</v>
      </c>
      <c r="BF35" s="185">
        <f t="shared" si="75"/>
        <v>9.9507723991809574</v>
      </c>
      <c r="BG35" s="185">
        <f t="shared" si="104"/>
        <v>2.5791432456577272</v>
      </c>
      <c r="BH35" s="186">
        <f t="shared" si="105"/>
        <v>7.3716291535232301</v>
      </c>
      <c r="BI35" s="185">
        <f t="shared" si="106"/>
        <v>-3.9787392579591883</v>
      </c>
      <c r="BJ35" s="185">
        <f t="shared" si="93"/>
        <v>0.63586556933804528</v>
      </c>
      <c r="BK35" s="182">
        <f t="shared" si="94"/>
        <v>6.7357635841851851</v>
      </c>
      <c r="BL35" s="182">
        <f t="shared" si="76"/>
        <v>6.5578825036169155</v>
      </c>
      <c r="BM35" s="20" t="s">
        <v>76</v>
      </c>
      <c r="BN35" s="20" t="s">
        <v>76</v>
      </c>
      <c r="BO35" s="20" t="s">
        <v>76</v>
      </c>
      <c r="BP35" s="20" t="s">
        <v>76</v>
      </c>
      <c r="BQ35" s="20" t="s">
        <v>76</v>
      </c>
      <c r="BR35" s="20" t="s">
        <v>76</v>
      </c>
      <c r="BS35" s="20" t="s">
        <v>76</v>
      </c>
      <c r="BT35" s="20" t="s">
        <v>76</v>
      </c>
      <c r="BU35" s="20" t="s">
        <v>76</v>
      </c>
      <c r="BV35" s="187">
        <f>'[15]Precios M Anual'!B35</f>
        <v>100.00000000000006</v>
      </c>
      <c r="BW35" s="188">
        <f t="shared" si="5"/>
        <v>9.6945662135627497</v>
      </c>
      <c r="BX35" s="187">
        <f>'[15]Precios M Anual'!D35</f>
        <v>100</v>
      </c>
      <c r="BY35" s="188">
        <f t="shared" si="5"/>
        <v>15.100152219941343</v>
      </c>
      <c r="BZ35" s="188">
        <f>'[15]Fuente Bortz y otros'!G35</f>
        <v>100</v>
      </c>
      <c r="CA35" s="188">
        <f>'[15]Fuente Bortz y otros'!I35</f>
        <v>5.8823529411764941</v>
      </c>
      <c r="CB35" s="190">
        <f>'[15]Tasas int'!$B35</f>
        <v>8</v>
      </c>
      <c r="CC35" s="185">
        <f>'[19]TCA B64'!$B35</f>
        <v>8.6416666666666675</v>
      </c>
      <c r="CD35" s="140">
        <f t="shared" si="15"/>
        <v>8.1312172843110773</v>
      </c>
      <c r="CE35" s="185">
        <f>[19]TCA!$D35</f>
        <v>8.65</v>
      </c>
      <c r="CF35" s="140">
        <f t="shared" si="16"/>
        <v>0.11574074074074403</v>
      </c>
      <c r="CG35" s="190">
        <f>'[19]TCA B64'!$I35</f>
        <v>81.642652675808236</v>
      </c>
      <c r="CH35" s="140">
        <f t="shared" si="22"/>
        <v>-2.3881880673703004</v>
      </c>
      <c r="CI35" s="27">
        <f>[19]TCA!$H35</f>
        <v>81.089914872744345</v>
      </c>
      <c r="CJ35" s="140">
        <f t="shared" si="77"/>
        <v>-0.42647117295159243</v>
      </c>
      <c r="CK35" s="185">
        <f>[22]SMIN!$E35</f>
        <v>3.35</v>
      </c>
      <c r="CL35" s="185">
        <v>1.1500000000000001</v>
      </c>
      <c r="CM35" s="191">
        <f>[22]SMIN!$G35</f>
        <v>100</v>
      </c>
      <c r="CN35" s="185">
        <f t="shared" si="95"/>
        <v>99.999999999999943</v>
      </c>
      <c r="CO35" s="185">
        <f>[22]SIND!$B$19</f>
        <v>182.95902244411485</v>
      </c>
      <c r="CP35" s="186">
        <f>'[15]Terminos de Int'!B35</f>
        <v>100</v>
      </c>
      <c r="CQ35" s="186">
        <f>'[15]Terminos de Int'!C35</f>
        <v>-9.281990304582477</v>
      </c>
      <c r="CR35" s="173">
        <f>[16]bp!G35</f>
        <v>163.1</v>
      </c>
      <c r="CS35" s="173">
        <f>[16]bp!H35</f>
        <v>994.1</v>
      </c>
      <c r="CT35" s="173">
        <f>[16]bp!I35</f>
        <v>699.4</v>
      </c>
      <c r="CU35" s="173">
        <f>[16]bp!J35</f>
        <v>232.8</v>
      </c>
      <c r="CV35" s="173">
        <f>[16]bp!K35</f>
        <v>23.4</v>
      </c>
      <c r="CW35" s="173">
        <f>[16]bp!L35</f>
        <v>38.5</v>
      </c>
      <c r="CX35" s="173">
        <f>[16]bp!M35</f>
        <v>831</v>
      </c>
      <c r="CY35" s="173">
        <f>[16]bp!N35</f>
        <v>556.40000000000009</v>
      </c>
      <c r="CZ35" s="173">
        <f>[16]bp!O35</f>
        <v>196.7</v>
      </c>
      <c r="DA35" s="173">
        <f>[16]bp!P35</f>
        <v>72.400000000000006</v>
      </c>
      <c r="DB35" s="173">
        <f>[16]bp!Q35</f>
        <v>5.5</v>
      </c>
      <c r="DC35" s="173">
        <f>[16]bp!R35</f>
        <v>53</v>
      </c>
      <c r="DD35" s="173">
        <f>[16]bp!S35</f>
        <v>0</v>
      </c>
      <c r="DE35" s="173">
        <f>[16]bp!T35</f>
        <v>-44.2</v>
      </c>
      <c r="DF35" s="173">
        <f>[16]bp!U35</f>
        <v>171.9</v>
      </c>
      <c r="DG35" s="173">
        <f>[16]bp!V35</f>
        <v>0</v>
      </c>
      <c r="DH35" s="173">
        <f>'[18]Inv Ext'!B35</f>
        <v>72.382999999999996</v>
      </c>
      <c r="DI35" s="173">
        <f t="shared" si="130"/>
        <v>1.4835513562444165</v>
      </c>
      <c r="DJ35" s="173">
        <f t="shared" si="17"/>
        <v>25.738692692645216</v>
      </c>
      <c r="DK35" s="173">
        <f t="shared" si="0"/>
        <v>142.99999999999989</v>
      </c>
      <c r="DL35" s="173">
        <f t="shared" si="6"/>
        <v>2.9309070353943798</v>
      </c>
      <c r="DM35" s="173">
        <f t="shared" si="38"/>
        <v>53.410835709585449</v>
      </c>
      <c r="DN35" s="173">
        <f t="shared" si="39"/>
        <v>8.1648522550544556</v>
      </c>
      <c r="DO35" s="173">
        <f t="shared" si="131"/>
        <v>3.3428736886211445</v>
      </c>
      <c r="DP35" s="173">
        <f t="shared" si="132"/>
        <v>1.0862802299014143</v>
      </c>
      <c r="DQ35" s="21" t="s">
        <v>76</v>
      </c>
      <c r="DR35" s="192">
        <f>[20]GobFed!$X35</f>
        <v>3023.4999999999995</v>
      </c>
      <c r="DS35" s="140">
        <f>[20]GobFed!$X104</f>
        <v>7.1709792946422208</v>
      </c>
      <c r="DT35" s="192">
        <f>[20]GobFed!$AO35</f>
        <v>2755.3999999999996</v>
      </c>
      <c r="DU35" s="140">
        <f>[20]GobFed!$AO104</f>
        <v>6.5351137253041758</v>
      </c>
      <c r="DV35" s="193">
        <f>[20]GobFed!$BG35</f>
        <v>268.10000000000002</v>
      </c>
      <c r="DW35" s="186">
        <f>[20]GobFed!$BG104</f>
        <v>0.63586556933804528</v>
      </c>
      <c r="DX35" s="19" t="s">
        <v>76</v>
      </c>
      <c r="DY35" s="19" t="s">
        <v>76</v>
      </c>
      <c r="DZ35" s="19" t="s">
        <v>76</v>
      </c>
      <c r="EA35" s="19" t="s">
        <v>76</v>
      </c>
      <c r="EB35" s="19" t="s">
        <v>76</v>
      </c>
      <c r="EC35" s="20" t="s">
        <v>76</v>
      </c>
      <c r="ED35" s="20" t="s">
        <v>76</v>
      </c>
      <c r="EE35" s="20" t="s">
        <v>76</v>
      </c>
      <c r="EF35" s="4"/>
      <c r="EG35" s="175">
        <f>'[21]Rec y Obligaciones'!$EA35</f>
        <v>5184</v>
      </c>
      <c r="EH35" s="173">
        <f t="shared" si="78"/>
        <v>12.295140288878875</v>
      </c>
      <c r="EI35" s="173">
        <f t="shared" si="96"/>
        <v>28.316831683168321</v>
      </c>
      <c r="EJ35" s="173">
        <f>'[21]Rec y Obligaciones'!C35</f>
        <v>2846</v>
      </c>
      <c r="EK35" s="173">
        <f t="shared" si="79"/>
        <v>6.749994070630648</v>
      </c>
      <c r="EL35" s="173">
        <f t="shared" si="97"/>
        <v>102.99572039942939</v>
      </c>
      <c r="EM35" s="173">
        <f>'[21]Rec y Obligaciones'!$DE35+'[21]Rec y Obligaciones'!$DF35+'[21]Rec y Obligaciones'!$DG35</f>
        <v>2338</v>
      </c>
      <c r="EN35" s="173">
        <f t="shared" si="80"/>
        <v>5.5451462182482274</v>
      </c>
      <c r="EO35" s="173">
        <f t="shared" si="107"/>
        <v>-11.372251705837755</v>
      </c>
      <c r="EP35" s="175">
        <f>'[21]Rec y Obligaciones'!$DF35</f>
        <v>1421</v>
      </c>
      <c r="EQ35" s="173">
        <f t="shared" si="81"/>
        <v>3.3702535398335032</v>
      </c>
      <c r="ER35" s="173">
        <f t="shared" si="98"/>
        <v>-25.60209424083769</v>
      </c>
      <c r="ES35" s="175">
        <f>'[21]Rec y Obligaciones'!$DC35+'[21]Rec y Obligaciones'!$DD35</f>
        <v>482</v>
      </c>
      <c r="ET35" s="173">
        <f t="shared" si="82"/>
        <v>1.1431824111187534</v>
      </c>
      <c r="EU35" s="173">
        <f t="shared" si="99"/>
        <v>76.556776556776555</v>
      </c>
      <c r="EV35" s="175">
        <f>'[21]Rec y Obligaciones'!$DG35</f>
        <v>435</v>
      </c>
      <c r="EW35" s="173">
        <f t="shared" si="83"/>
        <v>1.0317102672959704</v>
      </c>
      <c r="EX35" s="173">
        <f t="shared" si="100"/>
        <v>-4.3956043956043906</v>
      </c>
      <c r="EZ35" s="173">
        <f>'[21]Rec y Obligaciones'!$DS35</f>
        <v>8925</v>
      </c>
      <c r="FA35" s="173">
        <f t="shared" si="84"/>
        <v>21.167848587624221</v>
      </c>
      <c r="FB35" s="175">
        <f>'[21]Rec y Obligaciones'!$DF35+'[21]Rec y Obligaciones'!$DG35</f>
        <v>1856</v>
      </c>
      <c r="FC35" s="173">
        <f t="shared" si="85"/>
        <v>4.4019638071294738</v>
      </c>
      <c r="FD35" s="175">
        <f>'[21]Rec y Obligaciones'!$DH35+'[21]Rec y Obligaciones'!$DI35</f>
        <v>3293</v>
      </c>
      <c r="FE35" s="173">
        <f t="shared" si="86"/>
        <v>7.810165310817542</v>
      </c>
      <c r="FF35" s="175">
        <f>'[21]Rec y Obligaciones'!$DL35+'[21]Rec y Obligaciones'!$DK35</f>
        <v>3776</v>
      </c>
      <c r="FG35" s="173">
        <f t="shared" si="87"/>
        <v>8.9557194696772058</v>
      </c>
      <c r="FH35" s="173">
        <f>'[21]Rec y Obligaciones'!$DH35</f>
        <v>281</v>
      </c>
      <c r="FI35" s="173">
        <f t="shared" si="108"/>
        <v>0.66646111519578777</v>
      </c>
      <c r="FJ35" s="173">
        <f>'[21]Rec y Obligaciones'!$DK35</f>
        <v>317</v>
      </c>
      <c r="FK35" s="173">
        <f t="shared" si="109"/>
        <v>0.75184403386855769</v>
      </c>
      <c r="FL35" s="195">
        <v>5987</v>
      </c>
      <c r="FM35" s="173">
        <f t="shared" si="110"/>
        <v>14.199653724829828</v>
      </c>
      <c r="FN35" s="173">
        <f t="shared" si="119"/>
        <v>37.53733057661384</v>
      </c>
      <c r="FO35" s="173">
        <f>'[21]Rec y Obligaciones'!DY35</f>
        <v>4857.3999999999996</v>
      </c>
      <c r="FP35" s="173">
        <f t="shared" si="88"/>
        <v>11.520527476697577</v>
      </c>
      <c r="FQ35" s="173">
        <f t="shared" si="111"/>
        <v>22.32799435881936</v>
      </c>
      <c r="FR35" s="173">
        <f>'[21]Rec y Obligaciones'!$DZ35</f>
        <v>7600</v>
      </c>
      <c r="FS35" s="173">
        <f t="shared" si="89"/>
        <v>18.025282830918105</v>
      </c>
      <c r="FT35" s="173">
        <f t="shared" si="112"/>
        <v>35.714285714285722</v>
      </c>
      <c r="FU35" s="173">
        <f t="shared" si="113"/>
        <v>1.1548996913580247</v>
      </c>
      <c r="FV35" s="173">
        <f t="shared" si="114"/>
        <v>14.199653724829828</v>
      </c>
      <c r="FW35" s="173">
        <f t="shared" si="115"/>
        <v>7.0424252547185571</v>
      </c>
      <c r="FX35" s="191">
        <f>'[21]Fin Gob Fed '!I35</f>
        <v>5782</v>
      </c>
      <c r="FY35" s="185">
        <f>'[21]Fin Gob Fed '!L35</f>
        <v>13.71344543794322</v>
      </c>
      <c r="FZ35" s="185">
        <f>'[21]Fin Gob Fed '!M35</f>
        <v>32.76693455797934</v>
      </c>
      <c r="GA35" s="191">
        <f>'[21]Fin Gob Fed '!N35</f>
        <v>2936</v>
      </c>
      <c r="GB35" s="185">
        <f>'[21]Fin Gob Fed '!O35</f>
        <v>6.9634513673125733</v>
      </c>
      <c r="GC35" s="185">
        <f>'[21]Fin Gob Fed '!P35</f>
        <v>-0.57568574331188227</v>
      </c>
      <c r="GD35" s="185">
        <f>'[21]Fin Gob Fed '!$H35</f>
        <v>1.4183051490643455</v>
      </c>
      <c r="GE35" s="185">
        <f>'[21]Fin Gob Fed '!$G35</f>
        <v>4.7885586888978491</v>
      </c>
      <c r="GF35" s="173">
        <f>'[21]Reservas Int'!C35</f>
        <v>335.9</v>
      </c>
      <c r="GG35" s="27">
        <f t="shared" si="40"/>
        <v>6.8845571551676423</v>
      </c>
      <c r="GH35" s="31">
        <f t="shared" si="53"/>
        <v>171.89999999999998</v>
      </c>
      <c r="GI35" s="31">
        <f t="shared" si="46"/>
        <v>3.523237198491568</v>
      </c>
      <c r="GJ35" s="28">
        <f t="shared" si="41"/>
        <v>2905.5349999999999</v>
      </c>
      <c r="GK35" s="32">
        <f t="shared" si="54"/>
        <v>105.05412996838301</v>
      </c>
      <c r="GL35" s="35">
        <f t="shared" si="42"/>
        <v>7.2444284687275324</v>
      </c>
    </row>
    <row r="36" spans="1:194" x14ac:dyDescent="0.25">
      <c r="A36" s="22">
        <v>1951</v>
      </c>
      <c r="B36" s="28">
        <f>'[14]EU Pob'!C36</f>
        <v>154287000</v>
      </c>
      <c r="C36" s="35">
        <f>'[14]EU PIB'!B36</f>
        <v>2473.7579999999998</v>
      </c>
      <c r="D36" s="35">
        <f>'[14]EU PIB'!C36</f>
        <v>8</v>
      </c>
      <c r="E36" s="35">
        <f>'[14]EU PIB'!D36</f>
        <v>346.91399999999999</v>
      </c>
      <c r="F36" s="35">
        <f>'[14]EU PIB'!E36</f>
        <v>7.0886019797316679</v>
      </c>
      <c r="G36" s="35">
        <f>'[14]EU PIB'!F36</f>
        <v>14.023764652807591</v>
      </c>
      <c r="H36" s="35">
        <f>'[14]EU PIB'!G36</f>
        <v>7.0886019797316679</v>
      </c>
      <c r="I36" s="35">
        <f>'[14]EU PIB'!H36</f>
        <v>2248.4979291839236</v>
      </c>
      <c r="J36" s="170">
        <f>'[14]EU INF A'!$J36</f>
        <v>111.2770496799756</v>
      </c>
      <c r="K36" s="170">
        <f t="shared" ref="K36" si="166">((J36/J35)-1)*100</f>
        <v>11.277049679975626</v>
      </c>
      <c r="L36" s="170">
        <f>'[14]EU INF A'!$L36</f>
        <v>110.08838768668087</v>
      </c>
      <c r="M36" s="170">
        <f t="shared" ref="M36" si="167">((L36/L35)-1)*100</f>
        <v>1.3468013468013407</v>
      </c>
      <c r="N36" s="170">
        <f>'[14]EU INF A'!$F36</f>
        <v>107.86011080332409</v>
      </c>
      <c r="O36" s="170">
        <f t="shared" si="1"/>
        <v>7.8601108033240941</v>
      </c>
      <c r="P36" s="170">
        <f>'[14]EU INF A'!$H36</f>
        <v>106</v>
      </c>
      <c r="Q36" s="170">
        <f t="shared" ref="Q36" si="168">((P36/P35)-1)*100</f>
        <v>6.0000000000000053</v>
      </c>
      <c r="R36" s="170">
        <f>'[14]EU tasas'!B36</f>
        <v>2.85</v>
      </c>
      <c r="S36" s="170">
        <f>'[14]EU tasas'!C36</f>
        <v>2.5550000000000002</v>
      </c>
      <c r="T36" s="170">
        <f>'[14]EU tasas'!D36</f>
        <v>1.73</v>
      </c>
      <c r="U36" s="170">
        <f>'[14]EU tasas'!E36</f>
        <v>1.5174999999999998</v>
      </c>
      <c r="V36" s="171">
        <f>'[14]EU Bal Fis'!B36</f>
        <v>1.75698</v>
      </c>
      <c r="W36" s="170">
        <f>'[14]UK Pet'!B95</f>
        <v>1.71</v>
      </c>
      <c r="X36" s="170">
        <f>'[14]UK Pet'!C95</f>
        <v>0</v>
      </c>
      <c r="Y36" s="172">
        <f>[17]POBLACIÓN!$E36</f>
        <v>26584746.149328057</v>
      </c>
      <c r="Z36" s="52">
        <f t="shared" si="9"/>
        <v>3.0776090470631567</v>
      </c>
      <c r="AA36" s="37">
        <f>[17]POBLACIÓN!$F36</f>
        <v>11520620.193948472</v>
      </c>
      <c r="AB36" s="52">
        <f t="shared" si="10"/>
        <v>43.335453079884537</v>
      </c>
      <c r="AC36" s="37">
        <f>[17]POBLACIÓN!$G36</f>
        <v>15064125.955379585</v>
      </c>
      <c r="AD36" s="52">
        <f t="shared" si="11"/>
        <v>56.664546920115455</v>
      </c>
      <c r="AE36" s="37">
        <f>[17]POBLACIÓN!$M36</f>
        <v>8530644.5352761373</v>
      </c>
      <c r="AF36" s="52">
        <f t="shared" si="12"/>
        <v>32.088493481784681</v>
      </c>
      <c r="AG36" s="173">
        <f>[18]PIB!D36</f>
        <v>45423.748603531043</v>
      </c>
      <c r="AH36" s="173">
        <f>[18]PIB!E36</f>
        <v>7.7336731341010934</v>
      </c>
      <c r="AI36" s="174">
        <f>[18]PIB!H36</f>
        <v>119.70610456349067</v>
      </c>
      <c r="AJ36" s="174">
        <f>[18]PIB!I36</f>
        <v>19.706104563490669</v>
      </c>
      <c r="AK36" s="175">
        <f>[18]PIB!B36</f>
        <v>54375</v>
      </c>
      <c r="AL36" s="173">
        <f>[18]PIB!C36</f>
        <v>28.963783411996303</v>
      </c>
      <c r="AM36" s="48">
        <f t="shared" si="2"/>
        <v>5.324773341063926</v>
      </c>
      <c r="AN36" s="173">
        <f>'[18]PIB POT'!F36</f>
        <v>44352.99035594926</v>
      </c>
      <c r="AO36" s="173">
        <f>'[18]PIB POT'!G36</f>
        <v>105.89358087965309</v>
      </c>
      <c r="AP36" s="173">
        <f>'[18]PIB POT'!H36</f>
        <v>5.893580879653082</v>
      </c>
      <c r="AQ36" s="176">
        <f t="shared" si="21"/>
        <v>1.7376806404717282</v>
      </c>
      <c r="AR36" s="177">
        <f t="shared" si="3"/>
        <v>6301.912304423412</v>
      </c>
      <c r="AS36" s="178">
        <f t="shared" si="13"/>
        <v>29.163070695615389</v>
      </c>
      <c r="AT36" s="174">
        <f t="shared" si="4"/>
        <v>237.04993341012948</v>
      </c>
      <c r="AU36" s="170">
        <f t="shared" si="14"/>
        <v>25.306622737671525</v>
      </c>
      <c r="AV36" s="179">
        <f t="shared" si="73"/>
        <v>1.9835038084688219</v>
      </c>
      <c r="AW36" s="179">
        <v>1.38</v>
      </c>
      <c r="AX36" s="181">
        <f>'[18]Inv Nom'!C36</f>
        <v>8341.0000000000018</v>
      </c>
      <c r="AY36" s="182">
        <f t="shared" si="50"/>
        <v>48.813559322033903</v>
      </c>
      <c r="AZ36" s="181">
        <f>'[18]Inv Nom'!D36</f>
        <v>5330</v>
      </c>
      <c r="BA36" s="182">
        <f t="shared" si="51"/>
        <v>92.766726943942118</v>
      </c>
      <c r="BB36" s="181">
        <f>'[18]Inv Nom'!E36</f>
        <v>3011</v>
      </c>
      <c r="BC36" s="182">
        <f t="shared" si="52"/>
        <v>6.0211267605633889</v>
      </c>
      <c r="BD36" s="182">
        <f t="shared" si="29"/>
        <v>15.339770114942533</v>
      </c>
      <c r="BE36" s="184">
        <f t="shared" si="129"/>
        <v>-3.2260049042145593</v>
      </c>
      <c r="BF36" s="185">
        <f t="shared" si="75"/>
        <v>18.565775019157094</v>
      </c>
      <c r="BG36" s="185">
        <f t="shared" si="104"/>
        <v>12.12421180076629</v>
      </c>
      <c r="BH36" s="186">
        <f t="shared" si="105"/>
        <v>6.4415632183908045</v>
      </c>
      <c r="BI36" s="185">
        <f t="shared" si="106"/>
        <v>2.3219129501915763</v>
      </c>
      <c r="BJ36" s="185">
        <f t="shared" si="93"/>
        <v>0.90409195402298848</v>
      </c>
      <c r="BK36" s="182">
        <f t="shared" si="94"/>
        <v>5.5374712643678157</v>
      </c>
      <c r="BL36" s="182">
        <f t="shared" si="76"/>
        <v>9.8022988505747133</v>
      </c>
      <c r="BM36" s="20" t="s">
        <v>76</v>
      </c>
      <c r="BN36" s="20" t="s">
        <v>76</v>
      </c>
      <c r="BO36" s="20" t="s">
        <v>76</v>
      </c>
      <c r="BP36" s="20" t="s">
        <v>76</v>
      </c>
      <c r="BQ36" s="20" t="s">
        <v>76</v>
      </c>
      <c r="BR36" s="20" t="s">
        <v>76</v>
      </c>
      <c r="BS36" s="20" t="s">
        <v>76</v>
      </c>
      <c r="BT36" s="20" t="s">
        <v>76</v>
      </c>
      <c r="BU36" s="20" t="s">
        <v>76</v>
      </c>
      <c r="BV36" s="187">
        <f>'[15]Precios M Anual'!B36</f>
        <v>124.39946077226945</v>
      </c>
      <c r="BW36" s="188">
        <f t="shared" si="5"/>
        <v>24.399460772269379</v>
      </c>
      <c r="BX36" s="187">
        <f>'[15]Precios M Anual'!D36</f>
        <v>119.70781156827672</v>
      </c>
      <c r="BY36" s="188">
        <f t="shared" si="5"/>
        <v>19.707811568276725</v>
      </c>
      <c r="BZ36" s="188">
        <f>'[15]Fuente Bortz y otros'!G36</f>
        <v>112.96296296296295</v>
      </c>
      <c r="CA36" s="188">
        <f>'[15]Fuente Bortz y otros'!I36</f>
        <v>12.962962962962955</v>
      </c>
      <c r="CB36" s="190">
        <f>'[15]Tasas int'!$B36</f>
        <v>8</v>
      </c>
      <c r="CC36" s="185">
        <f>'[19]TCA B64'!$B36</f>
        <v>8.6283333333333321</v>
      </c>
      <c r="CD36" s="140">
        <f t="shared" si="15"/>
        <v>-0.15429122468662015</v>
      </c>
      <c r="CE36" s="185">
        <f>[19]TCA!$D36</f>
        <v>8.6</v>
      </c>
      <c r="CF36" s="140">
        <f t="shared" si="16"/>
        <v>-0.57803468208093012</v>
      </c>
      <c r="CG36" s="190">
        <f>'[19]TCA B64'!$I36</f>
        <v>91.411450034538419</v>
      </c>
      <c r="CH36" s="140">
        <f t="shared" si="22"/>
        <v>11.965311070330763</v>
      </c>
      <c r="CI36" s="27">
        <f>[19]TCA!$H36</f>
        <v>96.337849108495718</v>
      </c>
      <c r="CJ36" s="140">
        <f t="shared" si="77"/>
        <v>18.803736888465352</v>
      </c>
      <c r="CK36" s="185">
        <f>[22]SMIN!$E36</f>
        <v>3.35</v>
      </c>
      <c r="CL36" s="185">
        <v>1.1500000000000001</v>
      </c>
      <c r="CM36" s="191">
        <f>[22]SMIN!$G36</f>
        <v>100</v>
      </c>
      <c r="CN36" s="185">
        <f t="shared" si="95"/>
        <v>80.386200534312565</v>
      </c>
      <c r="CO36" s="185">
        <f>[22]SIND!$B$19</f>
        <v>182.95902244411485</v>
      </c>
      <c r="CP36" s="186">
        <f>'[15]Terminos de Int'!B36</f>
        <v>97.048659210545495</v>
      </c>
      <c r="CQ36" s="186">
        <f>'[15]Terminos de Int'!C36</f>
        <v>-2.9513407894545041</v>
      </c>
      <c r="CR36" s="173">
        <f>[16]bp!G36</f>
        <v>-203.3</v>
      </c>
      <c r="CS36" s="173">
        <f>[16]bp!H36</f>
        <v>1042.5999999999999</v>
      </c>
      <c r="CT36" s="173">
        <f>[16]bp!I36</f>
        <v>720.1</v>
      </c>
      <c r="CU36" s="173">
        <f>[16]bp!J36</f>
        <v>259.20000000000005</v>
      </c>
      <c r="CV36" s="173">
        <f>[16]bp!K36</f>
        <v>22.3</v>
      </c>
      <c r="CW36" s="173">
        <f>[16]bp!L36</f>
        <v>40.9</v>
      </c>
      <c r="CX36" s="173">
        <f>[16]bp!M36</f>
        <v>1245.8</v>
      </c>
      <c r="CY36" s="173">
        <f>[16]bp!N36</f>
        <v>936</v>
      </c>
      <c r="CZ36" s="173">
        <f>[16]bp!O36</f>
        <v>223.4</v>
      </c>
      <c r="DA36" s="173">
        <f>[16]bp!P36</f>
        <v>80.8</v>
      </c>
      <c r="DB36" s="173">
        <f>[16]bp!Q36</f>
        <v>5.7</v>
      </c>
      <c r="DC36" s="173">
        <f>[16]bp!R36</f>
        <v>55.2</v>
      </c>
      <c r="DD36" s="173">
        <f>[16]bp!S36</f>
        <v>0</v>
      </c>
      <c r="DE36" s="173">
        <f>[16]bp!T36</f>
        <v>140.6</v>
      </c>
      <c r="DF36" s="173">
        <f>[16]bp!U36</f>
        <v>-7.6</v>
      </c>
      <c r="DG36" s="173">
        <f>[16]bp!V36</f>
        <v>0</v>
      </c>
      <c r="DH36" s="173">
        <f>'[18]Inv Ext'!B36</f>
        <v>120.60899999999999</v>
      </c>
      <c r="DI36" s="173">
        <f t="shared" si="130"/>
        <v>1.9138476413793097</v>
      </c>
      <c r="DJ36" s="173">
        <f t="shared" si="17"/>
        <v>26.279324750957851</v>
      </c>
      <c r="DK36" s="173">
        <f t="shared" si="0"/>
        <v>-215.89999999999998</v>
      </c>
      <c r="DL36" s="173">
        <f t="shared" si="6"/>
        <v>-3.4259442145593866</v>
      </c>
      <c r="DM36" s="173">
        <f t="shared" si="38"/>
        <v>2.9596797254789919</v>
      </c>
      <c r="DN36" s="173">
        <f t="shared" si="39"/>
        <v>68.224299065420539</v>
      </c>
      <c r="DO36" s="173">
        <f t="shared" si="131"/>
        <v>-3.2260049042145593</v>
      </c>
      <c r="DP36" s="173">
        <f t="shared" si="132"/>
        <v>0.87592459770114928</v>
      </c>
      <c r="DQ36" s="21" t="s">
        <v>76</v>
      </c>
      <c r="DR36" s="192">
        <f>[20]GobFed!$X36</f>
        <v>4388</v>
      </c>
      <c r="DS36" s="140">
        <f>[20]GobFed!$X105</f>
        <v>8.0698850574712644</v>
      </c>
      <c r="DT36" s="192">
        <f>[20]GobFed!$AO36</f>
        <v>3896.4</v>
      </c>
      <c r="DU36" s="140">
        <f>[20]GobFed!$AO105</f>
        <v>7.1657931034482756</v>
      </c>
      <c r="DV36" s="193">
        <f>[20]GobFed!$BG36</f>
        <v>491.6</v>
      </c>
      <c r="DW36" s="186">
        <f>[20]GobFed!$BG105</f>
        <v>0.90409195402298848</v>
      </c>
      <c r="DX36" s="19" t="s">
        <v>76</v>
      </c>
      <c r="DY36" s="19" t="s">
        <v>76</v>
      </c>
      <c r="DZ36" s="19" t="s">
        <v>76</v>
      </c>
      <c r="EA36" s="19" t="s">
        <v>76</v>
      </c>
      <c r="EB36" s="19" t="s">
        <v>76</v>
      </c>
      <c r="EC36" s="20" t="s">
        <v>76</v>
      </c>
      <c r="ED36" s="69">
        <f>'[20]Deuda Ext'!K36</f>
        <v>506.2</v>
      </c>
      <c r="EE36" s="69">
        <f>(ED36/AR36)*100</f>
        <v>8.0324824521072777</v>
      </c>
      <c r="EF36" s="4"/>
      <c r="EG36" s="175">
        <f>'[21]Rec y Obligaciones'!$EA36</f>
        <v>5369</v>
      </c>
      <c r="EH36" s="173">
        <f t="shared" si="78"/>
        <v>9.8740229885057467</v>
      </c>
      <c r="EI36" s="173">
        <f t="shared" si="96"/>
        <v>3.5686728395061706</v>
      </c>
      <c r="EJ36" s="173">
        <f>'[21]Rec y Obligaciones'!C36</f>
        <v>2647</v>
      </c>
      <c r="EK36" s="173">
        <f t="shared" si="79"/>
        <v>4.8680459770114943</v>
      </c>
      <c r="EL36" s="173">
        <f t="shared" si="97"/>
        <v>-6.9922698524244602</v>
      </c>
      <c r="EM36" s="173">
        <f>'[21]Rec y Obligaciones'!$DE36+'[21]Rec y Obligaciones'!$DF36+'[21]Rec y Obligaciones'!$DG36</f>
        <v>2722</v>
      </c>
      <c r="EN36" s="173">
        <f t="shared" si="80"/>
        <v>5.0059770114942532</v>
      </c>
      <c r="EO36" s="173">
        <f t="shared" si="107"/>
        <v>16.424294268605657</v>
      </c>
      <c r="EP36" s="175">
        <f>'[21]Rec y Obligaciones'!$DF36</f>
        <v>1433</v>
      </c>
      <c r="EQ36" s="173">
        <f t="shared" si="81"/>
        <v>2.6354022988505745</v>
      </c>
      <c r="ER36" s="173">
        <f t="shared" si="98"/>
        <v>0.84447572132300142</v>
      </c>
      <c r="ES36" s="175">
        <f>'[21]Rec y Obligaciones'!$DC36+'[21]Rec y Obligaciones'!$DD36</f>
        <v>630</v>
      </c>
      <c r="ET36" s="173">
        <f t="shared" si="82"/>
        <v>1.1586206896551723</v>
      </c>
      <c r="EU36" s="173">
        <f t="shared" si="99"/>
        <v>30.70539419087137</v>
      </c>
      <c r="EV36" s="175">
        <f>'[21]Rec y Obligaciones'!$DG36</f>
        <v>659</v>
      </c>
      <c r="EW36" s="173">
        <f t="shared" si="83"/>
        <v>1.2119540229885057</v>
      </c>
      <c r="EX36" s="173">
        <f t="shared" si="100"/>
        <v>51.494252873563219</v>
      </c>
      <c r="EZ36" s="173">
        <f>'[21]Rec y Obligaciones'!$DS36</f>
        <v>10724</v>
      </c>
      <c r="FA36" s="173">
        <f t="shared" si="84"/>
        <v>19.722298850574713</v>
      </c>
      <c r="FB36" s="175">
        <f>'[21]Rec y Obligaciones'!$DF36+'[21]Rec y Obligaciones'!$DG36</f>
        <v>2092</v>
      </c>
      <c r="FC36" s="173">
        <f t="shared" si="85"/>
        <v>3.8473563218390807</v>
      </c>
      <c r="FD36" s="175">
        <f>'[21]Rec y Obligaciones'!$DH36+'[21]Rec y Obligaciones'!$DI36</f>
        <v>4114</v>
      </c>
      <c r="FE36" s="173">
        <f t="shared" si="86"/>
        <v>7.5659770114942528</v>
      </c>
      <c r="FF36" s="175">
        <f>'[21]Rec y Obligaciones'!$DL36+'[21]Rec y Obligaciones'!$DK36</f>
        <v>4518</v>
      </c>
      <c r="FG36" s="173">
        <f t="shared" si="87"/>
        <v>8.3089655172413792</v>
      </c>
      <c r="FH36" s="173">
        <f>'[21]Rec y Obligaciones'!$DH36</f>
        <v>77</v>
      </c>
      <c r="FI36" s="173">
        <f t="shared" si="108"/>
        <v>0.14160919540229885</v>
      </c>
      <c r="FJ36" s="173">
        <f>'[21]Rec y Obligaciones'!$DK36</f>
        <v>265</v>
      </c>
      <c r="FK36" s="173">
        <f t="shared" si="109"/>
        <v>0.48735632183908045</v>
      </c>
      <c r="FL36" s="195">
        <v>6800</v>
      </c>
      <c r="FM36" s="173">
        <f t="shared" si="110"/>
        <v>12.505747126436781</v>
      </c>
      <c r="FN36" s="173">
        <f t="shared" si="119"/>
        <v>13.579422081175885</v>
      </c>
      <c r="FO36" s="173">
        <f>'[21]Rec y Obligaciones'!DY36</f>
        <v>6290.3</v>
      </c>
      <c r="FP36" s="173">
        <f t="shared" si="88"/>
        <v>11.568367816091953</v>
      </c>
      <c r="FQ36" s="173">
        <f t="shared" si="111"/>
        <v>29.499320624202262</v>
      </c>
      <c r="FR36" s="173">
        <f>'[21]Rec y Obligaciones'!$DZ36</f>
        <v>9100</v>
      </c>
      <c r="FS36" s="173">
        <f t="shared" si="89"/>
        <v>16.735632183908045</v>
      </c>
      <c r="FT36" s="173">
        <f t="shared" si="112"/>
        <v>19.736842105263165</v>
      </c>
      <c r="FU36" s="173">
        <f t="shared" si="113"/>
        <v>1.2665300800894022</v>
      </c>
      <c r="FV36" s="173">
        <f t="shared" si="114"/>
        <v>12.505747126436781</v>
      </c>
      <c r="FW36" s="173">
        <f t="shared" si="115"/>
        <v>7.9963235294117645</v>
      </c>
      <c r="FX36" s="191">
        <f>'[21]Fin Gob Fed '!I36</f>
        <v>5711</v>
      </c>
      <c r="FY36" s="185">
        <f>'[21]Fin Gob Fed '!L36</f>
        <v>10.502988505747126</v>
      </c>
      <c r="FZ36" s="185">
        <f>'[21]Fin Gob Fed '!M36</f>
        <v>-1.2279488066412991</v>
      </c>
      <c r="GA36" s="191">
        <f>'[21]Fin Gob Fed '!N36</f>
        <v>3064</v>
      </c>
      <c r="GB36" s="185">
        <f>'[21]Fin Gob Fed '!O36</f>
        <v>5.6349425287356318</v>
      </c>
      <c r="GC36" s="185">
        <f>'[21]Fin Gob Fed '!P36</f>
        <v>4.3596730245231585</v>
      </c>
      <c r="GD36" s="185">
        <f>'[21]Fin Gob Fed '!$H36</f>
        <v>0.62896551724137928</v>
      </c>
      <c r="GE36" s="185">
        <f>'[21]Fin Gob Fed '!$G36</f>
        <v>3.2643678160919536</v>
      </c>
      <c r="GF36" s="173">
        <f>'[21]Reservas Int'!C36</f>
        <v>328.4</v>
      </c>
      <c r="GG36" s="27">
        <f t="shared" si="40"/>
        <v>5.2111166283524888</v>
      </c>
      <c r="GH36" s="31">
        <f t="shared" si="53"/>
        <v>-7.5</v>
      </c>
      <c r="GI36" s="31">
        <f t="shared" si="46"/>
        <v>-0.11901149425287355</v>
      </c>
      <c r="GJ36" s="28">
        <f t="shared" si="41"/>
        <v>2824.24</v>
      </c>
      <c r="GK36" s="32">
        <f t="shared" si="54"/>
        <v>-2.7979356641720021</v>
      </c>
      <c r="GL36" s="35">
        <f t="shared" si="42"/>
        <v>4.2102564102564104</v>
      </c>
    </row>
    <row r="37" spans="1:194" x14ac:dyDescent="0.25">
      <c r="A37" s="22">
        <v>1952</v>
      </c>
      <c r="B37" s="28">
        <f>'[14]EU Pob'!C37</f>
        <v>156954000</v>
      </c>
      <c r="C37" s="35">
        <f>'[14]EU PIB'!B37</f>
        <v>2574.8980000000001</v>
      </c>
      <c r="D37" s="35">
        <f>'[14]EU PIB'!C37</f>
        <v>4.0999999999999996</v>
      </c>
      <c r="E37" s="35">
        <f>'[14]EU PIB'!D37</f>
        <v>367.34100000000001</v>
      </c>
      <c r="F37" s="35">
        <f>'[14]EU PIB'!E37</f>
        <v>1.7289962090994315</v>
      </c>
      <c r="G37" s="35">
        <f>'[14]EU PIB'!F37</f>
        <v>14.266235012027661</v>
      </c>
      <c r="H37" s="35">
        <f>'[14]EU PIB'!G37</f>
        <v>1.7289962090994315</v>
      </c>
      <c r="I37" s="35">
        <f>'[14]EU PIB'!H37</f>
        <v>2340.4373255858404</v>
      </c>
      <c r="J37" s="170">
        <f>'[14]EU INF A'!$J37</f>
        <v>108.25967692776594</v>
      </c>
      <c r="K37" s="170">
        <f t="shared" ref="K37" si="169">((J37/J36)-1)*100</f>
        <v>-2.7115858668857573</v>
      </c>
      <c r="L37" s="170">
        <f>'[14]EU INF A'!$L37</f>
        <v>106.43096616885094</v>
      </c>
      <c r="M37" s="170">
        <f t="shared" ref="M37" si="170">((L37/L36)-1)*100</f>
        <v>-3.3222591362126241</v>
      </c>
      <c r="N37" s="170">
        <f>'[14]EU INF A'!$F37</f>
        <v>110.31855955678668</v>
      </c>
      <c r="O37" s="170">
        <f t="shared" si="1"/>
        <v>2.2792937399678914</v>
      </c>
      <c r="P37" s="170">
        <f>'[14]EU INF A'!$H37</f>
        <v>106.8</v>
      </c>
      <c r="Q37" s="170">
        <f t="shared" ref="Q37" si="171">((P37/P36)-1)*100</f>
        <v>0.7547169811320753</v>
      </c>
      <c r="R37" s="170">
        <f>'[14]EU tasas'!B37</f>
        <v>3</v>
      </c>
      <c r="S37" s="170">
        <f>'[14]EU tasas'!C37</f>
        <v>3</v>
      </c>
      <c r="T37" s="170">
        <f>'[14]EU tasas'!D37</f>
        <v>2.09</v>
      </c>
      <c r="U37" s="170">
        <f>'[14]EU tasas'!E37</f>
        <v>1.7225000000000001</v>
      </c>
      <c r="V37" s="171">
        <f>'[14]EU Bal Fis'!B37</f>
        <v>-0.41310999999999998</v>
      </c>
      <c r="W37" s="170">
        <f>'[14]UK Pet'!B96</f>
        <v>1.71</v>
      </c>
      <c r="X37" s="170">
        <f>'[14]UK Pet'!C96</f>
        <v>0</v>
      </c>
      <c r="Y37" s="172">
        <f>[17]POBLACIÓN!$E37</f>
        <v>27402920.701958552</v>
      </c>
      <c r="Z37" s="52">
        <f t="shared" si="9"/>
        <v>3.0776090470631567</v>
      </c>
      <c r="AA37" s="37">
        <f>[17]POBLACIÓN!$F37</f>
        <v>12084028.297347892</v>
      </c>
      <c r="AB37" s="52">
        <f t="shared" si="10"/>
        <v>44.097592474820459</v>
      </c>
      <c r="AC37" s="37">
        <f>[17]POBLACIÓN!$G37</f>
        <v>15318892.40461066</v>
      </c>
      <c r="AD37" s="52">
        <f t="shared" si="11"/>
        <v>55.902407525179541</v>
      </c>
      <c r="AE37" s="37">
        <f>[17]POBLACIÓN!$M37</f>
        <v>8797277.3259725943</v>
      </c>
      <c r="AF37" s="52">
        <f t="shared" si="12"/>
        <v>32.103429490798149</v>
      </c>
      <c r="AG37" s="173">
        <f>[18]PIB!D37</f>
        <v>47230.169539746268</v>
      </c>
      <c r="AH37" s="173">
        <f>[18]PIB!E37</f>
        <v>3.9768204777242966</v>
      </c>
      <c r="AI37" s="174">
        <f>[18]PIB!H37</f>
        <v>129.13991331043542</v>
      </c>
      <c r="AJ37" s="174">
        <f>[18]PIB!I37</f>
        <v>7.8808084026668501</v>
      </c>
      <c r="AK37" s="175">
        <f>[18]PIB!B37</f>
        <v>60993</v>
      </c>
      <c r="AL37" s="173">
        <f>[18]PIB!C37</f>
        <v>12.171034482758625</v>
      </c>
      <c r="AM37" s="48">
        <f t="shared" si="2"/>
        <v>5.3687257761337746</v>
      </c>
      <c r="AN37" s="173">
        <f>'[18]PIB POT'!F37</f>
        <v>47001.219839306825</v>
      </c>
      <c r="AO37" s="173">
        <f>'[18]PIB POT'!G37</f>
        <v>112.21627751708942</v>
      </c>
      <c r="AP37" s="173">
        <f>'[18]PIB POT'!H37</f>
        <v>5.9708025594318093</v>
      </c>
      <c r="AQ37" s="176">
        <f t="shared" si="21"/>
        <v>-1.8816334627542508</v>
      </c>
      <c r="AR37" s="177">
        <f t="shared" si="3"/>
        <v>7085.3436592449198</v>
      </c>
      <c r="AS37" s="178">
        <f t="shared" si="13"/>
        <v>12.431644824248099</v>
      </c>
      <c r="AT37" s="174">
        <f t="shared" si="4"/>
        <v>258.56162327756959</v>
      </c>
      <c r="AU37" s="170">
        <f t="shared" si="14"/>
        <v>9.0747504367452834</v>
      </c>
      <c r="AV37" s="179">
        <f t="shared" si="73"/>
        <v>3.9722423514233909</v>
      </c>
      <c r="AW37" s="179">
        <v>1.38</v>
      </c>
      <c r="AX37" s="181">
        <f>'[18]Inv Nom'!C37</f>
        <v>9635</v>
      </c>
      <c r="AY37" s="182">
        <f t="shared" si="50"/>
        <v>15.51372737081882</v>
      </c>
      <c r="AZ37" s="181">
        <f>'[18]Inv Nom'!D37</f>
        <v>6157</v>
      </c>
      <c r="BA37" s="182">
        <f t="shared" si="51"/>
        <v>15.515947467166979</v>
      </c>
      <c r="BB37" s="181">
        <f>'[18]Inv Nom'!E37</f>
        <v>3478</v>
      </c>
      <c r="BC37" s="182">
        <f t="shared" si="52"/>
        <v>15.509797409498516</v>
      </c>
      <c r="BD37" s="182">
        <f t="shared" si="29"/>
        <v>15.796894725624252</v>
      </c>
      <c r="BE37" s="184">
        <f t="shared" si="129"/>
        <v>-3.0076169942998914</v>
      </c>
      <c r="BF37" s="185">
        <f t="shared" si="75"/>
        <v>18.804511719924143</v>
      </c>
      <c r="BG37" s="185">
        <f t="shared" si="104"/>
        <v>13.36864202995972</v>
      </c>
      <c r="BH37" s="186">
        <f t="shared" si="105"/>
        <v>5.4358696899644228</v>
      </c>
      <c r="BI37" s="185">
        <f t="shared" si="106"/>
        <v>3.2740410101705635</v>
      </c>
      <c r="BJ37" s="185">
        <f t="shared" si="93"/>
        <v>-0.26642401587067371</v>
      </c>
      <c r="BK37" s="182">
        <f t="shared" si="94"/>
        <v>5.7022937058350962</v>
      </c>
      <c r="BL37" s="182">
        <f t="shared" si="76"/>
        <v>10.094601019789156</v>
      </c>
      <c r="BM37" s="20" t="s">
        <v>76</v>
      </c>
      <c r="BN37" s="20" t="s">
        <v>76</v>
      </c>
      <c r="BO37" s="20" t="s">
        <v>76</v>
      </c>
      <c r="BP37" s="20" t="s">
        <v>76</v>
      </c>
      <c r="BQ37" s="20" t="s">
        <v>76</v>
      </c>
      <c r="BR37" s="20" t="s">
        <v>76</v>
      </c>
      <c r="BS37" s="20" t="s">
        <v>76</v>
      </c>
      <c r="BT37" s="20" t="s">
        <v>76</v>
      </c>
      <c r="BU37" s="20" t="s">
        <v>76</v>
      </c>
      <c r="BV37" s="187">
        <f>'[15]Precios M Anual'!B37</f>
        <v>128.89744451309085</v>
      </c>
      <c r="BW37" s="188">
        <f t="shared" si="5"/>
        <v>3.6157582298974589</v>
      </c>
      <c r="BX37" s="187">
        <f>'[15]Precios M Anual'!D37</f>
        <v>117.08407871198571</v>
      </c>
      <c r="BY37" s="188">
        <f t="shared" si="5"/>
        <v>-2.1917808219178214</v>
      </c>
      <c r="BZ37" s="188">
        <f>'[15]Fuente Bortz y otros'!G37</f>
        <v>128.7037037037037</v>
      </c>
      <c r="CA37" s="188">
        <f>'[15]Fuente Bortz y otros'!I37</f>
        <v>13.934426229508201</v>
      </c>
      <c r="CB37" s="190">
        <f>'[15]Tasas int'!$B37</f>
        <v>8</v>
      </c>
      <c r="CC37" s="185">
        <f>'[19]TCA B64'!$B37</f>
        <v>8.6083333333333307</v>
      </c>
      <c r="CD37" s="140">
        <f t="shared" si="15"/>
        <v>-0.23179447556501698</v>
      </c>
      <c r="CE37" s="185">
        <f>[19]TCA!$D37</f>
        <v>8.6</v>
      </c>
      <c r="CF37" s="140">
        <f t="shared" si="16"/>
        <v>0</v>
      </c>
      <c r="CG37" s="190">
        <f>'[19]TCA B64'!$I37</f>
        <v>97.582765627678938</v>
      </c>
      <c r="CH37" s="140">
        <f t="shared" si="22"/>
        <v>6.7511406840267574</v>
      </c>
      <c r="CI37" s="27">
        <f>[19]TCA!$H37</f>
        <v>97.464352978878992</v>
      </c>
      <c r="CJ37" s="140">
        <f t="shared" si="77"/>
        <v>1.1693263663325126</v>
      </c>
      <c r="CK37" s="185">
        <f>[22]SMIN!$E37</f>
        <v>5.35</v>
      </c>
      <c r="CL37" s="185">
        <v>1.1500000000000001</v>
      </c>
      <c r="CM37" s="191">
        <f>[22]SMIN!$G37</f>
        <v>159.70149253731341</v>
      </c>
      <c r="CN37" s="185">
        <f t="shared" si="95"/>
        <v>123.89810608005816</v>
      </c>
      <c r="CO37" s="185">
        <f>[22]SIND!$B$19</f>
        <v>182.95902244411485</v>
      </c>
      <c r="CP37" s="186">
        <f>'[15]Terminos de Int'!B37</f>
        <v>98.261826182618293</v>
      </c>
      <c r="CQ37" s="186">
        <f>'[15]Terminos de Int'!C37</f>
        <v>1.2500605180344238</v>
      </c>
      <c r="CR37" s="173">
        <f>[16]bp!G37</f>
        <v>-213.1</v>
      </c>
      <c r="CS37" s="173">
        <f>[16]bp!H37</f>
        <v>1070.8</v>
      </c>
      <c r="CT37" s="173">
        <f>[16]bp!I37</f>
        <v>729.4</v>
      </c>
      <c r="CU37" s="173">
        <f>[16]bp!J37</f>
        <v>278</v>
      </c>
      <c r="CV37" s="173">
        <f>[16]bp!K37</f>
        <v>27.1</v>
      </c>
      <c r="CW37" s="173">
        <f>[16]bp!L37</f>
        <v>36.4</v>
      </c>
      <c r="CX37" s="173">
        <f>[16]bp!M37</f>
        <v>1284</v>
      </c>
      <c r="CY37" s="173">
        <f>[16]bp!N37</f>
        <v>945.7</v>
      </c>
      <c r="CZ37" s="173">
        <f>[16]bp!O37</f>
        <v>233.2</v>
      </c>
      <c r="DA37" s="173">
        <f>[16]bp!P37</f>
        <v>99.2</v>
      </c>
      <c r="DB37" s="173">
        <f>[16]bp!Q37</f>
        <v>5.8</v>
      </c>
      <c r="DC37" s="173">
        <f>[16]bp!R37</f>
        <v>35.4</v>
      </c>
      <c r="DD37" s="173">
        <f>[16]bp!S37</f>
        <v>0</v>
      </c>
      <c r="DE37" s="173">
        <f>[16]bp!T37</f>
        <v>157.19999999999999</v>
      </c>
      <c r="DF37" s="173">
        <f>[16]bp!U37</f>
        <v>-20.6</v>
      </c>
      <c r="DG37" s="173">
        <f>[16]bp!V37</f>
        <v>0</v>
      </c>
      <c r="DH37" s="173">
        <f>'[18]Inv Ext'!B37</f>
        <v>68.171999999999997</v>
      </c>
      <c r="DI37" s="173">
        <f t="shared" si="130"/>
        <v>0.96215516534684276</v>
      </c>
      <c r="DJ37" s="173">
        <f t="shared" si="17"/>
        <v>23.641760803152266</v>
      </c>
      <c r="DK37" s="173">
        <f t="shared" si="0"/>
        <v>-216.30000000000007</v>
      </c>
      <c r="DL37" s="173">
        <f t="shared" si="6"/>
        <v>-3.0527806469594871</v>
      </c>
      <c r="DM37" s="173">
        <f t="shared" si="38"/>
        <v>1.2914872934314703</v>
      </c>
      <c r="DN37" s="173">
        <f t="shared" si="39"/>
        <v>1.0363247863247826</v>
      </c>
      <c r="DO37" s="173">
        <f t="shared" si="131"/>
        <v>-3.0076169942998914</v>
      </c>
      <c r="DP37" s="173">
        <f t="shared" si="132"/>
        <v>0.49962290754676753</v>
      </c>
      <c r="DQ37" s="21" t="s">
        <v>76</v>
      </c>
      <c r="DR37" s="192">
        <f>[20]GobFed!$X37</f>
        <v>4818.7999999999993</v>
      </c>
      <c r="DS37" s="140">
        <f>[20]GobFed!$X106</f>
        <v>7.9005787549390902</v>
      </c>
      <c r="DT37" s="192">
        <f>[20]GobFed!$AO37</f>
        <v>4981.2999999999993</v>
      </c>
      <c r="DU37" s="140">
        <f>[20]GobFed!$AO106</f>
        <v>8.1670027708097646</v>
      </c>
      <c r="DV37" s="193">
        <f>[20]GobFed!$BG37</f>
        <v>-162.5</v>
      </c>
      <c r="DW37" s="186">
        <f>[20]GobFed!$BG106</f>
        <v>-0.26642401587067371</v>
      </c>
      <c r="DX37" s="19" t="s">
        <v>76</v>
      </c>
      <c r="DY37" s="19" t="s">
        <v>76</v>
      </c>
      <c r="DZ37" s="19" t="s">
        <v>76</v>
      </c>
      <c r="EA37" s="19" t="s">
        <v>76</v>
      </c>
      <c r="EB37" s="19" t="s">
        <v>76</v>
      </c>
      <c r="EC37" s="20" t="s">
        <v>76</v>
      </c>
      <c r="ED37" s="20" t="s">
        <v>76</v>
      </c>
      <c r="EE37" s="20" t="s">
        <v>76</v>
      </c>
      <c r="EF37" s="4"/>
      <c r="EG37" s="175">
        <f>'[21]Rec y Obligaciones'!$EA37</f>
        <v>5670</v>
      </c>
      <c r="EH37" s="173">
        <f t="shared" si="78"/>
        <v>9.2961487383798147</v>
      </c>
      <c r="EI37" s="173">
        <f t="shared" si="96"/>
        <v>5.606258148631027</v>
      </c>
      <c r="EJ37" s="173">
        <f>'[21]Rec y Obligaciones'!C37</f>
        <v>2563</v>
      </c>
      <c r="EK37" s="173">
        <f t="shared" si="79"/>
        <v>4.2021215549325337</v>
      </c>
      <c r="EL37" s="173">
        <f t="shared" si="97"/>
        <v>-3.1734038534189657</v>
      </c>
      <c r="EM37" s="173">
        <f>'[21]Rec y Obligaciones'!$DE37+'[21]Rec y Obligaciones'!$DF37+'[21]Rec y Obligaciones'!$DG37</f>
        <v>3107</v>
      </c>
      <c r="EN37" s="173">
        <f t="shared" si="80"/>
        <v>5.094027183447281</v>
      </c>
      <c r="EO37" s="173">
        <f t="shared" si="107"/>
        <v>14.144011756061726</v>
      </c>
      <c r="EP37" s="175">
        <f>'[21]Rec y Obligaciones'!$DF37</f>
        <v>1539</v>
      </c>
      <c r="EQ37" s="173">
        <f t="shared" si="81"/>
        <v>2.5232403718459495</v>
      </c>
      <c r="ER37" s="173">
        <f t="shared" si="98"/>
        <v>7.3970690858339072</v>
      </c>
      <c r="ES37" s="175">
        <f>'[21]Rec y Obligaciones'!$DC37+'[21]Rec y Obligaciones'!$DD37</f>
        <v>784</v>
      </c>
      <c r="ET37" s="173">
        <f t="shared" si="82"/>
        <v>1.2853934058006655</v>
      </c>
      <c r="EU37" s="173">
        <f t="shared" si="99"/>
        <v>24.444444444444446</v>
      </c>
      <c r="EV37" s="175">
        <f>'[21]Rec y Obligaciones'!$DG37</f>
        <v>784</v>
      </c>
      <c r="EW37" s="173">
        <f t="shared" si="83"/>
        <v>1.2853934058006655</v>
      </c>
      <c r="EX37" s="173">
        <f t="shared" si="100"/>
        <v>18.968133535660094</v>
      </c>
      <c r="EZ37" s="173">
        <f>'[21]Rec y Obligaciones'!$DS37</f>
        <v>11799</v>
      </c>
      <c r="FA37" s="173">
        <f t="shared" si="84"/>
        <v>19.344842850818946</v>
      </c>
      <c r="FB37" s="175">
        <f>'[21]Rec y Obligaciones'!$DF37+'[21]Rec y Obligaciones'!$DG37</f>
        <v>2323</v>
      </c>
      <c r="FC37" s="173">
        <f t="shared" si="85"/>
        <v>3.8086337776466155</v>
      </c>
      <c r="FD37" s="175">
        <f>'[21]Rec y Obligaciones'!$DH37+'[21]Rec y Obligaciones'!$DI37</f>
        <v>4509</v>
      </c>
      <c r="FE37" s="173">
        <f t="shared" si="86"/>
        <v>7.3926516157591857</v>
      </c>
      <c r="FF37" s="175">
        <f>'[21]Rec y Obligaciones'!$DL37+'[21]Rec y Obligaciones'!$DK37</f>
        <v>4967</v>
      </c>
      <c r="FG37" s="173">
        <f t="shared" si="87"/>
        <v>8.1435574574131468</v>
      </c>
      <c r="FH37" s="173">
        <f>'[21]Rec y Obligaciones'!$DH37</f>
        <v>139</v>
      </c>
      <c r="FI37" s="173">
        <f t="shared" si="108"/>
        <v>0.2278950043447609</v>
      </c>
      <c r="FJ37" s="173">
        <f>'[21]Rec y Obligaciones'!$DK37</f>
        <v>212</v>
      </c>
      <c r="FK37" s="173">
        <f t="shared" si="109"/>
        <v>0.34758086993589427</v>
      </c>
      <c r="FL37" s="195">
        <v>7079</v>
      </c>
      <c r="FM37" s="173">
        <f t="shared" si="110"/>
        <v>11.606249897529224</v>
      </c>
      <c r="FN37" s="173">
        <f t="shared" si="119"/>
        <v>4.102941176470587</v>
      </c>
      <c r="FO37" s="173">
        <f>'[21]Rec y Obligaciones'!DY37</f>
        <v>6544.1</v>
      </c>
      <c r="FP37" s="173">
        <f t="shared" si="88"/>
        <v>10.729264013903235</v>
      </c>
      <c r="FQ37" s="173">
        <f t="shared" si="111"/>
        <v>4.0347837146082144</v>
      </c>
      <c r="FR37" s="173">
        <f>'[21]Rec y Obligaciones'!$DZ37</f>
        <v>9500</v>
      </c>
      <c r="FS37" s="173">
        <f t="shared" si="89"/>
        <v>15.575557850900923</v>
      </c>
      <c r="FT37" s="173">
        <f t="shared" si="112"/>
        <v>4.3956043956044022</v>
      </c>
      <c r="FU37" s="173">
        <f t="shared" si="113"/>
        <v>1.2485008818342151</v>
      </c>
      <c r="FV37" s="173">
        <f t="shared" si="114"/>
        <v>11.606249897529224</v>
      </c>
      <c r="FW37" s="173">
        <f t="shared" si="115"/>
        <v>8.6160474643311193</v>
      </c>
      <c r="FX37" s="191">
        <f>'[21]Fin Gob Fed '!I37</f>
        <v>6021</v>
      </c>
      <c r="FY37" s="185">
        <f>'[21]Fin Gob Fed '!L37</f>
        <v>9.8716246126604688</v>
      </c>
      <c r="FZ37" s="185">
        <f>'[21]Fin Gob Fed '!M37</f>
        <v>5.4281211696725506</v>
      </c>
      <c r="GA37" s="191">
        <f>'[21]Fin Gob Fed '!N37</f>
        <v>3458</v>
      </c>
      <c r="GB37" s="185">
        <f>'[21]Fin Gob Fed '!O37</f>
        <v>5.6695030577279359</v>
      </c>
      <c r="GC37" s="185">
        <f>'[21]Fin Gob Fed '!P37</f>
        <v>12.859007832898172</v>
      </c>
      <c r="GD37" s="185">
        <f>'[21]Fin Gob Fed '!$H37</f>
        <v>0.57547587428065516</v>
      </c>
      <c r="GE37" s="185">
        <f>'[21]Fin Gob Fed '!$G37</f>
        <v>3.0987162461266049</v>
      </c>
      <c r="GF37" s="173">
        <f>'[21]Reservas Int'!C37</f>
        <v>307.8</v>
      </c>
      <c r="GG37" s="27">
        <f t="shared" si="40"/>
        <v>4.3441788401947754</v>
      </c>
      <c r="GH37" s="31">
        <f t="shared" si="53"/>
        <v>-20.599999999999966</v>
      </c>
      <c r="GI37" s="31">
        <f t="shared" si="46"/>
        <v>-0.29074101399614105</v>
      </c>
      <c r="GJ37" s="28">
        <f t="shared" si="41"/>
        <v>2647.08</v>
      </c>
      <c r="GK37" s="32">
        <f t="shared" si="54"/>
        <v>-6.2728380024360542</v>
      </c>
      <c r="GL37" s="35">
        <f t="shared" si="42"/>
        <v>3.9056783335095697</v>
      </c>
    </row>
    <row r="38" spans="1:194" ht="16.5" customHeight="1" x14ac:dyDescent="0.25">
      <c r="A38" s="22">
        <v>1953</v>
      </c>
      <c r="B38" s="28">
        <f>'[14]EU Pob'!C38</f>
        <v>159565000</v>
      </c>
      <c r="C38" s="35">
        <f>'[14]EU PIB'!B38</f>
        <v>2695.614</v>
      </c>
      <c r="D38" s="35">
        <f>'[14]EU PIB'!C38</f>
        <v>4.7</v>
      </c>
      <c r="E38" s="35">
        <f>'[14]EU PIB'!D38</f>
        <v>389.21800000000002</v>
      </c>
      <c r="F38" s="35">
        <f>'[14]EU PIB'!E38</f>
        <v>1.2105627018359488</v>
      </c>
      <c r="G38" s="35">
        <f>'[14]EU PIB'!F38</f>
        <v>14.438936732039528</v>
      </c>
      <c r="H38" s="35">
        <f>'[14]EU PIB'!G38</f>
        <v>1.2105627018359488</v>
      </c>
      <c r="I38" s="35">
        <f>'[14]EU PIB'!H38</f>
        <v>2439.2441951555793</v>
      </c>
      <c r="J38" s="170">
        <f>'[14]EU INF A'!$J38</f>
        <v>106.70527278268821</v>
      </c>
      <c r="K38" s="170">
        <f t="shared" ref="K38" si="172">((J38/J37)-1)*100</f>
        <v>-1.4358108108108114</v>
      </c>
      <c r="L38" s="170">
        <f>'[14]EU INF A'!$L38</f>
        <v>106.79670832063395</v>
      </c>
      <c r="M38" s="170">
        <f t="shared" ref="M38" si="173">((L38/L37)-1)*100</f>
        <v>0.34364261168386978</v>
      </c>
      <c r="N38" s="170">
        <f>'[14]EU INF A'!$F38</f>
        <v>111.21883656509694</v>
      </c>
      <c r="O38" s="170">
        <f t="shared" si="1"/>
        <v>0.81607030759573984</v>
      </c>
      <c r="P38" s="170">
        <f>'[14]EU INF A'!$H38</f>
        <v>107.6</v>
      </c>
      <c r="Q38" s="170">
        <f t="shared" ref="Q38" si="174">((P38/P37)-1)*100</f>
        <v>0.74906367041198685</v>
      </c>
      <c r="R38" s="170">
        <f>'[14]EU tasas'!B38</f>
        <v>3.25</v>
      </c>
      <c r="S38" s="170">
        <f>'[14]EU tasas'!C38</f>
        <v>3.1691666666666669</v>
      </c>
      <c r="T38" s="170">
        <f>'[14]EU tasas'!D38</f>
        <v>1.6</v>
      </c>
      <c r="U38" s="170">
        <f>'[14]EU tasas'!E38</f>
        <v>1.8908333333333331</v>
      </c>
      <c r="V38" s="171">
        <f>'[14]EU Bal Fis'!B38</f>
        <v>-1.66615</v>
      </c>
      <c r="W38" s="170">
        <f>'[14]UK Pet'!B97</f>
        <v>1.93</v>
      </c>
      <c r="X38" s="170">
        <f>'[14]UK Pet'!C97</f>
        <v>12.865497076023381</v>
      </c>
      <c r="Y38" s="172">
        <f>[17]POBLACIÓN!$E38</f>
        <v>28246275.468641575</v>
      </c>
      <c r="Z38" s="52">
        <f t="shared" si="9"/>
        <v>3.0776090470631789</v>
      </c>
      <c r="AA38" s="37">
        <f>[17]POBLACIÓN!$F38</f>
        <v>12674989.491260866</v>
      </c>
      <c r="AB38" s="52">
        <f t="shared" si="10"/>
        <v>44.873135593867495</v>
      </c>
      <c r="AC38" s="37">
        <f>[17]POBLACIÓN!$G38</f>
        <v>15571285.97738071</v>
      </c>
      <c r="AD38" s="52">
        <f t="shared" si="11"/>
        <v>55.126864406132505</v>
      </c>
      <c r="AE38" s="37">
        <f>[17]POBLACIÓN!$M38</f>
        <v>9072243.9588284101</v>
      </c>
      <c r="AF38" s="52">
        <f t="shared" si="12"/>
        <v>32.118372451972391</v>
      </c>
      <c r="AG38" s="173">
        <f>[18]PIB!D38</f>
        <v>47359.585779658424</v>
      </c>
      <c r="AH38" s="173">
        <f>[18]PIB!E38</f>
        <v>0.27401180468609176</v>
      </c>
      <c r="AI38" s="174">
        <f>[18]PIB!H38</f>
        <v>128.09233653824734</v>
      </c>
      <c r="AJ38" s="174">
        <f>[18]PIB!I38</f>
        <v>-0.81119519545428398</v>
      </c>
      <c r="AK38" s="175">
        <f>[18]PIB!B38</f>
        <v>60664</v>
      </c>
      <c r="AL38" s="173">
        <f>[18]PIB!C38</f>
        <v>-0.53940616136277653</v>
      </c>
      <c r="AM38" s="48">
        <f t="shared" ref="AM38:AM69" si="175">(AG38*1000)/AE38</f>
        <v>5.2202725141194772</v>
      </c>
      <c r="AN38" s="173">
        <f>'[18]PIB POT'!F38</f>
        <v>49825.796432523464</v>
      </c>
      <c r="AO38" s="173">
        <f>'[18]PIB POT'!G38</f>
        <v>118.96000612533288</v>
      </c>
      <c r="AP38" s="173">
        <f>'[18]PIB POT'!H38</f>
        <v>6.0095814595315433</v>
      </c>
      <c r="AQ38" s="176">
        <f t="shared" si="21"/>
        <v>-5.4104257142407182</v>
      </c>
      <c r="AR38" s="177">
        <f t="shared" si="3"/>
        <v>7047.1248789932242</v>
      </c>
      <c r="AS38" s="178">
        <f t="shared" si="13"/>
        <v>-0.53940616136279873</v>
      </c>
      <c r="AT38" s="174">
        <f t="shared" si="4"/>
        <v>249.48864096495819</v>
      </c>
      <c r="AU38" s="170">
        <f t="shared" si="14"/>
        <v>-3.5090212528838483</v>
      </c>
      <c r="AV38" s="179">
        <f t="shared" si="73"/>
        <v>52.885664314056257</v>
      </c>
      <c r="AW38" s="179">
        <v>1.38</v>
      </c>
      <c r="AX38" s="181">
        <f>'[18]Inv Nom'!C38</f>
        <v>8791</v>
      </c>
      <c r="AY38" s="182">
        <f t="shared" si="50"/>
        <v>-8.7597301504929952</v>
      </c>
      <c r="AZ38" s="181">
        <f>'[18]Inv Nom'!D38</f>
        <v>5533.0000000000009</v>
      </c>
      <c r="BA38" s="182">
        <f t="shared" si="51"/>
        <v>-10.134805911970101</v>
      </c>
      <c r="BB38" s="181">
        <f>'[18]Inv Nom'!E38</f>
        <v>3258</v>
      </c>
      <c r="BC38" s="182">
        <f t="shared" si="52"/>
        <v>-6.3254744105807887</v>
      </c>
      <c r="BD38" s="182">
        <f t="shared" si="29"/>
        <v>14.491296320717396</v>
      </c>
      <c r="BE38" s="184">
        <f t="shared" si="129"/>
        <v>-2.9004736471932828</v>
      </c>
      <c r="BF38" s="185">
        <f t="shared" si="75"/>
        <v>17.39176996791068</v>
      </c>
      <c r="BG38" s="185">
        <f t="shared" si="104"/>
        <v>12.49710426831949</v>
      </c>
      <c r="BH38" s="186">
        <f t="shared" si="105"/>
        <v>4.8946656995911901</v>
      </c>
      <c r="BI38" s="185">
        <f t="shared" si="106"/>
        <v>3.3763736867554623</v>
      </c>
      <c r="BJ38" s="185">
        <f t="shared" si="93"/>
        <v>-0.47590003956217858</v>
      </c>
      <c r="BK38" s="182">
        <f t="shared" si="94"/>
        <v>5.3705657391533688</v>
      </c>
      <c r="BL38" s="182">
        <f t="shared" si="76"/>
        <v>9.1207305815640272</v>
      </c>
      <c r="BM38" s="20" t="s">
        <v>76</v>
      </c>
      <c r="BN38" s="20" t="s">
        <v>76</v>
      </c>
      <c r="BO38" s="20" t="s">
        <v>76</v>
      </c>
      <c r="BP38" s="20" t="s">
        <v>76</v>
      </c>
      <c r="BQ38" s="20" t="s">
        <v>76</v>
      </c>
      <c r="BR38" s="20" t="s">
        <v>76</v>
      </c>
      <c r="BS38" s="20" t="s">
        <v>76</v>
      </c>
      <c r="BT38" s="20" t="s">
        <v>76</v>
      </c>
      <c r="BU38" s="20" t="s">
        <v>76</v>
      </c>
      <c r="BV38" s="187">
        <f>'[15]Precios M Anual'!B38</f>
        <v>126.48330279189781</v>
      </c>
      <c r="BW38" s="188">
        <f t="shared" si="5"/>
        <v>-1.8729166666666131</v>
      </c>
      <c r="BX38" s="187">
        <f>'[15]Precios M Anual'!D38</f>
        <v>117.94871794871804</v>
      </c>
      <c r="BY38" s="188">
        <f t="shared" si="5"/>
        <v>0.73847720906550229</v>
      </c>
      <c r="BZ38" s="188">
        <f>'[15]Fuente Bortz y otros'!G38</f>
        <v>126.85185185185186</v>
      </c>
      <c r="CA38" s="188">
        <f>'[15]Fuente Bortz y otros'!I38</f>
        <v>-1.4388489208633004</v>
      </c>
      <c r="CB38" s="190">
        <f>'[15]Tasas int'!$B38</f>
        <v>8</v>
      </c>
      <c r="CC38" s="185">
        <f>'[19]TCA B64'!$B38</f>
        <v>8.6083333333333325</v>
      </c>
      <c r="CD38" s="140">
        <f t="shared" si="15"/>
        <v>2.2204460492503131E-14</v>
      </c>
      <c r="CE38" s="185">
        <f>[19]TCA!$D38</f>
        <v>8.61</v>
      </c>
      <c r="CF38" s="140">
        <f t="shared" si="16"/>
        <v>0.11627906976743319</v>
      </c>
      <c r="CG38" s="190">
        <f>'[19]TCA B64'!$I38</f>
        <v>97.150012123213003</v>
      </c>
      <c r="CH38" s="140">
        <f t="shared" si="22"/>
        <v>-0.44347329334473162</v>
      </c>
      <c r="CI38" s="27">
        <f>[19]TCA!$H38</f>
        <v>97.734213643147697</v>
      </c>
      <c r="CJ38" s="140">
        <f t="shared" si="77"/>
        <v>0.27688139922006361</v>
      </c>
      <c r="CK38" s="185">
        <f>[22]SMIN!$E38</f>
        <v>5.35</v>
      </c>
      <c r="CL38" s="185">
        <v>1.1500000000000001</v>
      </c>
      <c r="CM38" s="191">
        <f>[22]SMIN!$G38</f>
        <v>159.70149253731341</v>
      </c>
      <c r="CN38" s="185">
        <f t="shared" si="95"/>
        <v>126.26290507298761</v>
      </c>
      <c r="CO38" s="185">
        <f>[22]SIND!$B$19</f>
        <v>182.95902244411485</v>
      </c>
      <c r="CP38" s="186">
        <f>'[15]Terminos de Int'!B38</f>
        <v>100.4950495049505</v>
      </c>
      <c r="CQ38" s="186">
        <f>'[15]Terminos de Int'!C38</f>
        <v>2.2727272727272485</v>
      </c>
      <c r="CR38" s="173">
        <f>[16]bp!G38</f>
        <v>-204.4</v>
      </c>
      <c r="CS38" s="173">
        <f>[16]bp!H38</f>
        <v>1016.1</v>
      </c>
      <c r="CT38" s="173">
        <f>[16]bp!I38</f>
        <v>638.1</v>
      </c>
      <c r="CU38" s="173">
        <f>[16]bp!J38</f>
        <v>310.60000000000002</v>
      </c>
      <c r="CV38" s="173">
        <f>[16]bp!K38</f>
        <v>25.5</v>
      </c>
      <c r="CW38" s="173">
        <f>[16]bp!L38</f>
        <v>42</v>
      </c>
      <c r="CX38" s="173">
        <f>[16]bp!M38</f>
        <v>1220.5999999999999</v>
      </c>
      <c r="CY38" s="173">
        <f>[16]bp!N38</f>
        <v>835.8</v>
      </c>
      <c r="CZ38" s="173">
        <f>[16]bp!O38</f>
        <v>265</v>
      </c>
      <c r="DA38" s="173">
        <f>[16]bp!P38</f>
        <v>112.69999999999999</v>
      </c>
      <c r="DB38" s="173">
        <f>[16]bp!Q38</f>
        <v>7</v>
      </c>
      <c r="DC38" s="173">
        <f>[16]bp!R38</f>
        <v>35.200000000000003</v>
      </c>
      <c r="DD38" s="173">
        <f>[16]bp!S38</f>
        <v>0</v>
      </c>
      <c r="DE38" s="173">
        <f>[16]bp!T38</f>
        <v>127.5</v>
      </c>
      <c r="DF38" s="173">
        <f>[16]bp!U38</f>
        <v>-41.8</v>
      </c>
      <c r="DG38" s="173">
        <f>[16]bp!V38</f>
        <v>0</v>
      </c>
      <c r="DH38" s="173">
        <f>'[18]Inv Ext'!B38</f>
        <v>41.816000000000003</v>
      </c>
      <c r="DI38" s="173">
        <f t="shared" si="130"/>
        <v>0.59337674183480593</v>
      </c>
      <c r="DJ38" s="173">
        <f t="shared" si="17"/>
        <v>20.91491246867994</v>
      </c>
      <c r="DK38" s="173">
        <f t="shared" si="0"/>
        <v>-197.69999999999993</v>
      </c>
      <c r="DL38" s="173">
        <f t="shared" si="6"/>
        <v>-2.8053994131610169</v>
      </c>
      <c r="DM38" s="173">
        <f t="shared" si="38"/>
        <v>-12.517137373183429</v>
      </c>
      <c r="DN38" s="173">
        <f t="shared" si="39"/>
        <v>-11.621021465581061</v>
      </c>
      <c r="DO38" s="173">
        <f t="shared" si="131"/>
        <v>-2.9004736471932828</v>
      </c>
      <c r="DP38" s="173">
        <f t="shared" si="132"/>
        <v>0.4994944832739901</v>
      </c>
      <c r="DQ38" s="21" t="s">
        <v>76</v>
      </c>
      <c r="DR38" s="192">
        <f>[20]GobFed!$X38</f>
        <v>4492.2999999999993</v>
      </c>
      <c r="DS38" s="140">
        <f>[20]GobFed!$X107</f>
        <v>7.4052156138731364</v>
      </c>
      <c r="DT38" s="192">
        <f>[20]GobFed!$AO38</f>
        <v>4780.9999999999991</v>
      </c>
      <c r="DU38" s="140">
        <f>[20]GobFed!$AO107</f>
        <v>7.8811156534353142</v>
      </c>
      <c r="DV38" s="193">
        <f>[20]GobFed!$BG38</f>
        <v>-288.7</v>
      </c>
      <c r="DW38" s="186">
        <f>[20]GobFed!$BG107</f>
        <v>-0.47590003956217858</v>
      </c>
      <c r="DX38" s="19" t="s">
        <v>76</v>
      </c>
      <c r="DY38" s="19" t="s">
        <v>76</v>
      </c>
      <c r="DZ38" s="19" t="s">
        <v>76</v>
      </c>
      <c r="EA38" s="19" t="s">
        <v>76</v>
      </c>
      <c r="EB38" s="19" t="s">
        <v>76</v>
      </c>
      <c r="EC38" s="20" t="s">
        <v>76</v>
      </c>
      <c r="ED38" s="20" t="s">
        <v>76</v>
      </c>
      <c r="EE38" s="20" t="s">
        <v>76</v>
      </c>
      <c r="EF38" s="4"/>
      <c r="EG38" s="175">
        <f>'[21]Rec y Obligaciones'!$EA38</f>
        <v>5998</v>
      </c>
      <c r="EH38" s="173">
        <f t="shared" si="78"/>
        <v>9.8872477911116974</v>
      </c>
      <c r="EI38" s="173">
        <f t="shared" si="96"/>
        <v>5.7848324514991223</v>
      </c>
      <c r="EJ38" s="173">
        <f>'[21]Rec y Obligaciones'!C38</f>
        <v>2337</v>
      </c>
      <c r="EK38" s="173">
        <f t="shared" si="79"/>
        <v>3.8523671370170121</v>
      </c>
      <c r="EL38" s="173">
        <f t="shared" si="97"/>
        <v>-8.8177916504096778</v>
      </c>
      <c r="EM38" s="173">
        <f>'[21]Rec y Obligaciones'!$DE38+'[21]Rec y Obligaciones'!$DF38+'[21]Rec y Obligaciones'!$DG38</f>
        <v>3661</v>
      </c>
      <c r="EN38" s="173">
        <f t="shared" si="80"/>
        <v>6.0348806540946853</v>
      </c>
      <c r="EO38" s="173">
        <f t="shared" si="107"/>
        <v>17.830704859993563</v>
      </c>
      <c r="EP38" s="175">
        <f>'[21]Rec y Obligaciones'!$DF38</f>
        <v>1761</v>
      </c>
      <c r="EQ38" s="173">
        <f t="shared" si="81"/>
        <v>2.9028748516418306</v>
      </c>
      <c r="ER38" s="173">
        <f t="shared" si="98"/>
        <v>14.424951267056541</v>
      </c>
      <c r="ES38" s="175">
        <f>'[21]Rec y Obligaciones'!$DC38+'[21]Rec y Obligaciones'!$DD38</f>
        <v>871</v>
      </c>
      <c r="ET38" s="173">
        <f t="shared" si="82"/>
        <v>1.4357773968086509</v>
      </c>
      <c r="EU38" s="173">
        <f t="shared" si="99"/>
        <v>11.096938775510212</v>
      </c>
      <c r="EV38" s="175">
        <f>'[21]Rec y Obligaciones'!$DG38</f>
        <v>1029</v>
      </c>
      <c r="EW38" s="173">
        <f t="shared" si="83"/>
        <v>1.6962284056442043</v>
      </c>
      <c r="EX38" s="173">
        <f t="shared" si="100"/>
        <v>31.25</v>
      </c>
      <c r="EZ38" s="173">
        <f>'[21]Rec y Obligaciones'!$DS38</f>
        <v>13475</v>
      </c>
      <c r="FA38" s="173">
        <f t="shared" si="84"/>
        <v>22.212514835816961</v>
      </c>
      <c r="FB38" s="175">
        <f>'[21]Rec y Obligaciones'!$DF38+'[21]Rec y Obligaciones'!$DG38</f>
        <v>2790</v>
      </c>
      <c r="FC38" s="173">
        <f t="shared" si="85"/>
        <v>4.5991032572860346</v>
      </c>
      <c r="FD38" s="175">
        <f>'[21]Rec y Obligaciones'!$DH38+'[21]Rec y Obligaciones'!$DI38</f>
        <v>5487</v>
      </c>
      <c r="FE38" s="173">
        <f t="shared" si="86"/>
        <v>9.0449030726625335</v>
      </c>
      <c r="FF38" s="175">
        <f>'[21]Rec y Obligaciones'!$DL38+'[21]Rec y Obligaciones'!$DK38</f>
        <v>5198</v>
      </c>
      <c r="FG38" s="173">
        <f t="shared" si="87"/>
        <v>8.5685085058683903</v>
      </c>
      <c r="FH38" s="173">
        <f>'[21]Rec y Obligaciones'!$DH38</f>
        <v>266</v>
      </c>
      <c r="FI38" s="173">
        <f t="shared" si="108"/>
        <v>0.4384808123433997</v>
      </c>
      <c r="FJ38" s="173">
        <f>'[21]Rec y Obligaciones'!$DK38</f>
        <v>318</v>
      </c>
      <c r="FK38" s="173">
        <f t="shared" si="109"/>
        <v>0.52419886588421472</v>
      </c>
      <c r="FL38" s="195">
        <v>7652</v>
      </c>
      <c r="FM38" s="173">
        <f t="shared" si="110"/>
        <v>12.613741263352235</v>
      </c>
      <c r="FN38" s="173">
        <f t="shared" si="119"/>
        <v>8.0943636106794781</v>
      </c>
      <c r="FO38" s="173">
        <f>'[21]Rec y Obligaciones'!DY38</f>
        <v>7042.4</v>
      </c>
      <c r="FP38" s="173">
        <f t="shared" si="88"/>
        <v>11.608861927996834</v>
      </c>
      <c r="FQ38" s="173">
        <f t="shared" si="111"/>
        <v>7.6144924435751271</v>
      </c>
      <c r="FR38" s="173">
        <f>'[21]Rec y Obligaciones'!$DZ38</f>
        <v>11400</v>
      </c>
      <c r="FS38" s="173">
        <f t="shared" si="89"/>
        <v>18.79203481471713</v>
      </c>
      <c r="FT38" s="173">
        <f t="shared" si="112"/>
        <v>19.999999999999996</v>
      </c>
      <c r="FU38" s="173">
        <f t="shared" si="113"/>
        <v>1.2757585861953984</v>
      </c>
      <c r="FV38" s="173">
        <f t="shared" si="114"/>
        <v>12.613741263352235</v>
      </c>
      <c r="FW38" s="173">
        <f t="shared" si="115"/>
        <v>7.9278619968635651</v>
      </c>
      <c r="FX38" s="191">
        <f>'[21]Fin Gob Fed '!I38</f>
        <v>6582</v>
      </c>
      <c r="FY38" s="185">
        <f>'[21]Fin Gob Fed '!L38</f>
        <v>10.849927469339312</v>
      </c>
      <c r="FZ38" s="185">
        <f>'[21]Fin Gob Fed '!M38</f>
        <v>9.3173891380169405</v>
      </c>
      <c r="GA38" s="191">
        <f>'[21]Fin Gob Fed '!N38</f>
        <v>4245</v>
      </c>
      <c r="GB38" s="185">
        <f>'[21]Fin Gob Fed '!O38</f>
        <v>6.9975603323223003</v>
      </c>
      <c r="GC38" s="185">
        <f>'[21]Fin Gob Fed '!P38</f>
        <v>22.758820127241176</v>
      </c>
      <c r="GD38" s="185">
        <f>'[21]Fin Gob Fed '!$H38</f>
        <v>0.96267967822761447</v>
      </c>
      <c r="GE38" s="185">
        <f>'[21]Fin Gob Fed '!$G38</f>
        <v>3.8655545298694451</v>
      </c>
      <c r="GF38" s="173">
        <f>'[21]Reservas Int'!C38</f>
        <v>266</v>
      </c>
      <c r="GG38" s="27">
        <f t="shared" si="40"/>
        <v>3.7745889929227658</v>
      </c>
      <c r="GH38" s="31">
        <f t="shared" si="53"/>
        <v>-41.800000000000011</v>
      </c>
      <c r="GI38" s="31">
        <f t="shared" si="46"/>
        <v>-0.59314969888786329</v>
      </c>
      <c r="GJ38" s="28">
        <f t="shared" si="41"/>
        <v>2290.2599999999998</v>
      </c>
      <c r="GK38" s="32">
        <f t="shared" si="54"/>
        <v>-13.479758828596044</v>
      </c>
      <c r="GL38" s="35">
        <f t="shared" si="42"/>
        <v>3.8190954773869352</v>
      </c>
    </row>
    <row r="39" spans="1:194" x14ac:dyDescent="0.25">
      <c r="A39" s="22">
        <v>1954</v>
      </c>
      <c r="B39" s="28">
        <f>'[14]EU Pob'!C39</f>
        <v>162391000</v>
      </c>
      <c r="C39" s="35">
        <f>'[14]EU PIB'!B39</f>
        <v>2680.0230000000001</v>
      </c>
      <c r="D39" s="35">
        <f>'[14]EU PIB'!C39</f>
        <v>-0.6</v>
      </c>
      <c r="E39" s="35">
        <f>'[14]EU PIB'!D39</f>
        <v>390.54899999999998</v>
      </c>
      <c r="F39" s="35">
        <f>'[14]EU PIB'!E39</f>
        <v>0.92570587218403499</v>
      </c>
      <c r="G39" s="35">
        <f>'[14]EU PIB'!F39</f>
        <v>14.572598817248956</v>
      </c>
      <c r="H39" s="35">
        <f>'[14]EU PIB'!G39</f>
        <v>0.92570587218403499</v>
      </c>
      <c r="I39" s="35">
        <f>'[14]EU PIB'!H39</f>
        <v>2404.9916559415237</v>
      </c>
      <c r="J39" s="170">
        <f>'[14]EU INF A'!$J39</f>
        <v>107.01005790917402</v>
      </c>
      <c r="K39" s="170">
        <f t="shared" ref="K39" si="176">((J39/J38)-1)*100</f>
        <v>0.28563267637815581</v>
      </c>
      <c r="L39" s="170">
        <f>'[14]EU INF A'!$L39</f>
        <v>106.06522401706795</v>
      </c>
      <c r="M39" s="170">
        <f t="shared" ref="M39" si="177">((L39/L38)-1)*100</f>
        <v>-0.68493150684932891</v>
      </c>
      <c r="N39" s="170">
        <f>'[14]EU INF A'!$F39</f>
        <v>111.56509695290858</v>
      </c>
      <c r="O39" s="170">
        <f t="shared" si="1"/>
        <v>0.31133250311332628</v>
      </c>
      <c r="P39" s="170">
        <f>'[14]EU INF A'!$H39</f>
        <v>106.8</v>
      </c>
      <c r="Q39" s="170">
        <f t="shared" ref="Q39" si="178">((P39/P38)-1)*100</f>
        <v>-0.74349442379182396</v>
      </c>
      <c r="R39" s="170">
        <f>'[14]EU tasas'!B39</f>
        <v>3</v>
      </c>
      <c r="S39" s="170">
        <f>'[14]EU tasas'!C39</f>
        <v>3.0524999999999998</v>
      </c>
      <c r="T39" s="170">
        <f>'[14]EU tasas'!D39</f>
        <v>1.1499999999999999</v>
      </c>
      <c r="U39" s="170">
        <f>'[14]EU tasas'!E39</f>
        <v>0.93833333333333335</v>
      </c>
      <c r="V39" s="171">
        <f>'[14]EU Bal Fis'!B39</f>
        <v>-0.29507</v>
      </c>
      <c r="W39" s="170">
        <f>'[14]UK Pet'!B98</f>
        <v>1.93</v>
      </c>
      <c r="X39" s="170">
        <f>'[14]UK Pet'!C98</f>
        <v>0</v>
      </c>
      <c r="Y39" s="172">
        <f>[17]POBLACIÓN!$E39</f>
        <v>29115585.397922866</v>
      </c>
      <c r="Z39" s="52">
        <f t="shared" ref="Z39:Z70" si="179">((Y39/Y38)-1)*100</f>
        <v>3.0776090470631345</v>
      </c>
      <c r="AA39" s="37">
        <f>[17]POBLACIÓN!$F39</f>
        <v>13294851.240859205</v>
      </c>
      <c r="AB39" s="52">
        <f t="shared" si="10"/>
        <v>45.662318167944761</v>
      </c>
      <c r="AC39" s="37">
        <f>[17]POBLACIÓN!$G39</f>
        <v>15820734.157063661</v>
      </c>
      <c r="AD39" s="52">
        <f t="shared" si="11"/>
        <v>54.337681832055239</v>
      </c>
      <c r="AE39" s="37">
        <f>[17]POBLACIÓN!$M39</f>
        <v>9355804.9154030941</v>
      </c>
      <c r="AF39" s="52">
        <f t="shared" si="12"/>
        <v>32.133322368543368</v>
      </c>
      <c r="AG39" s="173">
        <f>[18]PIB!D39</f>
        <v>52093.584529448046</v>
      </c>
      <c r="AH39" s="173">
        <f>[18]PIB!E39</f>
        <v>9.9958618130966403</v>
      </c>
      <c r="AI39" s="174">
        <f>[18]PIB!H39</f>
        <v>141.92918507691601</v>
      </c>
      <c r="AJ39" s="174">
        <f>[18]PIB!I39</f>
        <v>10.80224540563135</v>
      </c>
      <c r="AK39" s="175">
        <f>[18]PIB!B39</f>
        <v>73936</v>
      </c>
      <c r="AL39" s="173">
        <f>[18]PIB!C39</f>
        <v>21.87788474218646</v>
      </c>
      <c r="AM39" s="48">
        <f t="shared" si="175"/>
        <v>5.5680494623912962</v>
      </c>
      <c r="AN39" s="173">
        <f>'[18]PIB POT'!F39</f>
        <v>52842.491466973079</v>
      </c>
      <c r="AO39" s="173">
        <f>'[18]PIB POT'!G39</f>
        <v>126.1624210483413</v>
      </c>
      <c r="AP39" s="173">
        <f>'[18]PIB POT'!H39</f>
        <v>6.0544843242696045</v>
      </c>
      <c r="AQ39" s="176">
        <f t="shared" si="21"/>
        <v>3.7163704240699369</v>
      </c>
      <c r="AR39" s="177">
        <f t="shared" si="3"/>
        <v>6340.0886094040316</v>
      </c>
      <c r="AS39" s="178">
        <f t="shared" si="13"/>
        <v>-10.032974890182478</v>
      </c>
      <c r="AT39" s="174">
        <f t="shared" si="4"/>
        <v>217.75583498507777</v>
      </c>
      <c r="AU39" s="170">
        <f t="shared" si="14"/>
        <v>-12.71913857767073</v>
      </c>
      <c r="AV39" s="179">
        <f t="shared" si="73"/>
        <v>1.5177509908447944</v>
      </c>
      <c r="AW39" s="179">
        <v>1.38</v>
      </c>
      <c r="AX39" s="181">
        <f>'[18]Inv Nom'!C39</f>
        <v>11217.000000000002</v>
      </c>
      <c r="AY39" s="182">
        <f t="shared" si="50"/>
        <v>27.59640541462862</v>
      </c>
      <c r="AZ39" s="181">
        <f>'[18]Inv Nom'!D39</f>
        <v>6791</v>
      </c>
      <c r="BA39" s="182">
        <f t="shared" si="51"/>
        <v>22.736309416229883</v>
      </c>
      <c r="BB39" s="181">
        <f>'[18]Inv Nom'!E39</f>
        <v>4426</v>
      </c>
      <c r="BC39" s="182">
        <f t="shared" si="52"/>
        <v>35.850214855739715</v>
      </c>
      <c r="BD39" s="182">
        <f t="shared" si="29"/>
        <v>15.171229171175074</v>
      </c>
      <c r="BE39" s="184">
        <f t="shared" si="129"/>
        <v>-3.5882779250522967</v>
      </c>
      <c r="BF39" s="185">
        <f t="shared" si="75"/>
        <v>18.75950709622737</v>
      </c>
      <c r="BG39" s="185">
        <f t="shared" si="104"/>
        <v>13.381612701074806</v>
      </c>
      <c r="BH39" s="186">
        <f t="shared" si="105"/>
        <v>5.3778943951525644</v>
      </c>
      <c r="BI39" s="185">
        <f t="shared" si="106"/>
        <v>4.1966419155305523</v>
      </c>
      <c r="BJ39" s="185">
        <f t="shared" si="93"/>
        <v>-0.6083639904782514</v>
      </c>
      <c r="BK39" s="182">
        <f t="shared" si="94"/>
        <v>5.9862583856308156</v>
      </c>
      <c r="BL39" s="182">
        <f t="shared" si="76"/>
        <v>9.1849707855442535</v>
      </c>
      <c r="BM39" s="20" t="s">
        <v>76</v>
      </c>
      <c r="BN39" s="20" t="s">
        <v>76</v>
      </c>
      <c r="BO39" s="20" t="s">
        <v>76</v>
      </c>
      <c r="BP39" s="20" t="s">
        <v>76</v>
      </c>
      <c r="BQ39" s="20" t="s">
        <v>76</v>
      </c>
      <c r="BR39" s="20" t="s">
        <v>76</v>
      </c>
      <c r="BS39" s="20" t="s">
        <v>76</v>
      </c>
      <c r="BT39" s="20" t="s">
        <v>76</v>
      </c>
      <c r="BU39" s="20" t="s">
        <v>76</v>
      </c>
      <c r="BV39" s="187">
        <f>'[15]Precios M Anual'!B39</f>
        <v>138.0974996152128</v>
      </c>
      <c r="BW39" s="188">
        <f t="shared" si="5"/>
        <v>9.1823952782319029</v>
      </c>
      <c r="BX39" s="187">
        <f>'[15]Precios M Anual'!D39</f>
        <v>137.11985688729888</v>
      </c>
      <c r="BY39" s="188">
        <f t="shared" si="5"/>
        <v>16.253791708796793</v>
      </c>
      <c r="BZ39" s="188">
        <f>'[15]Fuente Bortz y otros'!G39</f>
        <v>133.33333333333334</v>
      </c>
      <c r="CA39" s="188">
        <f>'[15]Fuente Bortz y otros'!I39</f>
        <v>5.1094890510948954</v>
      </c>
      <c r="CB39" s="190">
        <f>'[15]Tasas int'!$B39</f>
        <v>8</v>
      </c>
      <c r="CC39" s="185">
        <f>'[19]TCA B64'!$B39</f>
        <v>11.661666666666664</v>
      </c>
      <c r="CD39" s="140">
        <f t="shared" si="15"/>
        <v>35.469506292352349</v>
      </c>
      <c r="CE39" s="185">
        <f>[19]TCA!$D39</f>
        <v>12.49</v>
      </c>
      <c r="CF39" s="140">
        <f t="shared" si="16"/>
        <v>45.063879210220684</v>
      </c>
      <c r="CG39" s="190">
        <f>'[19]TCA B64'!$I39</f>
        <v>78.0755783787979</v>
      </c>
      <c r="CH39" s="140">
        <f t="shared" si="22"/>
        <v>-19.634000374825956</v>
      </c>
      <c r="CI39" s="27">
        <f>[19]TCA!$H39</f>
        <v>78.864093610898138</v>
      </c>
      <c r="CJ39" s="140">
        <f t="shared" si="77"/>
        <v>-19.30758874384474</v>
      </c>
      <c r="CK39" s="185">
        <f>[22]SMIN!$E39</f>
        <v>6.34</v>
      </c>
      <c r="CL39" s="185">
        <v>1.1500000000000001</v>
      </c>
      <c r="CM39" s="191">
        <f>[22]SMIN!$G39</f>
        <v>189.25373134328359</v>
      </c>
      <c r="CN39" s="185">
        <f t="shared" si="95"/>
        <v>137.04356115831905</v>
      </c>
      <c r="CO39" s="185">
        <f>[22]SIND!$B$19</f>
        <v>182.95902244411485</v>
      </c>
      <c r="CP39" s="186">
        <f>'[15]Terminos de Int'!B39</f>
        <v>110.33688274487827</v>
      </c>
      <c r="CQ39" s="186">
        <f>'[15]Terminos de Int'!C39</f>
        <v>9.7933513027852683</v>
      </c>
      <c r="CR39" s="173">
        <f>[16]bp!G39</f>
        <v>-227.5</v>
      </c>
      <c r="CS39" s="173">
        <f>[16]bp!H39</f>
        <v>1092</v>
      </c>
      <c r="CT39" s="173">
        <f>[16]bp!I39</f>
        <v>674.09999999999991</v>
      </c>
      <c r="CU39" s="173">
        <f>[16]bp!J39</f>
        <v>332.4</v>
      </c>
      <c r="CV39" s="173">
        <f>[16]bp!K39</f>
        <v>48</v>
      </c>
      <c r="CW39" s="173">
        <f>[16]bp!L39</f>
        <v>37.5</v>
      </c>
      <c r="CX39" s="173">
        <f>[16]bp!M39</f>
        <v>1319.5</v>
      </c>
      <c r="CY39" s="173">
        <f>[16]bp!N39</f>
        <v>894.30000000000007</v>
      </c>
      <c r="CZ39" s="173">
        <f>[16]bp!O39</f>
        <v>295.7</v>
      </c>
      <c r="DA39" s="173">
        <f>[16]bp!P39</f>
        <v>116.9</v>
      </c>
      <c r="DB39" s="173">
        <f>[16]bp!Q39</f>
        <v>12.6</v>
      </c>
      <c r="DC39" s="173">
        <f>[16]bp!R39</f>
        <v>28.9</v>
      </c>
      <c r="DD39" s="173">
        <f>[16]bp!S39</f>
        <v>0</v>
      </c>
      <c r="DE39" s="173">
        <f>[16]bp!T39</f>
        <v>172.5</v>
      </c>
      <c r="DF39" s="173">
        <f>[16]bp!U39</f>
        <v>-26</v>
      </c>
      <c r="DG39" s="173">
        <f>[16]bp!V39</f>
        <v>0</v>
      </c>
      <c r="DH39" s="173">
        <f>'[18]Inv Ext'!B39</f>
        <v>93.159000000000006</v>
      </c>
      <c r="DI39" s="173">
        <f t="shared" si="130"/>
        <v>1.4693643218459207</v>
      </c>
      <c r="DJ39" s="173">
        <f t="shared" si="17"/>
        <v>24.737824605063835</v>
      </c>
      <c r="DK39" s="173">
        <f t="shared" si="0"/>
        <v>-220.20000000000016</v>
      </c>
      <c r="DL39" s="173">
        <f t="shared" si="6"/>
        <v>-3.4731375784462255</v>
      </c>
      <c r="DM39" s="173">
        <f t="shared" si="38"/>
        <v>5.6417489421720646</v>
      </c>
      <c r="DN39" s="173">
        <f t="shared" si="39"/>
        <v>6.9992821249102777</v>
      </c>
      <c r="DO39" s="173">
        <f t="shared" si="131"/>
        <v>-3.5882779250522967</v>
      </c>
      <c r="DP39" s="173">
        <f t="shared" si="132"/>
        <v>0.45582959135829171</v>
      </c>
      <c r="DQ39" s="21" t="s">
        <v>76</v>
      </c>
      <c r="DR39" s="192">
        <f>[20]GobFed!$X39</f>
        <v>5236.9999999999991</v>
      </c>
      <c r="DS39" s="140">
        <f>[20]GobFed!$X108</f>
        <v>7.0831529971867546</v>
      </c>
      <c r="DT39" s="192">
        <f>[20]GobFed!$AO39</f>
        <v>5686.7999999999993</v>
      </c>
      <c r="DU39" s="140">
        <f>[20]GobFed!$AO108</f>
        <v>7.6915169876650067</v>
      </c>
      <c r="DV39" s="193">
        <f>[20]GobFed!$BG39</f>
        <v>-449.8</v>
      </c>
      <c r="DW39" s="186">
        <f>[20]GobFed!$BG108</f>
        <v>-0.6083639904782514</v>
      </c>
      <c r="DX39" s="19" t="s">
        <v>76</v>
      </c>
      <c r="DY39" s="19" t="s">
        <v>76</v>
      </c>
      <c r="DZ39" s="19" t="s">
        <v>76</v>
      </c>
      <c r="EA39" s="19" t="s">
        <v>76</v>
      </c>
      <c r="EB39" s="19" t="s">
        <v>76</v>
      </c>
      <c r="EC39" s="20" t="s">
        <v>76</v>
      </c>
      <c r="ED39" s="20" t="s">
        <v>76</v>
      </c>
      <c r="EE39" s="20" t="s">
        <v>76</v>
      </c>
      <c r="EF39" s="4"/>
      <c r="EG39" s="175">
        <f>'[21]Rec y Obligaciones'!$EA39</f>
        <v>7106</v>
      </c>
      <c r="EH39" s="173">
        <f t="shared" si="78"/>
        <v>9.611014931832937</v>
      </c>
      <c r="EI39" s="173">
        <f t="shared" si="96"/>
        <v>18.472824274758249</v>
      </c>
      <c r="EJ39" s="173">
        <f>'[21]Rec y Obligaciones'!C39</f>
        <v>2913</v>
      </c>
      <c r="EK39" s="173">
        <f t="shared" si="79"/>
        <v>3.9398939623458125</v>
      </c>
      <c r="EL39" s="173">
        <f t="shared" si="97"/>
        <v>24.646983311938374</v>
      </c>
      <c r="EM39" s="173">
        <f>'[21]Rec y Obligaciones'!$DE39+'[21]Rec y Obligaciones'!$DF39+'[21]Rec y Obligaciones'!$DG39</f>
        <v>4193</v>
      </c>
      <c r="EN39" s="173">
        <f t="shared" si="80"/>
        <v>5.6711209694871245</v>
      </c>
      <c r="EO39" s="173">
        <f t="shared" si="107"/>
        <v>14.531548757170176</v>
      </c>
      <c r="EP39" s="175">
        <f>'[21]Rec y Obligaciones'!$DF39</f>
        <v>2334</v>
      </c>
      <c r="EQ39" s="173">
        <f t="shared" si="81"/>
        <v>3.1567842458342348</v>
      </c>
      <c r="ER39" s="173">
        <f t="shared" si="98"/>
        <v>32.538330494037467</v>
      </c>
      <c r="ES39" s="175">
        <f>'[21]Rec y Obligaciones'!$DC39+'[21]Rec y Obligaciones'!$DD39</f>
        <v>818</v>
      </c>
      <c r="ET39" s="173">
        <f t="shared" si="82"/>
        <v>1.1063622592512443</v>
      </c>
      <c r="EU39" s="173">
        <f t="shared" si="99"/>
        <v>-6.0849598163031038</v>
      </c>
      <c r="EV39" s="175">
        <f>'[21]Rec y Obligaciones'!$DG39</f>
        <v>1041</v>
      </c>
      <c r="EW39" s="173">
        <f t="shared" si="83"/>
        <v>1.4079744644016445</v>
      </c>
      <c r="EX39" s="173">
        <f t="shared" si="100"/>
        <v>1.1661807580174877</v>
      </c>
      <c r="EZ39" s="173">
        <f>'[21]Rec y Obligaciones'!$DS39</f>
        <v>16764</v>
      </c>
      <c r="FA39" s="173">
        <f t="shared" si="84"/>
        <v>22.673663709153864</v>
      </c>
      <c r="FB39" s="175">
        <f>'[21]Rec y Obligaciones'!$DF39+'[21]Rec y Obligaciones'!$DG39</f>
        <v>3375</v>
      </c>
      <c r="FC39" s="173">
        <f t="shared" si="85"/>
        <v>4.5647587102358802</v>
      </c>
      <c r="FD39" s="175">
        <f>'[21]Rec y Obligaciones'!$DH39+'[21]Rec y Obligaciones'!$DI39</f>
        <v>7120</v>
      </c>
      <c r="FE39" s="173">
        <f t="shared" si="86"/>
        <v>9.6299502272235458</v>
      </c>
      <c r="FF39" s="175">
        <f>'[21]Rec y Obligaciones'!$DL39+'[21]Rec y Obligaciones'!$DK39</f>
        <v>6269</v>
      </c>
      <c r="FG39" s="173">
        <f t="shared" si="87"/>
        <v>8.478954771694438</v>
      </c>
      <c r="FH39" s="173">
        <f>'[21]Rec y Obligaciones'!$DH39</f>
        <v>273</v>
      </c>
      <c r="FI39" s="173">
        <f t="shared" si="108"/>
        <v>0.36923826011685784</v>
      </c>
      <c r="FJ39" s="173">
        <f>'[21]Rec y Obligaciones'!$DK39</f>
        <v>312</v>
      </c>
      <c r="FK39" s="173">
        <f t="shared" si="109"/>
        <v>0.42198658299069469</v>
      </c>
      <c r="FL39" s="195">
        <v>8724</v>
      </c>
      <c r="FM39" s="173">
        <f t="shared" si="110"/>
        <v>11.7993940705475</v>
      </c>
      <c r="FN39" s="173">
        <f t="shared" si="119"/>
        <v>14.009409304756936</v>
      </c>
      <c r="FO39" s="173">
        <f>'[21]Rec y Obligaciones'!DY39</f>
        <v>7791.2</v>
      </c>
      <c r="FP39" s="173">
        <f t="shared" si="88"/>
        <v>10.537762389093269</v>
      </c>
      <c r="FQ39" s="173">
        <f t="shared" si="111"/>
        <v>10.632738839032152</v>
      </c>
      <c r="FR39" s="173">
        <f>'[21]Rec y Obligaciones'!$DZ39</f>
        <v>12400</v>
      </c>
      <c r="FS39" s="173">
        <f t="shared" si="89"/>
        <v>16.771261631681455</v>
      </c>
      <c r="FT39" s="173">
        <f t="shared" si="112"/>
        <v>8.7719298245614077</v>
      </c>
      <c r="FU39" s="173">
        <f t="shared" si="113"/>
        <v>1.2276949057134816</v>
      </c>
      <c r="FV39" s="173">
        <f t="shared" si="114"/>
        <v>11.7993940705475</v>
      </c>
      <c r="FW39" s="173">
        <f t="shared" si="115"/>
        <v>8.4750114626318211</v>
      </c>
      <c r="FX39" s="191">
        <f>'[21]Fin Gob Fed '!I39</f>
        <v>7691</v>
      </c>
      <c r="FY39" s="185">
        <f>'[21]Fin Gob Fed '!L39</f>
        <v>10.402239774940488</v>
      </c>
      <c r="FZ39" s="185">
        <f>'[21]Fin Gob Fed '!M39</f>
        <v>16.848982072318442</v>
      </c>
      <c r="GA39" s="191">
        <f>'[21]Fin Gob Fed '!N39</f>
        <v>4778</v>
      </c>
      <c r="GB39" s="185">
        <f>'[21]Fin Gob Fed '!O39</f>
        <v>6.462345812594676</v>
      </c>
      <c r="GC39" s="185">
        <f>'[21]Fin Gob Fed '!P39</f>
        <v>12.555948174322729</v>
      </c>
      <c r="GD39" s="185">
        <f>'[21]Fin Gob Fed '!$H39</f>
        <v>0.79122484310755248</v>
      </c>
      <c r="GE39" s="185">
        <f>'[21]Fin Gob Fed '!$G39</f>
        <v>3.9480090889417876</v>
      </c>
      <c r="GF39" s="173">
        <f>'[21]Reservas Int'!C39</f>
        <v>240</v>
      </c>
      <c r="GG39" s="27">
        <f t="shared" si="40"/>
        <v>3.7854360528024231</v>
      </c>
      <c r="GH39" s="31">
        <f t="shared" si="53"/>
        <v>-26</v>
      </c>
      <c r="GI39" s="31">
        <f t="shared" si="46"/>
        <v>-0.41008890572026246</v>
      </c>
      <c r="GJ39" s="28">
        <f t="shared" si="41"/>
        <v>2997.6</v>
      </c>
      <c r="GK39" s="32">
        <f t="shared" si="54"/>
        <v>30.884703046815652</v>
      </c>
      <c r="GL39" s="35">
        <f t="shared" si="42"/>
        <v>3.2203958403220394</v>
      </c>
    </row>
    <row r="40" spans="1:194" x14ac:dyDescent="0.25">
      <c r="A40" s="22">
        <v>1955</v>
      </c>
      <c r="B40" s="28">
        <f>'[14]EU Pob'!C40</f>
        <v>165275000</v>
      </c>
      <c r="C40" s="35">
        <f>'[14]EU PIB'!B40</f>
        <v>2871.1979999999999</v>
      </c>
      <c r="D40" s="35">
        <f>'[14]EU PIB'!C40</f>
        <v>7.1</v>
      </c>
      <c r="E40" s="35">
        <f>'[14]EU PIB'!D40</f>
        <v>425.47800000000001</v>
      </c>
      <c r="F40" s="35">
        <f>'[14]EU PIB'!E40</f>
        <v>1.6896979526665579</v>
      </c>
      <c r="G40" s="35">
        <f>'[14]EU PIB'!F40</f>
        <v>14.818831721114323</v>
      </c>
      <c r="H40" s="35">
        <f>'[14]EU PIB'!G40</f>
        <v>1.6896979526665579</v>
      </c>
      <c r="I40" s="35">
        <f>'[14]EU PIB'!H40</f>
        <v>2574.3639388897291</v>
      </c>
      <c r="J40" s="170">
        <f>'[14]EU INF A'!$J40</f>
        <v>107.37580006095702</v>
      </c>
      <c r="K40" s="170">
        <f t="shared" ref="K40" si="180">((J40/J39)-1)*100</f>
        <v>0.34178296781544049</v>
      </c>
      <c r="L40" s="170">
        <f>'[14]EU INF A'!$L40</f>
        <v>107.89393477598293</v>
      </c>
      <c r="M40" s="170">
        <f t="shared" ref="M40" si="181">((L40/L39)-1)*100</f>
        <v>1.7241379310344973</v>
      </c>
      <c r="N40" s="170">
        <f>'[14]EU INF A'!$F40</f>
        <v>111.25346260387812</v>
      </c>
      <c r="O40" s="170">
        <f t="shared" si="1"/>
        <v>-0.27932960893853886</v>
      </c>
      <c r="P40" s="170">
        <f>'[14]EU INF A'!$H40</f>
        <v>107.2</v>
      </c>
      <c r="Q40" s="170">
        <f t="shared" ref="Q40" si="182">((P40/P39)-1)*100</f>
        <v>0.37453183520599342</v>
      </c>
      <c r="R40" s="170">
        <f>'[14]EU tasas'!B40</f>
        <v>3.5</v>
      </c>
      <c r="S40" s="170">
        <f>'[14]EU tasas'!C40</f>
        <v>3.1566666666666663</v>
      </c>
      <c r="T40" s="170">
        <f>'[14]EU tasas'!D40</f>
        <v>2.54</v>
      </c>
      <c r="U40" s="170">
        <f>'[14]EU tasas'!E40</f>
        <v>1.7249999999999999</v>
      </c>
      <c r="V40" s="171">
        <f>'[14]EU Bal Fis'!B40</f>
        <v>-0.70225000000000004</v>
      </c>
      <c r="W40" s="170">
        <f>'[14]UK Pet'!B99</f>
        <v>1.93</v>
      </c>
      <c r="X40" s="170">
        <f>'[14]UK Pet'!C99</f>
        <v>0</v>
      </c>
      <c r="Y40" s="172">
        <f>[17]POBLACIÓN!$E40</f>
        <v>30011649.28823474</v>
      </c>
      <c r="Z40" s="52">
        <f t="shared" si="179"/>
        <v>3.0776090470631567</v>
      </c>
      <c r="AA40" s="37">
        <f>[17]POBLACIÓN!$F40</f>
        <v>13945026.908183476</v>
      </c>
      <c r="AB40" s="52">
        <f t="shared" si="10"/>
        <v>46.465380073764386</v>
      </c>
      <c r="AC40" s="37">
        <f>[17]POBLACIÓN!$G40</f>
        <v>16066622.380051265</v>
      </c>
      <c r="AD40" s="52">
        <f t="shared" si="11"/>
        <v>53.534619926235614</v>
      </c>
      <c r="AE40" s="37">
        <f>[17]POBLACIÓN!$M40</f>
        <v>9648228.8188361786</v>
      </c>
      <c r="AF40" s="52">
        <f t="shared" si="12"/>
        <v>32.148279243748554</v>
      </c>
      <c r="AG40" s="173">
        <f>[18]PIB!D40</f>
        <v>56520.768799237027</v>
      </c>
      <c r="AH40" s="173">
        <f>[18]PIB!E40</f>
        <v>8.4985210938716129</v>
      </c>
      <c r="AI40" s="174">
        <f>[18]PIB!H40</f>
        <v>159.32727369627645</v>
      </c>
      <c r="AJ40" s="174">
        <f>[18]PIB!I40</f>
        <v>12.258288251237293</v>
      </c>
      <c r="AK40" s="175">
        <f>[18]PIB!B40</f>
        <v>90053</v>
      </c>
      <c r="AL40" s="173">
        <f>[18]PIB!C40</f>
        <v>21.798582557887912</v>
      </c>
      <c r="AM40" s="48">
        <f t="shared" si="175"/>
        <v>5.8581497040049335</v>
      </c>
      <c r="AN40" s="173">
        <f>'[18]PIB POT'!F40</f>
        <v>56059.667967667177</v>
      </c>
      <c r="AO40" s="173">
        <f>'[18]PIB POT'!G40</f>
        <v>133.84348916226779</v>
      </c>
      <c r="AP40" s="173">
        <f>'[18]PIB POT'!H40</f>
        <v>6.08823772570386</v>
      </c>
      <c r="AQ40" s="176">
        <f t="shared" si="21"/>
        <v>2.2719609825168963</v>
      </c>
      <c r="AR40" s="177">
        <f t="shared" si="3"/>
        <v>7204.24</v>
      </c>
      <c r="AS40" s="178">
        <f t="shared" si="13"/>
        <v>13.629957621005516</v>
      </c>
      <c r="AT40" s="174">
        <f t="shared" si="4"/>
        <v>240.04812034186432</v>
      </c>
      <c r="AU40" s="170">
        <f t="shared" si="14"/>
        <v>10.237284965665406</v>
      </c>
      <c r="AV40" s="179">
        <f t="shared" si="73"/>
        <v>1.7782166485947166</v>
      </c>
      <c r="AW40" s="179">
        <v>1.38</v>
      </c>
      <c r="AX40" s="181">
        <f>'[18]Inv Nom'!C40</f>
        <v>13609</v>
      </c>
      <c r="AY40" s="182">
        <f t="shared" si="50"/>
        <v>21.324774895248268</v>
      </c>
      <c r="AZ40" s="181">
        <f>'[18]Inv Nom'!D40</f>
        <v>8949</v>
      </c>
      <c r="BA40" s="182">
        <f t="shared" si="51"/>
        <v>31.77735237814754</v>
      </c>
      <c r="BB40" s="181">
        <f>'[18]Inv Nom'!E40</f>
        <v>4660</v>
      </c>
      <c r="BC40" s="182">
        <f t="shared" si="52"/>
        <v>5.2869408043380028</v>
      </c>
      <c r="BD40" s="182">
        <f t="shared" si="29"/>
        <v>15.112211697555884</v>
      </c>
      <c r="BE40" s="184">
        <f t="shared" si="129"/>
        <v>2.359721497340455E-2</v>
      </c>
      <c r="BF40" s="185">
        <f t="shared" si="75"/>
        <v>15.088614482582479</v>
      </c>
      <c r="BG40" s="185">
        <f t="shared" si="104"/>
        <v>9.1587731669128161</v>
      </c>
      <c r="BH40" s="186">
        <f t="shared" si="105"/>
        <v>5.9298413156696617</v>
      </c>
      <c r="BI40" s="185">
        <f t="shared" si="106"/>
        <v>-0.77870809412235253</v>
      </c>
      <c r="BJ40" s="185">
        <f t="shared" si="93"/>
        <v>0.75511087914894559</v>
      </c>
      <c r="BK40" s="182">
        <f t="shared" si="94"/>
        <v>5.1747304365207158</v>
      </c>
      <c r="BL40" s="182">
        <f t="shared" si="76"/>
        <v>9.9374812610351686</v>
      </c>
      <c r="BM40" s="20" t="s">
        <v>76</v>
      </c>
      <c r="BN40" s="20" t="s">
        <v>76</v>
      </c>
      <c r="BO40" s="20" t="s">
        <v>76</v>
      </c>
      <c r="BP40" s="20" t="s">
        <v>76</v>
      </c>
      <c r="BQ40" s="20" t="s">
        <v>76</v>
      </c>
      <c r="BR40" s="20" t="s">
        <v>76</v>
      </c>
      <c r="BS40" s="20" t="s">
        <v>76</v>
      </c>
      <c r="BT40" s="20" t="s">
        <v>76</v>
      </c>
      <c r="BU40" s="20" t="s">
        <v>76</v>
      </c>
      <c r="BV40" s="187">
        <f>'[15]Precios M Anual'!B40</f>
        <v>157.18694523754928</v>
      </c>
      <c r="BW40" s="188">
        <f t="shared" si="5"/>
        <v>13.823165282156635</v>
      </c>
      <c r="BX40" s="187">
        <f>'[15]Precios M Anual'!D40</f>
        <v>150.04391248340013</v>
      </c>
      <c r="BY40" s="188">
        <f t="shared" si="5"/>
        <v>9.4253712696941818</v>
      </c>
      <c r="BZ40" s="188">
        <f>'[15]Fuente Bortz y otros'!G40</f>
        <v>154.62962962962962</v>
      </c>
      <c r="CA40" s="188">
        <f>'[15]Fuente Bortz y otros'!I40</f>
        <v>15.972222222222211</v>
      </c>
      <c r="CB40" s="190">
        <f>'[15]Tasas int'!$B40</f>
        <v>8</v>
      </c>
      <c r="CC40" s="185">
        <f>'[19]TCA B64'!$B40</f>
        <v>12.5</v>
      </c>
      <c r="CD40" s="140">
        <f t="shared" si="15"/>
        <v>7.1887951979419995</v>
      </c>
      <c r="CE40" s="185">
        <f>[19]TCA!$D40</f>
        <v>12.49</v>
      </c>
      <c r="CF40" s="140">
        <f t="shared" si="16"/>
        <v>0</v>
      </c>
      <c r="CG40" s="190">
        <f>'[19]TCA B64'!$I40</f>
        <v>82.625607490253969</v>
      </c>
      <c r="CH40" s="140">
        <f t="shared" si="22"/>
        <v>5.8277238618467564</v>
      </c>
      <c r="CI40" s="27">
        <f>[19]TCA!$H40</f>
        <v>84.834660668946739</v>
      </c>
      <c r="CJ40" s="140">
        <f t="shared" si="77"/>
        <v>7.5707039600383386</v>
      </c>
      <c r="CK40" s="185">
        <f>[22]SMIN!$E40</f>
        <v>6.34</v>
      </c>
      <c r="CL40" s="185">
        <v>1.1500000000000001</v>
      </c>
      <c r="CM40" s="191">
        <f>[22]SMIN!$G40</f>
        <v>189.25373134328359</v>
      </c>
      <c r="CN40" s="185">
        <f t="shared" si="95"/>
        <v>120.40041306055873</v>
      </c>
      <c r="CO40" s="185">
        <f>[22]SIND!$B$19</f>
        <v>182.95902244411485</v>
      </c>
      <c r="CP40" s="186">
        <f>'[15]Terminos de Int'!B40</f>
        <v>119.66501456710736</v>
      </c>
      <c r="CQ40" s="186">
        <f>'[15]Terminos de Int'!C40</f>
        <v>8.4542281693761989</v>
      </c>
      <c r="CR40" s="173">
        <f>[16]bp!G40</f>
        <v>1.7</v>
      </c>
      <c r="CS40" s="173">
        <f>[16]bp!H40</f>
        <v>1329</v>
      </c>
      <c r="CT40" s="173">
        <f>[16]bp!I40</f>
        <v>859.5</v>
      </c>
      <c r="CU40" s="173">
        <f>[16]bp!J40</f>
        <v>379.79999999999995</v>
      </c>
      <c r="CV40" s="173">
        <f>[16]bp!K40</f>
        <v>57.7</v>
      </c>
      <c r="CW40" s="173">
        <f>[16]bp!L40</f>
        <v>32.1</v>
      </c>
      <c r="CX40" s="173">
        <f>[16]bp!M40</f>
        <v>1327.3</v>
      </c>
      <c r="CY40" s="173">
        <f>[16]bp!N40</f>
        <v>883.90000000000009</v>
      </c>
      <c r="CZ40" s="173">
        <f>[16]bp!O40</f>
        <v>291.2</v>
      </c>
      <c r="DA40" s="173">
        <f>[16]bp!P40</f>
        <v>143.5</v>
      </c>
      <c r="DB40" s="173">
        <f>[16]bp!Q40</f>
        <v>8.8000000000000007</v>
      </c>
      <c r="DC40" s="173">
        <f>[16]bp!R40</f>
        <v>163.19999999999999</v>
      </c>
      <c r="DD40" s="173">
        <f>[16]bp!S40</f>
        <v>0</v>
      </c>
      <c r="DE40" s="173">
        <f>[16]bp!T40</f>
        <v>36.700000000000003</v>
      </c>
      <c r="DF40" s="173">
        <f>[16]bp!U40</f>
        <v>201.5</v>
      </c>
      <c r="DG40" s="173">
        <f>[16]bp!V40</f>
        <v>0</v>
      </c>
      <c r="DH40" s="173">
        <f>'[18]Inv Ext'!B40</f>
        <v>105.35599999999999</v>
      </c>
      <c r="DI40" s="173">
        <f t="shared" si="130"/>
        <v>1.4624165769047115</v>
      </c>
      <c r="DJ40" s="173">
        <f t="shared" si="17"/>
        <v>24.199637990960881</v>
      </c>
      <c r="DK40" s="173">
        <f t="shared" si="0"/>
        <v>-24.400000000000091</v>
      </c>
      <c r="DL40" s="173">
        <f t="shared" si="6"/>
        <v>-0.33868943844180777</v>
      </c>
      <c r="DM40" s="173">
        <f t="shared" si="38"/>
        <v>27.503337783711636</v>
      </c>
      <c r="DN40" s="173">
        <f t="shared" si="39"/>
        <v>-1.1629207201162894</v>
      </c>
      <c r="DO40" s="173">
        <f t="shared" si="131"/>
        <v>2.359721497340455E-2</v>
      </c>
      <c r="DP40" s="173">
        <f t="shared" si="132"/>
        <v>2.2653326374468366</v>
      </c>
      <c r="DQ40" s="21" t="s">
        <v>76</v>
      </c>
      <c r="DR40" s="192">
        <f>[20]GobFed!$X40</f>
        <v>7112.5999999999995</v>
      </c>
      <c r="DS40" s="140">
        <f>[20]GobFed!$X109</f>
        <v>7.8982377044629262</v>
      </c>
      <c r="DT40" s="192">
        <f>[20]GobFed!$AO40</f>
        <v>6432.5999999999995</v>
      </c>
      <c r="DU40" s="140">
        <f>[20]GobFed!$AO109</f>
        <v>7.1431268253139804</v>
      </c>
      <c r="DV40" s="193">
        <f>[20]GobFed!$BG40</f>
        <v>680</v>
      </c>
      <c r="DW40" s="186">
        <f>[20]GobFed!$BG109</f>
        <v>0.75511087914894559</v>
      </c>
      <c r="DX40" s="19" t="s">
        <v>76</v>
      </c>
      <c r="DY40" s="19" t="s">
        <v>76</v>
      </c>
      <c r="DZ40" s="19" t="s">
        <v>76</v>
      </c>
      <c r="EA40" s="19" t="s">
        <v>76</v>
      </c>
      <c r="EB40" s="19" t="s">
        <v>76</v>
      </c>
      <c r="EC40" s="20" t="s">
        <v>76</v>
      </c>
      <c r="ED40" s="20" t="s">
        <v>76</v>
      </c>
      <c r="EE40" s="20" t="s">
        <v>76</v>
      </c>
      <c r="EF40" s="4"/>
      <c r="EG40" s="175">
        <f>'[21]Rec y Obligaciones'!$EA40</f>
        <v>8276</v>
      </c>
      <c r="EH40" s="173">
        <f t="shared" si="78"/>
        <v>9.1901435821127553</v>
      </c>
      <c r="EI40" s="173">
        <f t="shared" si="96"/>
        <v>16.464959189417392</v>
      </c>
      <c r="EJ40" s="173">
        <f>'[21]Rec y Obligaciones'!C40</f>
        <v>5621</v>
      </c>
      <c r="EK40" s="173">
        <f t="shared" si="79"/>
        <v>6.2418797819062108</v>
      </c>
      <c r="EL40" s="173">
        <f t="shared" si="97"/>
        <v>92.962581531067627</v>
      </c>
      <c r="EM40" s="173">
        <f>'[21]Rec y Obligaciones'!$DE40+'[21]Rec y Obligaciones'!$DF40+'[21]Rec y Obligaciones'!$DG40</f>
        <v>2655</v>
      </c>
      <c r="EN40" s="173">
        <f t="shared" si="80"/>
        <v>2.9482638002065449</v>
      </c>
      <c r="EO40" s="173">
        <f t="shared" si="107"/>
        <v>-36.680181254471734</v>
      </c>
      <c r="EP40" s="175">
        <f>'[21]Rec y Obligaciones'!$DF40</f>
        <v>1818</v>
      </c>
      <c r="EQ40" s="173">
        <f t="shared" si="81"/>
        <v>2.0188111445482102</v>
      </c>
      <c r="ER40" s="173">
        <f t="shared" si="98"/>
        <v>-22.107969151670947</v>
      </c>
      <c r="ES40" s="175">
        <f>'[21]Rec y Obligaciones'!$DC40+'[21]Rec y Obligaciones'!$DD40</f>
        <v>410</v>
      </c>
      <c r="ET40" s="173">
        <f t="shared" si="82"/>
        <v>0.45528744183980541</v>
      </c>
      <c r="EU40" s="173">
        <f t="shared" si="99"/>
        <v>-49.877750611246938</v>
      </c>
      <c r="EV40" s="175">
        <f>'[21]Rec y Obligaciones'!$DG40</f>
        <v>427</v>
      </c>
      <c r="EW40" s="173">
        <f t="shared" si="83"/>
        <v>0.47416521381852911</v>
      </c>
      <c r="EX40" s="173">
        <f t="shared" si="100"/>
        <v>-58.981748318924112</v>
      </c>
      <c r="EZ40" s="173">
        <f>'[21]Rec y Obligaciones'!$DS40</f>
        <v>17435</v>
      </c>
      <c r="FA40" s="173">
        <f t="shared" si="84"/>
        <v>19.36082084994392</v>
      </c>
      <c r="FB40" s="175">
        <f>'[21]Rec y Obligaciones'!$DF40+'[21]Rec y Obligaciones'!$DG40</f>
        <v>2245</v>
      </c>
      <c r="FC40" s="173">
        <f t="shared" si="85"/>
        <v>2.4929763583667395</v>
      </c>
      <c r="FD40" s="175">
        <f>'[21]Rec y Obligaciones'!$DH40+'[21]Rec y Obligaciones'!$DI40</f>
        <v>7388</v>
      </c>
      <c r="FE40" s="173">
        <f t="shared" si="86"/>
        <v>8.2040576105182499</v>
      </c>
      <c r="FF40" s="175">
        <f>'[21]Rec y Obligaciones'!$DL40+'[21]Rec y Obligaciones'!$DK40</f>
        <v>7802</v>
      </c>
      <c r="FG40" s="173">
        <f t="shared" si="87"/>
        <v>8.6637868810589325</v>
      </c>
      <c r="FH40" s="173">
        <f>'[21]Rec y Obligaciones'!$DH40</f>
        <v>451</v>
      </c>
      <c r="FI40" s="173">
        <f t="shared" si="108"/>
        <v>0.50081618602378597</v>
      </c>
      <c r="FJ40" s="173">
        <f>'[21]Rec y Obligaciones'!$DK40</f>
        <v>672</v>
      </c>
      <c r="FK40" s="173">
        <f t="shared" si="109"/>
        <v>0.74622722174719336</v>
      </c>
      <c r="FL40" s="195">
        <v>10516</v>
      </c>
      <c r="FM40" s="173">
        <f t="shared" si="110"/>
        <v>11.677567654603401</v>
      </c>
      <c r="FN40" s="173">
        <f t="shared" si="119"/>
        <v>20.541036221916542</v>
      </c>
      <c r="FO40" s="173">
        <f>'[21]Rec y Obligaciones'!DY40</f>
        <v>9442</v>
      </c>
      <c r="FP40" s="173">
        <f t="shared" si="88"/>
        <v>10.484936648418154</v>
      </c>
      <c r="FQ40" s="173">
        <f t="shared" si="111"/>
        <v>21.188006982236374</v>
      </c>
      <c r="FR40" s="173">
        <f>'[21]Rec y Obligaciones'!$DZ40</f>
        <v>14800</v>
      </c>
      <c r="FS40" s="173">
        <f t="shared" si="89"/>
        <v>16.434766193241757</v>
      </c>
      <c r="FT40" s="173">
        <f t="shared" si="112"/>
        <v>19.354838709677423</v>
      </c>
      <c r="FU40" s="173">
        <f t="shared" si="113"/>
        <v>1.2706621556307396</v>
      </c>
      <c r="FV40" s="173">
        <f t="shared" si="114"/>
        <v>11.677567654603401</v>
      </c>
      <c r="FW40" s="173">
        <f t="shared" si="115"/>
        <v>8.5634271586154433</v>
      </c>
      <c r="FX40" s="191">
        <f>'[21]Fin Gob Fed '!I40</f>
        <v>9399</v>
      </c>
      <c r="FY40" s="185">
        <f>'[21]Fin Gob Fed '!L40</f>
        <v>10.437186989883736</v>
      </c>
      <c r="FZ40" s="185">
        <f>'[21]Fin Gob Fed '!M40</f>
        <v>22.207775321804711</v>
      </c>
      <c r="GA40" s="191">
        <f>'[21]Fin Gob Fed '!N40</f>
        <v>3778</v>
      </c>
      <c r="GB40" s="185">
        <f>'[21]Fin Gob Fed '!O40</f>
        <v>4.1953072079775247</v>
      </c>
      <c r="GC40" s="185">
        <f>'[21]Fin Gob Fed '!P40</f>
        <v>-20.929259104227715</v>
      </c>
      <c r="GD40" s="185">
        <f>'[21]Fin Gob Fed '!$H40</f>
        <v>1.2470434077709793</v>
      </c>
      <c r="GE40" s="185">
        <f>'[21]Fin Gob Fed '!$G40</f>
        <v>3.2658545523191895</v>
      </c>
      <c r="GF40" s="173">
        <f>'[21]Reservas Int'!C40</f>
        <v>441.6</v>
      </c>
      <c r="GG40" s="27">
        <f t="shared" si="40"/>
        <v>6.1297236072090886</v>
      </c>
      <c r="GH40" s="31">
        <f>GF40-GF39</f>
        <v>201.60000000000002</v>
      </c>
      <c r="GI40" s="31">
        <f t="shared" si="46"/>
        <v>2.7983520815519753</v>
      </c>
      <c r="GJ40" s="28">
        <f t="shared" si="41"/>
        <v>5515.5840000000007</v>
      </c>
      <c r="GK40" s="32">
        <f t="shared" si="54"/>
        <v>84.000000000000028</v>
      </c>
      <c r="GL40" s="35">
        <f t="shared" si="42"/>
        <v>5.9952483312591918</v>
      </c>
    </row>
    <row r="41" spans="1:194" ht="16.5" customHeight="1" x14ac:dyDescent="0.25">
      <c r="A41" s="22">
        <v>1956</v>
      </c>
      <c r="B41" s="28">
        <f>'[14]EU Pob'!C41</f>
        <v>168221000</v>
      </c>
      <c r="C41" s="35">
        <f>'[14]EU PIB'!B41</f>
        <v>2932.3879999999999</v>
      </c>
      <c r="D41" s="35">
        <f>'[14]EU PIB'!C41</f>
        <v>2.1</v>
      </c>
      <c r="E41" s="35">
        <f>'[14]EU PIB'!D41</f>
        <v>449.35300000000001</v>
      </c>
      <c r="F41" s="35">
        <f>'[14]EU PIB'!E41</f>
        <v>3.4075492652943851</v>
      </c>
      <c r="G41" s="35">
        <f>'[14]EU PIB'!F41</f>
        <v>15.323790712552366</v>
      </c>
      <c r="H41" s="35">
        <f>'[14]EU PIB'!G41</f>
        <v>3.4075492652943851</v>
      </c>
      <c r="I41" s="35">
        <f>'[14]EU PIB'!H41</f>
        <v>2671.2063297685781</v>
      </c>
      <c r="J41" s="170">
        <f>'[14]EU INF A'!$J41</f>
        <v>110.75891496494971</v>
      </c>
      <c r="K41" s="170">
        <f t="shared" ref="K41" si="183">((J41/J40)-1)*100</f>
        <v>3.1507238149304673</v>
      </c>
      <c r="L41" s="170">
        <f>'[14]EU INF A'!$L41</f>
        <v>112.64858274916183</v>
      </c>
      <c r="M41" s="170">
        <f t="shared" ref="M41" si="184">((L41/L40)-1)*100</f>
        <v>4.4067796610169463</v>
      </c>
      <c r="N41" s="170">
        <f>'[14]EU INF A'!$F41</f>
        <v>112.95013850415513</v>
      </c>
      <c r="O41" s="170">
        <f t="shared" si="1"/>
        <v>1.5250544662309462</v>
      </c>
      <c r="P41" s="170">
        <f>'[14]EU INF A'!$H41</f>
        <v>110.4</v>
      </c>
      <c r="Q41" s="170">
        <f t="shared" ref="Q41" si="185">((P41/P40)-1)*100</f>
        <v>2.9850746268656803</v>
      </c>
      <c r="R41" s="170">
        <f>'[14]EU tasas'!B41</f>
        <v>4</v>
      </c>
      <c r="S41" s="170">
        <f>'[14]EU tasas'!C41</f>
        <v>3.7699999999999996</v>
      </c>
      <c r="T41" s="170">
        <f>'[14]EU tasas'!D41</f>
        <v>3.21</v>
      </c>
      <c r="U41" s="170">
        <f>'[14]EU tasas'!E41</f>
        <v>2.6274999999999999</v>
      </c>
      <c r="V41" s="171">
        <f>'[14]EU Bal Fis'!B41</f>
        <v>0.87692000000000003</v>
      </c>
      <c r="W41" s="170">
        <f>'[14]UK Pet'!B100</f>
        <v>1.93</v>
      </c>
      <c r="X41" s="170">
        <f>'[14]UK Pet'!C100</f>
        <v>0</v>
      </c>
      <c r="Y41" s="172">
        <f>[17]POBLACIÓN!$E41</f>
        <v>30935290.521902315</v>
      </c>
      <c r="Z41" s="52">
        <f t="shared" si="179"/>
        <v>3.0776090470631567</v>
      </c>
      <c r="AA41" s="37">
        <f>[17]POBLACIÓN!$F41</f>
        <v>14626998.974784587</v>
      </c>
      <c r="AB41" s="52">
        <f t="shared" si="10"/>
        <v>47.282565406743501</v>
      </c>
      <c r="AC41" s="37">
        <f>[17]POBLACIÓN!$G41</f>
        <v>16308291.547117729</v>
      </c>
      <c r="AD41" s="52">
        <f t="shared" si="11"/>
        <v>52.717434593256499</v>
      </c>
      <c r="AE41" s="37">
        <f>[17]POBLACIÓN!$M41</f>
        <v>9949792.6883194596</v>
      </c>
      <c r="AF41" s="52">
        <f t="shared" si="12"/>
        <v>32.163243080826945</v>
      </c>
      <c r="AG41" s="173">
        <f>[18]PIB!D41</f>
        <v>60385.009320478581</v>
      </c>
      <c r="AH41" s="173">
        <f>[18]PIB!E41</f>
        <v>6.8368506008250174</v>
      </c>
      <c r="AI41" s="174">
        <f>[18]PIB!H41</f>
        <v>170.43965242064866</v>
      </c>
      <c r="AJ41" s="174">
        <f>[18]PIB!I41</f>
        <v>6.9745615214351853</v>
      </c>
      <c r="AK41" s="175">
        <f>[18]PIB!B41</f>
        <v>102920</v>
      </c>
      <c r="AL41" s="173">
        <f>[18]PIB!C41</f>
        <v>14.28825247354335</v>
      </c>
      <c r="AM41" s="48">
        <f t="shared" si="175"/>
        <v>6.068971606952922</v>
      </c>
      <c r="AN41" s="173">
        <f>'[18]PIB POT'!F41</f>
        <v>59500.210554050653</v>
      </c>
      <c r="AO41" s="173">
        <f>'[18]PIB POT'!G41</f>
        <v>142.05784791727379</v>
      </c>
      <c r="AP41" s="173">
        <f>'[18]PIB POT'!H41</f>
        <v>6.1372867716017021</v>
      </c>
      <c r="AQ41" s="176">
        <f t="shared" si="21"/>
        <v>0.65911222201178177</v>
      </c>
      <c r="AR41" s="177">
        <f t="shared" si="3"/>
        <v>8233.6</v>
      </c>
      <c r="AS41" s="178">
        <f t="shared" si="13"/>
        <v>14.288252473543373</v>
      </c>
      <c r="AT41" s="174">
        <f t="shared" si="4"/>
        <v>266.15557381530249</v>
      </c>
      <c r="AU41" s="170">
        <f t="shared" si="14"/>
        <v>10.875924975482931</v>
      </c>
      <c r="AV41" s="179">
        <f t="shared" si="73"/>
        <v>2.4752409682734582</v>
      </c>
      <c r="AW41" s="179">
        <v>1.38</v>
      </c>
      <c r="AX41" s="181">
        <f>'[18]Inv Nom'!C41</f>
        <v>17417.000000000004</v>
      </c>
      <c r="AY41" s="182">
        <f t="shared" si="50"/>
        <v>27.981482842236783</v>
      </c>
      <c r="AZ41" s="181">
        <f>'[18]Inv Nom'!D41</f>
        <v>12590</v>
      </c>
      <c r="BA41" s="182">
        <f t="shared" si="51"/>
        <v>40.686110179908376</v>
      </c>
      <c r="BB41" s="181">
        <f>'[18]Inv Nom'!E41</f>
        <v>4827</v>
      </c>
      <c r="BC41" s="182">
        <f t="shared" si="52"/>
        <v>3.5836909871244549</v>
      </c>
      <c r="BD41" s="182">
        <f t="shared" si="29"/>
        <v>16.922852701127091</v>
      </c>
      <c r="BE41" s="184">
        <f t="shared" si="129"/>
        <v>-2.2238146132918768</v>
      </c>
      <c r="BF41" s="185">
        <f t="shared" si="75"/>
        <v>19.14666731441897</v>
      </c>
      <c r="BG41" s="185">
        <f t="shared" si="104"/>
        <v>14.072823552273613</v>
      </c>
      <c r="BH41" s="186">
        <f t="shared" si="105"/>
        <v>5.0738437621453567</v>
      </c>
      <c r="BI41" s="185">
        <f t="shared" si="106"/>
        <v>1.8400213758258861</v>
      </c>
      <c r="BJ41" s="185">
        <f t="shared" si="93"/>
        <v>0.38379323746599298</v>
      </c>
      <c r="BK41" s="182">
        <f t="shared" si="94"/>
        <v>4.6900505246793633</v>
      </c>
      <c r="BL41" s="182">
        <f t="shared" si="76"/>
        <v>12.232802176447727</v>
      </c>
      <c r="BM41" s="20" t="s">
        <v>76</v>
      </c>
      <c r="BN41" s="20" t="s">
        <v>76</v>
      </c>
      <c r="BO41" s="20" t="s">
        <v>76</v>
      </c>
      <c r="BP41" s="20" t="s">
        <v>76</v>
      </c>
      <c r="BQ41" s="20" t="s">
        <v>76</v>
      </c>
      <c r="BR41" s="20" t="s">
        <v>76</v>
      </c>
      <c r="BS41" s="20" t="s">
        <v>76</v>
      </c>
      <c r="BT41" s="20" t="s">
        <v>76</v>
      </c>
      <c r="BU41" s="20" t="s">
        <v>76</v>
      </c>
      <c r="BV41" s="187">
        <f>'[15]Precios M Anual'!B41</f>
        <v>164.49742963313366</v>
      </c>
      <c r="BW41" s="188">
        <f t="shared" si="5"/>
        <v>4.6508215962441257</v>
      </c>
      <c r="BX41" s="187">
        <f>'[15]Precios M Anual'!D41</f>
        <v>152.60438880564246</v>
      </c>
      <c r="BY41" s="188">
        <f t="shared" si="5"/>
        <v>1.7064846416382284</v>
      </c>
      <c r="BZ41" s="188">
        <f>'[15]Fuente Bortz y otros'!G41</f>
        <v>162.03703703703701</v>
      </c>
      <c r="CA41" s="188">
        <f>'[15]Fuente Bortz y otros'!I41</f>
        <v>4.7904191616766401</v>
      </c>
      <c r="CB41" s="190">
        <f>'[15]Tasas int'!$B41</f>
        <v>8</v>
      </c>
      <c r="CC41" s="185">
        <f>'[19]TCA B64'!$B41</f>
        <v>12.5</v>
      </c>
      <c r="CD41" s="140">
        <f t="shared" si="15"/>
        <v>0</v>
      </c>
      <c r="CE41" s="185">
        <f>[19]TCA!$D41</f>
        <v>12.49</v>
      </c>
      <c r="CF41" s="140">
        <f t="shared" si="16"/>
        <v>0</v>
      </c>
      <c r="CG41" s="190">
        <f>'[19]TCA B64'!$I41</f>
        <v>83.827213120265867</v>
      </c>
      <c r="CH41" s="140">
        <f t="shared" si="22"/>
        <v>1.4542775133648878</v>
      </c>
      <c r="CI41" s="27">
        <f>[19]TCA!$H41</f>
        <v>82.64056357660462</v>
      </c>
      <c r="CJ41" s="140">
        <f t="shared" si="77"/>
        <v>-2.586321528301061</v>
      </c>
      <c r="CK41" s="185">
        <f>[22]SMIN!$E41</f>
        <v>7.25</v>
      </c>
      <c r="CL41" s="185">
        <v>1.1500000000000001</v>
      </c>
      <c r="CM41" s="191">
        <f>[22]SMIN!$G41</f>
        <v>216.41791044776119</v>
      </c>
      <c r="CN41" s="185">
        <f t="shared" si="95"/>
        <v>131.56309550272115</v>
      </c>
      <c r="CO41" s="185">
        <f>[22]SIND!$B$19</f>
        <v>182.95902244411485</v>
      </c>
      <c r="CP41" s="186">
        <f>'[15]Terminos de Int'!B41</f>
        <v>118.18191954330568</v>
      </c>
      <c r="CQ41" s="186">
        <f>'[15]Terminos de Int'!C41</f>
        <v>-1.2393722836760879</v>
      </c>
      <c r="CR41" s="173">
        <f>[16]bp!G41</f>
        <v>-183.1</v>
      </c>
      <c r="CS41" s="173">
        <f>[16]bp!H41</f>
        <v>1395.2</v>
      </c>
      <c r="CT41" s="173">
        <f>[16]bp!I41</f>
        <v>874.6</v>
      </c>
      <c r="CU41" s="173">
        <f>[16]bp!J41</f>
        <v>411.5</v>
      </c>
      <c r="CV41" s="173">
        <f>[16]bp!K41</f>
        <v>63.400000000000006</v>
      </c>
      <c r="CW41" s="173">
        <f>[16]bp!L41</f>
        <v>45.8</v>
      </c>
      <c r="CX41" s="173">
        <f>[16]bp!M41</f>
        <v>1578.3</v>
      </c>
      <c r="CY41" s="173">
        <f>[16]bp!N41</f>
        <v>1071.5999999999999</v>
      </c>
      <c r="CZ41" s="173">
        <f>[16]bp!O41</f>
        <v>328</v>
      </c>
      <c r="DA41" s="173">
        <f>[16]bp!P41</f>
        <v>169.7</v>
      </c>
      <c r="DB41" s="173">
        <f>[16]bp!Q41</f>
        <v>8.9</v>
      </c>
      <c r="DC41" s="173">
        <f>[16]bp!R41</f>
        <v>82.6</v>
      </c>
      <c r="DD41" s="173">
        <f>[16]bp!S41</f>
        <v>0</v>
      </c>
      <c r="DE41" s="173">
        <f>[16]bp!T41</f>
        <v>161.80000000000001</v>
      </c>
      <c r="DF41" s="173">
        <f>[16]bp!U41</f>
        <v>61.2</v>
      </c>
      <c r="DG41" s="173">
        <f>[16]bp!V41</f>
        <v>0</v>
      </c>
      <c r="DH41" s="173">
        <f>'[18]Inv Ext'!B41</f>
        <v>126.38500000000001</v>
      </c>
      <c r="DI41" s="173">
        <f t="shared" si="130"/>
        <v>1.5349907695297318</v>
      </c>
      <c r="DJ41" s="173">
        <f t="shared" si="17"/>
        <v>23.637291099883402</v>
      </c>
      <c r="DK41" s="173">
        <f t="shared" si="0"/>
        <v>-196.99999999999989</v>
      </c>
      <c r="DL41" s="173">
        <f t="shared" si="6"/>
        <v>-2.3926350563544485</v>
      </c>
      <c r="DM41" s="173">
        <f t="shared" si="38"/>
        <v>1.756835369400811</v>
      </c>
      <c r="DN41" s="173">
        <f t="shared" si="39"/>
        <v>21.235433872609999</v>
      </c>
      <c r="DO41" s="173">
        <f t="shared" si="131"/>
        <v>-2.2238146132918768</v>
      </c>
      <c r="DP41" s="173">
        <f t="shared" si="132"/>
        <v>1.0032063738826271</v>
      </c>
      <c r="DQ41" s="21" t="s">
        <v>76</v>
      </c>
      <c r="DR41" s="192">
        <f>[20]GobFed!$X41</f>
        <v>7902.7999999999993</v>
      </c>
      <c r="DS41" s="140">
        <f>[20]GobFed!$X110</f>
        <v>7.678585308977846</v>
      </c>
      <c r="DT41" s="192">
        <f>[20]GobFed!$AO41</f>
        <v>7507.7999999999993</v>
      </c>
      <c r="DU41" s="140">
        <f>[20]GobFed!$AO110</f>
        <v>7.2947920715118535</v>
      </c>
      <c r="DV41" s="193">
        <f>[20]GobFed!$BG41</f>
        <v>395</v>
      </c>
      <c r="DW41" s="186">
        <f>[20]GobFed!$BG110</f>
        <v>0.38379323746599298</v>
      </c>
      <c r="DX41" s="19" t="s">
        <v>76</v>
      </c>
      <c r="DY41" s="19" t="s">
        <v>76</v>
      </c>
      <c r="DZ41" s="19" t="s">
        <v>76</v>
      </c>
      <c r="EA41" s="19" t="s">
        <v>76</v>
      </c>
      <c r="EB41" s="19" t="s">
        <v>76</v>
      </c>
      <c r="EC41" s="20" t="s">
        <v>76</v>
      </c>
      <c r="ED41" s="20" t="s">
        <v>76</v>
      </c>
      <c r="EE41" s="20" t="s">
        <v>76</v>
      </c>
      <c r="EF41" s="4"/>
      <c r="EG41" s="175">
        <f>'[21]Rec y Obligaciones'!$EA41</f>
        <v>9108</v>
      </c>
      <c r="EH41" s="173">
        <f t="shared" si="78"/>
        <v>8.8495919160513026</v>
      </c>
      <c r="EI41" s="173">
        <f t="shared" si="96"/>
        <v>10.053165780570318</v>
      </c>
      <c r="EJ41" s="173">
        <f>'[21]Rec y Obligaciones'!C41</f>
        <v>6356</v>
      </c>
      <c r="EK41" s="173">
        <f t="shared" si="79"/>
        <v>6.1756704236300042</v>
      </c>
      <c r="EL41" s="173">
        <f t="shared" si="97"/>
        <v>13.075965130759659</v>
      </c>
      <c r="EM41" s="173">
        <f>'[21]Rec y Obligaciones'!$DE41+'[21]Rec y Obligaciones'!$DF41+'[21]Rec y Obligaciones'!$DG41</f>
        <v>2752</v>
      </c>
      <c r="EN41" s="173">
        <f t="shared" si="80"/>
        <v>2.673921492421298</v>
      </c>
      <c r="EO41" s="173">
        <f t="shared" si="107"/>
        <v>3.6534839924670326</v>
      </c>
      <c r="EP41" s="175">
        <f>'[21]Rec y Obligaciones'!$DF41</f>
        <v>1266</v>
      </c>
      <c r="EQ41" s="173">
        <f t="shared" si="81"/>
        <v>1.2300816167897397</v>
      </c>
      <c r="ER41" s="173">
        <f t="shared" si="98"/>
        <v>-30.363036303630363</v>
      </c>
      <c r="ES41" s="175">
        <f>'[21]Rec y Obligaciones'!$DC41+'[21]Rec y Obligaciones'!$DD41</f>
        <v>445</v>
      </c>
      <c r="ET41" s="173">
        <f t="shared" si="82"/>
        <v>0.43237465993004276</v>
      </c>
      <c r="EU41" s="173">
        <f t="shared" si="99"/>
        <v>8.5365853658536661</v>
      </c>
      <c r="EV41" s="175">
        <f>'[21]Rec y Obligaciones'!$DG41</f>
        <v>1041</v>
      </c>
      <c r="EW41" s="173">
        <f t="shared" si="83"/>
        <v>1.0114652157015158</v>
      </c>
      <c r="EX41" s="173">
        <f t="shared" si="100"/>
        <v>143.79391100702574</v>
      </c>
      <c r="EZ41" s="173">
        <f>'[21]Rec y Obligaciones'!$DS41</f>
        <v>19366</v>
      </c>
      <c r="FA41" s="173">
        <f t="shared" si="84"/>
        <v>18.816556548775747</v>
      </c>
      <c r="FB41" s="175">
        <f>'[21]Rec y Obligaciones'!$DF41+'[21]Rec y Obligaciones'!$DG41</f>
        <v>2307</v>
      </c>
      <c r="FC41" s="173">
        <f t="shared" si="85"/>
        <v>2.2415468324912551</v>
      </c>
      <c r="FD41" s="175">
        <f>'[21]Rec y Obligaciones'!$DH41+'[21]Rec y Obligaciones'!$DI41</f>
        <v>7754</v>
      </c>
      <c r="FE41" s="173">
        <f t="shared" si="86"/>
        <v>7.5340069957248348</v>
      </c>
      <c r="FF41" s="175">
        <f>'[21]Rec y Obligaciones'!$DL41+'[21]Rec y Obligaciones'!$DK41</f>
        <v>9305</v>
      </c>
      <c r="FG41" s="173">
        <f t="shared" si="87"/>
        <v>9.0410027205596588</v>
      </c>
      <c r="FH41" s="173">
        <f>'[21]Rec y Obligaciones'!$DH41</f>
        <v>551</v>
      </c>
      <c r="FI41" s="173">
        <f t="shared" si="108"/>
        <v>0.53536727555382824</v>
      </c>
      <c r="FJ41" s="173">
        <f>'[21]Rec y Obligaciones'!$DK41</f>
        <v>881</v>
      </c>
      <c r="FK41" s="173">
        <f t="shared" si="109"/>
        <v>0.8560046638165566</v>
      </c>
      <c r="FL41" s="195">
        <v>11692</v>
      </c>
      <c r="FM41" s="173">
        <f t="shared" si="110"/>
        <v>11.360279828993393</v>
      </c>
      <c r="FN41" s="173">
        <f t="shared" si="119"/>
        <v>11.182959300114103</v>
      </c>
      <c r="FO41" s="173">
        <f>'[21]Rec y Obligaciones'!DY41</f>
        <v>10602.4</v>
      </c>
      <c r="FP41" s="173">
        <f t="shared" si="88"/>
        <v>10.301593470656821</v>
      </c>
      <c r="FQ41" s="173">
        <f t="shared" si="111"/>
        <v>12.289769116712556</v>
      </c>
      <c r="FR41" s="173">
        <f>'[21]Rec y Obligaciones'!$DZ41</f>
        <v>16100.000000000002</v>
      </c>
      <c r="FS41" s="173">
        <f t="shared" si="89"/>
        <v>15.64321803342402</v>
      </c>
      <c r="FT41" s="173">
        <f t="shared" si="112"/>
        <v>8.7837837837837931</v>
      </c>
      <c r="FU41" s="173">
        <f t="shared" si="113"/>
        <v>1.2837066315327186</v>
      </c>
      <c r="FV41" s="173">
        <f t="shared" si="114"/>
        <v>11.360279828993393</v>
      </c>
      <c r="FW41" s="173">
        <f t="shared" si="115"/>
        <v>8.8026000684228531</v>
      </c>
      <c r="FX41" s="191">
        <f>'[21]Fin Gob Fed '!I41</f>
        <v>10540</v>
      </c>
      <c r="FY41" s="185">
        <f>'[21]Fin Gob Fed '!L41</f>
        <v>10.240963855421686</v>
      </c>
      <c r="FZ41" s="185">
        <f>'[21]Fin Gob Fed '!M41</f>
        <v>12.139589318012556</v>
      </c>
      <c r="GA41" s="191">
        <f>'[21]Fin Gob Fed '!N41</f>
        <v>4184</v>
      </c>
      <c r="GB41" s="185">
        <f>'[21]Fin Gob Fed '!O41</f>
        <v>4.0652934317916829</v>
      </c>
      <c r="GC41" s="185">
        <f>'[21]Fin Gob Fed '!P41</f>
        <v>10.746426680783493</v>
      </c>
      <c r="GD41" s="185">
        <f>'[21]Fin Gob Fed '!$H41</f>
        <v>1.3913719393703847</v>
      </c>
      <c r="GE41" s="185">
        <f>'[21]Fin Gob Fed '!$G41</f>
        <v>2.6214535561601244</v>
      </c>
      <c r="GF41" s="173">
        <f>'[21]Reservas Int'!C41</f>
        <v>502.8</v>
      </c>
      <c r="GG41" s="27">
        <f t="shared" si="40"/>
        <v>6.1066848037310528</v>
      </c>
      <c r="GH41" s="31">
        <f t="shared" si="53"/>
        <v>61.199999999999989</v>
      </c>
      <c r="GI41" s="31">
        <f t="shared" si="46"/>
        <v>0.74329576369996098</v>
      </c>
      <c r="GJ41" s="28">
        <f t="shared" si="41"/>
        <v>6279.9720000000007</v>
      </c>
      <c r="GK41" s="32">
        <f t="shared" si="54"/>
        <v>13.858695652173903</v>
      </c>
      <c r="GL41" s="35">
        <f t="shared" si="42"/>
        <v>5.6304591265397539</v>
      </c>
    </row>
    <row r="42" spans="1:194" x14ac:dyDescent="0.25">
      <c r="A42" s="22">
        <v>1957</v>
      </c>
      <c r="B42" s="28">
        <f>'[14]EU Pob'!C42</f>
        <v>171274000</v>
      </c>
      <c r="C42" s="35">
        <f>'[14]EU PIB'!B42</f>
        <v>2994.1320000000001</v>
      </c>
      <c r="D42" s="35">
        <f>'[14]EU PIB'!C42</f>
        <v>2.1</v>
      </c>
      <c r="E42" s="35">
        <f>'[14]EU PIB'!D42</f>
        <v>474.03899999999999</v>
      </c>
      <c r="F42" s="35">
        <f>'[14]EU PIB'!E42</f>
        <v>3.3182207524858676</v>
      </c>
      <c r="G42" s="35">
        <f>'[14]EU PIB'!F42</f>
        <v>15.832267916043779</v>
      </c>
      <c r="H42" s="35">
        <f>'[14]EU PIB'!G42</f>
        <v>3.3182207524858676</v>
      </c>
      <c r="I42" s="35">
        <f>'[14]EU PIB'!H42</f>
        <v>2767.7230636290387</v>
      </c>
      <c r="J42" s="170">
        <f>'[14]EU INF A'!$J42</f>
        <v>114.02011581834806</v>
      </c>
      <c r="K42" s="170">
        <f t="shared" ref="K42" si="186">((J42/J41)-1)*100</f>
        <v>2.9444138690148502</v>
      </c>
      <c r="L42" s="170">
        <f>'[14]EU INF A'!$L42</f>
        <v>114.84303565985978</v>
      </c>
      <c r="M42" s="170">
        <f t="shared" ref="M42" si="187">((L42/L41)-1)*100</f>
        <v>1.9480519480519431</v>
      </c>
      <c r="N42" s="170">
        <f>'[14]EU INF A'!$F42</f>
        <v>116.72437673130193</v>
      </c>
      <c r="O42" s="170">
        <f t="shared" si="1"/>
        <v>3.3415082771305782</v>
      </c>
      <c r="P42" s="170">
        <f>'[14]EU INF A'!$H42</f>
        <v>113.6</v>
      </c>
      <c r="Q42" s="170">
        <f t="shared" ref="Q42" si="188">((P42/P41)-1)*100</f>
        <v>2.8985507246376718</v>
      </c>
      <c r="R42" s="170">
        <f>'[14]EU tasas'!B42</f>
        <v>4.5</v>
      </c>
      <c r="S42" s="170">
        <f>'[14]EU tasas'!C42</f>
        <v>4.2016666666666671</v>
      </c>
      <c r="T42" s="170">
        <f>'[14]EU tasas'!D42</f>
        <v>3.04</v>
      </c>
      <c r="U42" s="170">
        <f>'[14]EU tasas'!E42</f>
        <v>3.2250000000000001</v>
      </c>
      <c r="V42" s="171">
        <f>'[14]EU Bal Fis'!B42</f>
        <v>0.71847000000000005</v>
      </c>
      <c r="W42" s="170">
        <f>'[14]UK Pet'!B101</f>
        <v>1.9</v>
      </c>
      <c r="X42" s="170">
        <f>'[14]UK Pet'!C101</f>
        <v>-1.5544041450777257</v>
      </c>
      <c r="Y42" s="172">
        <f>[17]POBLACIÓN!$E42</f>
        <v>31887357.821739655</v>
      </c>
      <c r="Z42" s="52">
        <f t="shared" si="179"/>
        <v>3.0776090470631567</v>
      </c>
      <c r="AA42" s="37">
        <f>[17]POBLACIÓN!$F42</f>
        <v>15342322.421966488</v>
      </c>
      <c r="AB42" s="52">
        <f t="shared" si="10"/>
        <v>48.114122555198485</v>
      </c>
      <c r="AC42" s="37">
        <f>[17]POBLACIÓN!$G42</f>
        <v>16545035.399773167</v>
      </c>
      <c r="AD42" s="52">
        <f t="shared" si="11"/>
        <v>51.885877444801523</v>
      </c>
      <c r="AE42" s="37">
        <f>[17]POBLACIÓN!$M42</f>
        <v>10260782.201522984</v>
      </c>
      <c r="AF42" s="52">
        <f t="shared" si="12"/>
        <v>32.178213883019033</v>
      </c>
      <c r="AG42" s="173">
        <f>[18]PIB!D42</f>
        <v>64959.18070348374</v>
      </c>
      <c r="AH42" s="173">
        <f>[18]PIB!E42</f>
        <v>7.5750114713551975</v>
      </c>
      <c r="AI42" s="174">
        <f>[18]PIB!H42</f>
        <v>181.96965959218241</v>
      </c>
      <c r="AJ42" s="174">
        <f>[18]PIB!I42</f>
        <v>6.7648619366328377</v>
      </c>
      <c r="AK42" s="175">
        <f>[18]PIB!B42</f>
        <v>118206</v>
      </c>
      <c r="AL42" s="173">
        <f>[18]PIB!C42</f>
        <v>14.852312475709283</v>
      </c>
      <c r="AM42" s="48">
        <f t="shared" si="175"/>
        <v>6.3308215131826886</v>
      </c>
      <c r="AN42" s="173">
        <f>'[18]PIB POT'!F42</f>
        <v>63168.617341761077</v>
      </c>
      <c r="AO42" s="173">
        <f>'[18]PIB POT'!G42</f>
        <v>150.81623664724083</v>
      </c>
      <c r="AP42" s="173">
        <f>'[18]PIB POT'!H42</f>
        <v>6.1653677416452224</v>
      </c>
      <c r="AQ42" s="176">
        <f t="shared" si="21"/>
        <v>1.3277811396465555</v>
      </c>
      <c r="AR42" s="177">
        <f t="shared" si="3"/>
        <v>9456.48</v>
      </c>
      <c r="AS42" s="178">
        <f t="shared" si="13"/>
        <v>14.852312475709283</v>
      </c>
      <c r="AT42" s="174">
        <f t="shared" si="4"/>
        <v>296.55890754149948</v>
      </c>
      <c r="AU42" s="170">
        <f t="shared" si="14"/>
        <v>11.423143723939155</v>
      </c>
      <c r="AV42" s="179">
        <f t="shared" si="73"/>
        <v>2.2206542137525975</v>
      </c>
      <c r="AW42" s="179">
        <v>1.38</v>
      </c>
      <c r="AX42" s="181">
        <f>'[18]Inv Nom'!C42</f>
        <v>19884</v>
      </c>
      <c r="AY42" s="182">
        <f t="shared" si="50"/>
        <v>14.164322213928893</v>
      </c>
      <c r="AZ42" s="181">
        <f>'[18]Inv Nom'!D42</f>
        <v>13947</v>
      </c>
      <c r="BA42" s="182">
        <f t="shared" si="51"/>
        <v>10.778395552025422</v>
      </c>
      <c r="BB42" s="181">
        <f>'[18]Inv Nom'!E42</f>
        <v>5937</v>
      </c>
      <c r="BC42" s="182">
        <f t="shared" si="52"/>
        <v>22.99564947172157</v>
      </c>
      <c r="BD42" s="182">
        <f t="shared" si="29"/>
        <v>16.821481143089184</v>
      </c>
      <c r="BE42" s="184">
        <f t="shared" si="129"/>
        <v>-3.8058558787202004</v>
      </c>
      <c r="BF42" s="185">
        <f t="shared" si="75"/>
        <v>20.627337021809385</v>
      </c>
      <c r="BG42" s="185">
        <f t="shared" si="104"/>
        <v>15.9473715378238</v>
      </c>
      <c r="BH42" s="186">
        <f t="shared" si="105"/>
        <v>4.6799654839855851</v>
      </c>
      <c r="BI42" s="185">
        <f t="shared" si="106"/>
        <v>4.1484780806388866</v>
      </c>
      <c r="BJ42" s="185">
        <f t="shared" si="93"/>
        <v>-0.34262220191868431</v>
      </c>
      <c r="BK42" s="182">
        <f t="shared" si="94"/>
        <v>5.0225876859042691</v>
      </c>
      <c r="BL42" s="182">
        <f t="shared" si="76"/>
        <v>11.798893457184914</v>
      </c>
      <c r="BM42" s="20" t="s">
        <v>76</v>
      </c>
      <c r="BN42" s="20" t="s">
        <v>76</v>
      </c>
      <c r="BO42" s="20" t="s">
        <v>76</v>
      </c>
      <c r="BP42" s="20" t="s">
        <v>76</v>
      </c>
      <c r="BQ42" s="20" t="s">
        <v>76</v>
      </c>
      <c r="BR42" s="20" t="s">
        <v>76</v>
      </c>
      <c r="BS42" s="20" t="s">
        <v>76</v>
      </c>
      <c r="BT42" s="20" t="s">
        <v>76</v>
      </c>
      <c r="BU42" s="20" t="s">
        <v>76</v>
      </c>
      <c r="BV42" s="187">
        <f>'[15]Precios M Anual'!B42</f>
        <v>171.64648377392595</v>
      </c>
      <c r="BW42" s="188">
        <f t="shared" si="5"/>
        <v>4.3459974765175824</v>
      </c>
      <c r="BX42" s="187">
        <f>'[15]Precios M Anual'!D42</f>
        <v>162.07815119793901</v>
      </c>
      <c r="BY42" s="188">
        <f t="shared" si="5"/>
        <v>6.2080536912751283</v>
      </c>
      <c r="BZ42" s="188">
        <f>'[15]Fuente Bortz y otros'!G42</f>
        <v>171.29629629629628</v>
      </c>
      <c r="CA42" s="188">
        <f>'[15]Fuente Bortz y otros'!I42</f>
        <v>5.7142857142857162</v>
      </c>
      <c r="CB42" s="190">
        <f>'[15]Tasas int'!$B42</f>
        <v>8</v>
      </c>
      <c r="CC42" s="185">
        <f>'[19]TCA B64'!$B42</f>
        <v>12.5</v>
      </c>
      <c r="CD42" s="140">
        <f t="shared" si="15"/>
        <v>0</v>
      </c>
      <c r="CE42" s="185">
        <f>[19]TCA!$D42</f>
        <v>12.49</v>
      </c>
      <c r="CF42" s="140">
        <f t="shared" si="16"/>
        <v>0</v>
      </c>
      <c r="CG42" s="190">
        <f>'[19]TCA B64'!$I42</f>
        <v>84.968516891459274</v>
      </c>
      <c r="CH42" s="140">
        <f t="shared" si="22"/>
        <v>1.3614955438826293</v>
      </c>
      <c r="CI42" s="27">
        <f>[19]TCA!$H42</f>
        <v>86.093782526552502</v>
      </c>
      <c r="CJ42" s="140">
        <f t="shared" si="77"/>
        <v>4.1786004360278683</v>
      </c>
      <c r="CK42" s="185">
        <f>[22]SMIN!$E42</f>
        <v>7.25</v>
      </c>
      <c r="CL42" s="185">
        <v>1.1500000000000001</v>
      </c>
      <c r="CM42" s="191">
        <f>[22]SMIN!$G42</f>
        <v>216.41791044776119</v>
      </c>
      <c r="CN42" s="185">
        <f t="shared" si="95"/>
        <v>126.08350936731291</v>
      </c>
      <c r="CO42" s="185">
        <f>[22]SIND!$B$19</f>
        <v>182.95902244411485</v>
      </c>
      <c r="CP42" s="186">
        <f>'[15]Terminos de Int'!B42</f>
        <v>127.36908238414915</v>
      </c>
      <c r="CQ42" s="186">
        <f>'[15]Terminos de Int'!C42</f>
        <v>7.773746505680168</v>
      </c>
      <c r="CR42" s="173">
        <f>[16]bp!G42</f>
        <v>-359.9</v>
      </c>
      <c r="CS42" s="173">
        <f>[16]bp!H42</f>
        <v>1326.9</v>
      </c>
      <c r="CT42" s="173">
        <f>[16]bp!I42</f>
        <v>777.4</v>
      </c>
      <c r="CU42" s="173">
        <f>[16]bp!J42</f>
        <v>442.1</v>
      </c>
      <c r="CV42" s="173">
        <f>[16]bp!K42</f>
        <v>66.099999999999994</v>
      </c>
      <c r="CW42" s="173">
        <f>[16]bp!L42</f>
        <v>41.2</v>
      </c>
      <c r="CX42" s="173">
        <f>[16]bp!M42</f>
        <v>1686.7</v>
      </c>
      <c r="CY42" s="173">
        <f>[16]bp!N42</f>
        <v>1161.5</v>
      </c>
      <c r="CZ42" s="173">
        <f>[16]bp!O42</f>
        <v>353.5</v>
      </c>
      <c r="DA42" s="173">
        <f>[16]bp!P42</f>
        <v>166.9</v>
      </c>
      <c r="DB42" s="173">
        <f>[16]bp!Q42</f>
        <v>4.8</v>
      </c>
      <c r="DC42" s="173">
        <f>[16]bp!R42</f>
        <v>163.69999999999999</v>
      </c>
      <c r="DD42" s="173">
        <f>[16]bp!S42</f>
        <v>0</v>
      </c>
      <c r="DE42" s="173">
        <f>[16]bp!T42</f>
        <v>182.6</v>
      </c>
      <c r="DF42" s="173">
        <f>[16]bp!U42</f>
        <v>-13.5</v>
      </c>
      <c r="DG42" s="173">
        <f>[16]bp!V42</f>
        <v>0</v>
      </c>
      <c r="DH42" s="173">
        <f>'[18]Inv Ext'!B42</f>
        <v>131.59100000000001</v>
      </c>
      <c r="DI42" s="173">
        <f t="shared" si="130"/>
        <v>1.3915431534778269</v>
      </c>
      <c r="DJ42" s="173">
        <f t="shared" si="17"/>
        <v>20.503400842596825</v>
      </c>
      <c r="DK42" s="173">
        <f t="shared" si="0"/>
        <v>-384.1</v>
      </c>
      <c r="DL42" s="173">
        <f t="shared" si="6"/>
        <v>-4.061765054227366</v>
      </c>
      <c r="DM42" s="173">
        <f t="shared" si="38"/>
        <v>-11.113651955179515</v>
      </c>
      <c r="DN42" s="173">
        <f t="shared" ref="DN42:DN75" si="189">((CY42/CY41)-1)*100</f>
        <v>8.3893243747667157</v>
      </c>
      <c r="DO42" s="173">
        <f t="shared" si="131"/>
        <v>-3.8058558787202004</v>
      </c>
      <c r="DP42" s="173">
        <f t="shared" si="132"/>
        <v>1.7310881004348342</v>
      </c>
      <c r="DQ42" s="21" t="s">
        <v>76</v>
      </c>
      <c r="DR42" s="192">
        <f>[20]GobFed!$X42</f>
        <v>8254.9000000000015</v>
      </c>
      <c r="DS42" s="140">
        <f>[20]GobFed!$X111</f>
        <v>6.9834864558482659</v>
      </c>
      <c r="DT42" s="192">
        <f>[20]GobFed!$AO42</f>
        <v>8659.9000000000015</v>
      </c>
      <c r="DU42" s="140">
        <f>[20]GobFed!$AO111</f>
        <v>7.3261086577669499</v>
      </c>
      <c r="DV42" s="193">
        <f>[20]GobFed!$BG42</f>
        <v>-405</v>
      </c>
      <c r="DW42" s="186">
        <f>[20]GobFed!$BG111</f>
        <v>-0.34262220191868431</v>
      </c>
      <c r="DX42" s="19" t="s">
        <v>76</v>
      </c>
      <c r="DY42" s="19" t="s">
        <v>76</v>
      </c>
      <c r="DZ42" s="19" t="s">
        <v>76</v>
      </c>
      <c r="EA42" s="19" t="s">
        <v>76</v>
      </c>
      <c r="EB42" s="19" t="s">
        <v>76</v>
      </c>
      <c r="EC42" s="20" t="s">
        <v>76</v>
      </c>
      <c r="ED42" s="20" t="s">
        <v>76</v>
      </c>
      <c r="EE42" s="20" t="s">
        <v>76</v>
      </c>
      <c r="EF42" s="4"/>
      <c r="EG42" s="175">
        <f>'[21]Rec y Obligaciones'!$EA42</f>
        <v>9324</v>
      </c>
      <c r="EH42" s="173">
        <f t="shared" si="78"/>
        <v>7.8879244708390432</v>
      </c>
      <c r="EI42" s="173">
        <f t="shared" si="96"/>
        <v>2.3715415019762931</v>
      </c>
      <c r="EJ42" s="173">
        <f>'[21]Rec y Obligaciones'!C42</f>
        <v>6122</v>
      </c>
      <c r="EK42" s="173">
        <f t="shared" si="79"/>
        <v>5.1790941238177419</v>
      </c>
      <c r="EL42" s="173">
        <f t="shared" si="97"/>
        <v>-3.6815607300188846</v>
      </c>
      <c r="EM42" s="173">
        <f>'[21]Rec y Obligaciones'!$DE42+'[21]Rec y Obligaciones'!$DF42+'[21]Rec y Obligaciones'!$DG42</f>
        <v>3202</v>
      </c>
      <c r="EN42" s="173">
        <f t="shared" si="80"/>
        <v>2.7088303470213018</v>
      </c>
      <c r="EO42" s="173">
        <f t="shared" si="107"/>
        <v>16.351744186046503</v>
      </c>
      <c r="EP42" s="175">
        <f>'[21]Rec y Obligaciones'!$DF42</f>
        <v>1552</v>
      </c>
      <c r="EQ42" s="173">
        <f t="shared" si="81"/>
        <v>1.3129621169822174</v>
      </c>
      <c r="ER42" s="173">
        <f t="shared" si="98"/>
        <v>22.59083728278042</v>
      </c>
      <c r="ES42" s="175">
        <f>'[21]Rec y Obligaciones'!$DC42+'[21]Rec y Obligaciones'!$DD42</f>
        <v>633</v>
      </c>
      <c r="ET42" s="173">
        <f t="shared" si="82"/>
        <v>0.53550581188772151</v>
      </c>
      <c r="EU42" s="173">
        <f t="shared" si="99"/>
        <v>42.247191011235955</v>
      </c>
      <c r="EV42" s="175">
        <f>'[21]Rec y Obligaciones'!$DG42</f>
        <v>1017</v>
      </c>
      <c r="EW42" s="173">
        <f t="shared" si="83"/>
        <v>0.86036241815136294</v>
      </c>
      <c r="EX42" s="173">
        <f t="shared" si="100"/>
        <v>-2.3054755043227626</v>
      </c>
      <c r="EZ42" s="173">
        <f>'[21]Rec y Obligaciones'!$DS42</f>
        <v>22198</v>
      </c>
      <c r="FA42" s="173">
        <f t="shared" si="84"/>
        <v>18.779080588125815</v>
      </c>
      <c r="FB42" s="175">
        <f>'[21]Rec y Obligaciones'!$DF42+'[21]Rec y Obligaciones'!$DG42</f>
        <v>2569</v>
      </c>
      <c r="FC42" s="173">
        <f t="shared" si="85"/>
        <v>2.1733245351335801</v>
      </c>
      <c r="FD42" s="175">
        <f>'[21]Rec y Obligaciones'!$DH42+'[21]Rec y Obligaciones'!$DI42</f>
        <v>8892</v>
      </c>
      <c r="FE42" s="173">
        <f t="shared" si="86"/>
        <v>7.5224607887924471</v>
      </c>
      <c r="FF42" s="175">
        <f>'[21]Rec y Obligaciones'!$DL42+'[21]Rec y Obligaciones'!$DK42</f>
        <v>10737</v>
      </c>
      <c r="FG42" s="173">
        <f t="shared" si="87"/>
        <v>9.0832952641997871</v>
      </c>
      <c r="FH42" s="173">
        <f>'[21]Rec y Obligaciones'!$DH42</f>
        <v>690</v>
      </c>
      <c r="FI42" s="173">
        <f t="shared" si="108"/>
        <v>0.58372671437998069</v>
      </c>
      <c r="FJ42" s="173">
        <f>'[21]Rec y Obligaciones'!$DK42</f>
        <v>1114</v>
      </c>
      <c r="FK42" s="173">
        <f t="shared" si="109"/>
        <v>0.94242255046275147</v>
      </c>
      <c r="FL42" s="195">
        <v>12494</v>
      </c>
      <c r="FM42" s="173">
        <f t="shared" si="110"/>
        <v>10.569683434005043</v>
      </c>
      <c r="FN42" s="173">
        <f t="shared" si="119"/>
        <v>6.8593910366062216</v>
      </c>
      <c r="FO42" s="173">
        <f>'[21]Rec y Obligaciones'!DY42</f>
        <v>11578.5</v>
      </c>
      <c r="FP42" s="173">
        <f t="shared" si="88"/>
        <v>9.7951880615197204</v>
      </c>
      <c r="FQ42" s="173">
        <f t="shared" si="111"/>
        <v>9.2064060967328221</v>
      </c>
      <c r="FR42" s="173">
        <f>'[21]Rec y Obligaciones'!$DZ42</f>
        <v>17300</v>
      </c>
      <c r="FS42" s="173">
        <f t="shared" si="89"/>
        <v>14.63546689677343</v>
      </c>
      <c r="FT42" s="173">
        <f t="shared" si="112"/>
        <v>7.4534161490683148</v>
      </c>
      <c r="FU42" s="173">
        <f t="shared" si="113"/>
        <v>1.33998283998284</v>
      </c>
      <c r="FV42" s="173">
        <f t="shared" si="114"/>
        <v>10.569683434005043</v>
      </c>
      <c r="FW42" s="173">
        <f t="shared" si="115"/>
        <v>9.4610212902193052</v>
      </c>
      <c r="FX42" s="191">
        <f>'[21]Fin Gob Fed '!I42</f>
        <v>11128</v>
      </c>
      <c r="FY42" s="185">
        <f>'[21]Fin Gob Fed '!L42</f>
        <v>9.4140737356817752</v>
      </c>
      <c r="FZ42" s="185">
        <f>'[21]Fin Gob Fed '!M42</f>
        <v>5.5787476280835024</v>
      </c>
      <c r="GA42" s="191">
        <f>'[21]Fin Gob Fed '!N42</f>
        <v>5006</v>
      </c>
      <c r="GB42" s="185">
        <f>'[21]Fin Gob Fed '!O42</f>
        <v>4.2349796118640342</v>
      </c>
      <c r="GC42" s="185">
        <f>'[21]Fin Gob Fed '!P42</f>
        <v>19.646271510516257</v>
      </c>
      <c r="GD42" s="185">
        <f>'[21]Fin Gob Fed '!$H42</f>
        <v>1.5261492648427322</v>
      </c>
      <c r="GE42" s="185">
        <f>'[21]Fin Gob Fed '!$G42</f>
        <v>2.8391113818249494</v>
      </c>
      <c r="GF42" s="173">
        <f>'[21]Reservas Int'!C42</f>
        <v>489.3</v>
      </c>
      <c r="GG42" s="27">
        <f t="shared" ref="GG42:GG73" si="190">(GF42/(AR42))*100</f>
        <v>5.1742297345312425</v>
      </c>
      <c r="GH42" s="31">
        <f t="shared" si="53"/>
        <v>-13.5</v>
      </c>
      <c r="GI42" s="31">
        <f t="shared" si="46"/>
        <v>-0.14275925079945181</v>
      </c>
      <c r="GJ42" s="28">
        <f t="shared" ref="GJ42:GJ75" si="191">(GF42*CE42)</f>
        <v>6111.357</v>
      </c>
      <c r="GK42" s="32">
        <f t="shared" si="54"/>
        <v>-2.6849642004773355</v>
      </c>
      <c r="GL42" s="35">
        <f t="shared" ref="GL42:GL75" si="192">GF42/(CY42/12)</f>
        <v>5.05518725785622</v>
      </c>
    </row>
    <row r="43" spans="1:194" x14ac:dyDescent="0.25">
      <c r="A43" s="22">
        <v>1958</v>
      </c>
      <c r="B43" s="28">
        <f>'[14]EU Pob'!C43</f>
        <v>174141000</v>
      </c>
      <c r="C43" s="35">
        <f>'[14]EU PIB'!B43</f>
        <v>2971.951</v>
      </c>
      <c r="D43" s="35">
        <f>'[14]EU PIB'!C43</f>
        <v>-0.7</v>
      </c>
      <c r="E43" s="35">
        <f>'[14]EU PIB'!D43</f>
        <v>481.22899999999998</v>
      </c>
      <c r="F43" s="35">
        <f>'[14]EU PIB'!E43</f>
        <v>2.2744177872925597</v>
      </c>
      <c r="G43" s="35">
        <f>'[14]EU PIB'!F43</f>
        <v>16.192359833658092</v>
      </c>
      <c r="H43" s="35">
        <f>'[14]EU PIB'!G43</f>
        <v>2.2744177872925597</v>
      </c>
      <c r="I43" s="35">
        <f>'[14]EU PIB'!H43</f>
        <v>2763.4445650363787</v>
      </c>
      <c r="J43" s="170">
        <f>'[14]EU INF A'!$J43</f>
        <v>115.54404145077717</v>
      </c>
      <c r="K43" s="170">
        <f t="shared" ref="K43" si="193">((J43/J42)-1)*100</f>
        <v>1.336541031809646</v>
      </c>
      <c r="L43" s="170">
        <f>'[14]EU INF A'!$L43</f>
        <v>115.57451996342579</v>
      </c>
      <c r="M43" s="170">
        <f t="shared" ref="M43" si="194">((L43/L42)-1)*100</f>
        <v>0.63694267515925773</v>
      </c>
      <c r="N43" s="170">
        <f>'[14]EU INF A'!$F43</f>
        <v>119.90997229916896</v>
      </c>
      <c r="O43" s="170">
        <f t="shared" si="1"/>
        <v>2.7291604865025132</v>
      </c>
      <c r="P43" s="170">
        <f>'[14]EU INF A'!$H43</f>
        <v>115.60000000000001</v>
      </c>
      <c r="Q43" s="170">
        <f t="shared" ref="Q43" si="195">((P43/P42)-1)*100</f>
        <v>1.7605633802816989</v>
      </c>
      <c r="R43" s="170">
        <f>'[14]EU tasas'!B43</f>
        <v>4</v>
      </c>
      <c r="S43" s="170">
        <f>'[14]EU tasas'!C43</f>
        <v>3.8333333333333335</v>
      </c>
      <c r="T43" s="170">
        <f>'[14]EU tasas'!D43</f>
        <v>2.77</v>
      </c>
      <c r="U43" s="170">
        <f>'[14]EU tasas'!E43</f>
        <v>1.770833333333333</v>
      </c>
      <c r="V43" s="171">
        <f>'[14]EU Bal Fis'!B43</f>
        <v>-0.57447999999999999</v>
      </c>
      <c r="W43" s="170">
        <f>'[14]UK Pet'!B102</f>
        <v>2.08</v>
      </c>
      <c r="X43" s="170">
        <f>'[14]UK Pet'!C102</f>
        <v>9.4736842105263221</v>
      </c>
      <c r="Y43" s="172">
        <f>[17]POBLACIÓN!$E43</f>
        <v>32868726.030930914</v>
      </c>
      <c r="Z43" s="52">
        <f t="shared" si="179"/>
        <v>3.0776090470631567</v>
      </c>
      <c r="AA43" s="37">
        <f>[17]POBLACIÓN!$F43</f>
        <v>16092628.276337335</v>
      </c>
      <c r="AB43" s="52">
        <f t="shared" si="10"/>
        <v>48.960304275844052</v>
      </c>
      <c r="AC43" s="37">
        <f>[17]POBLACIÓN!$G43</f>
        <v>16776097.754593579</v>
      </c>
      <c r="AD43" s="52">
        <f t="shared" si="11"/>
        <v>51.039695724155955</v>
      </c>
      <c r="AE43" s="37">
        <f>[17]POBLACIÓN!$M43</f>
        <v>10581491.965223394</v>
      </c>
      <c r="AF43" s="52">
        <f t="shared" si="12"/>
        <v>32.193191653566814</v>
      </c>
      <c r="AG43" s="173">
        <f>[18]PIB!D43</f>
        <v>68413.884716178189</v>
      </c>
      <c r="AH43" s="173">
        <f>[18]PIB!E43</f>
        <v>5.3182690657137099</v>
      </c>
      <c r="AI43" s="174">
        <f>[18]PIB!H43</f>
        <v>192.03265615602822</v>
      </c>
      <c r="AJ43" s="174">
        <f>[18]PIB!I43</f>
        <v>5.5300408795610823</v>
      </c>
      <c r="AK43" s="175">
        <f>[18]PIB!B43</f>
        <v>131377</v>
      </c>
      <c r="AL43" s="173">
        <f>[18]PIB!C43</f>
        <v>11.142412398693802</v>
      </c>
      <c r="AM43" s="48">
        <f t="shared" si="175"/>
        <v>6.4654289717389446</v>
      </c>
      <c r="AN43" s="173">
        <f>'[18]PIB POT'!F43</f>
        <v>67071.879331151125</v>
      </c>
      <c r="AO43" s="173">
        <f>'[18]PIB POT'!G43</f>
        <v>160.1353464941941</v>
      </c>
      <c r="AP43" s="173">
        <f>'[18]PIB POT'!H43</f>
        <v>6.1791157597644419</v>
      </c>
      <c r="AQ43" s="176">
        <f t="shared" si="21"/>
        <v>-0.81074954136785005</v>
      </c>
      <c r="AR43" s="177">
        <f t="shared" si="3"/>
        <v>10510.16</v>
      </c>
      <c r="AS43" s="178">
        <f t="shared" si="13"/>
        <v>11.142412398693802</v>
      </c>
      <c r="AT43" s="174">
        <f t="shared" si="4"/>
        <v>319.76170874738125</v>
      </c>
      <c r="AU43" s="170">
        <f t="shared" si="14"/>
        <v>7.824010884796917</v>
      </c>
      <c r="AV43" s="179">
        <f t="shared" si="73"/>
        <v>2.9265853231539745</v>
      </c>
      <c r="AW43" s="179">
        <v>1.38</v>
      </c>
      <c r="AX43" s="181">
        <f>'[18]Inv Nom'!C43</f>
        <v>20448</v>
      </c>
      <c r="AY43" s="182">
        <f t="shared" si="50"/>
        <v>2.836451418225705</v>
      </c>
      <c r="AZ43" s="181">
        <f>'[18]Inv Nom'!D43</f>
        <v>13925</v>
      </c>
      <c r="BA43" s="182">
        <f t="shared" si="51"/>
        <v>-0.15774001577399943</v>
      </c>
      <c r="BB43" s="181">
        <f>'[18]Inv Nom'!E43</f>
        <v>6522.9999999999991</v>
      </c>
      <c r="BC43" s="182">
        <f t="shared" si="52"/>
        <v>9.8703048677783336</v>
      </c>
      <c r="BD43" s="182">
        <f t="shared" si="29"/>
        <v>15.564368192301545</v>
      </c>
      <c r="BE43" s="184">
        <f t="shared" si="129"/>
        <v>-3.6678794613973524</v>
      </c>
      <c r="BF43" s="185">
        <f t="shared" si="75"/>
        <v>19.232247653698899</v>
      </c>
      <c r="BG43" s="185">
        <f t="shared" si="104"/>
        <v>14.93316942843877</v>
      </c>
      <c r="BH43" s="186">
        <f t="shared" si="105"/>
        <v>4.2990782252601285</v>
      </c>
      <c r="BI43" s="185">
        <f t="shared" si="106"/>
        <v>4.333901672286629</v>
      </c>
      <c r="BJ43" s="185">
        <f t="shared" si="93"/>
        <v>-0.66602221088927283</v>
      </c>
      <c r="BK43" s="182">
        <f t="shared" si="94"/>
        <v>4.9651004361494016</v>
      </c>
      <c r="BL43" s="182">
        <f t="shared" si="76"/>
        <v>10.599267756152141</v>
      </c>
      <c r="BM43" s="20" t="s">
        <v>76</v>
      </c>
      <c r="BN43" s="20" t="s">
        <v>76</v>
      </c>
      <c r="BO43" s="20" t="s">
        <v>76</v>
      </c>
      <c r="BP43" s="20" t="s">
        <v>76</v>
      </c>
      <c r="BQ43" s="20" t="s">
        <v>76</v>
      </c>
      <c r="BR43" s="20" t="s">
        <v>76</v>
      </c>
      <c r="BS43" s="20" t="s">
        <v>76</v>
      </c>
      <c r="BT43" s="20" t="s">
        <v>76</v>
      </c>
      <c r="BU43" s="20" t="s">
        <v>76</v>
      </c>
      <c r="BV43" s="187">
        <f>'[15]Precios M Anual'!B43</f>
        <v>179.25676721412415</v>
      </c>
      <c r="BW43" s="188">
        <f>((BV43/BV42)-1)*100</f>
        <v>4.4336960902861433</v>
      </c>
      <c r="BX43" s="187">
        <f>'[15]Precios M Anual'!D43</f>
        <v>167.96724673909634</v>
      </c>
      <c r="BY43" s="188">
        <f t="shared" si="5"/>
        <v>3.6334913112164191</v>
      </c>
      <c r="BZ43" s="188">
        <f>'[15]Fuente Bortz y otros'!G43</f>
        <v>190.74074074074073</v>
      </c>
      <c r="CA43" s="188">
        <f>'[15]Fuente Bortz y otros'!I43</f>
        <v>11.351351351351369</v>
      </c>
      <c r="CB43" s="190">
        <f>'[15]Tasas int'!$B43</f>
        <v>8</v>
      </c>
      <c r="CC43" s="185">
        <f>'[19]TCA B64'!$B43</f>
        <v>12.5</v>
      </c>
      <c r="CD43" s="140">
        <f t="shared" si="15"/>
        <v>0</v>
      </c>
      <c r="CE43" s="185">
        <f>[19]TCA!$D43</f>
        <v>12.49</v>
      </c>
      <c r="CF43" s="140">
        <f t="shared" si="16"/>
        <v>0</v>
      </c>
      <c r="CG43" s="190">
        <f>'[19]TCA B64'!$I43</f>
        <v>87.56541500167819</v>
      </c>
      <c r="CH43" s="140">
        <f t="shared" si="22"/>
        <v>3.0563062711054023</v>
      </c>
      <c r="CI43" s="27">
        <f>[19]TCA!$H43</f>
        <v>88.657296478239971</v>
      </c>
      <c r="CJ43" s="140">
        <f t="shared" si="77"/>
        <v>2.9775831383606066</v>
      </c>
      <c r="CK43" s="185">
        <f>[22]SMIN!$E43</f>
        <v>8.1300000000000008</v>
      </c>
      <c r="CL43" s="185">
        <v>1.1500000000000001</v>
      </c>
      <c r="CM43" s="191">
        <f>[22]SMIN!$G43</f>
        <v>242.68656716417914</v>
      </c>
      <c r="CN43" s="185">
        <f t="shared" si="95"/>
        <v>135.38488445141232</v>
      </c>
      <c r="CO43" s="185">
        <f>[22]SIND!$B$19</f>
        <v>182.95902244411485</v>
      </c>
      <c r="CP43" s="186">
        <f>'[15]Terminos de Int'!B43</f>
        <v>142.45575136664246</v>
      </c>
      <c r="CQ43" s="186">
        <f>'[15]Terminos de Int'!C43</f>
        <v>11.844843897823987</v>
      </c>
      <c r="CR43" s="173">
        <f>[16]bp!G43</f>
        <v>-385.5</v>
      </c>
      <c r="CS43" s="173">
        <f>[16]bp!H43</f>
        <v>1320.8</v>
      </c>
      <c r="CT43" s="173">
        <f>[16]bp!I43</f>
        <v>758.2</v>
      </c>
      <c r="CU43" s="173">
        <f>[16]bp!J43</f>
        <v>449.7</v>
      </c>
      <c r="CV43" s="173">
        <f>[16]bp!K43</f>
        <v>68.5</v>
      </c>
      <c r="CW43" s="173">
        <f>[16]bp!L43</f>
        <v>44.4</v>
      </c>
      <c r="CX43" s="173">
        <f>[16]bp!M43</f>
        <v>1706.3</v>
      </c>
      <c r="CY43" s="173">
        <f>[16]bp!N43</f>
        <v>1164.8999999999999</v>
      </c>
      <c r="CZ43" s="173">
        <f>[16]bp!O43</f>
        <v>352.3</v>
      </c>
      <c r="DA43" s="173">
        <f>[16]bp!P43</f>
        <v>182.89999999999998</v>
      </c>
      <c r="DB43" s="173">
        <f>[16]bp!Q43</f>
        <v>6.3</v>
      </c>
      <c r="DC43" s="173">
        <f>[16]bp!R43</f>
        <v>98.7</v>
      </c>
      <c r="DD43" s="173">
        <f>[16]bp!S43</f>
        <v>0</v>
      </c>
      <c r="DE43" s="173">
        <f>[16]bp!T43</f>
        <v>209.5</v>
      </c>
      <c r="DF43" s="173">
        <f>[16]bp!U43</f>
        <v>-77.2</v>
      </c>
      <c r="DG43" s="173">
        <f>[16]bp!V43</f>
        <v>0</v>
      </c>
      <c r="DH43" s="173">
        <f>'[18]Inv Ext'!B43</f>
        <v>100.267</v>
      </c>
      <c r="DI43" s="173">
        <f t="shared" si="130"/>
        <v>0.95400070027478168</v>
      </c>
      <c r="DJ43" s="173">
        <f t="shared" si="17"/>
        <v>18.297533053730866</v>
      </c>
      <c r="DK43" s="173">
        <f t="shared" si="0"/>
        <v>-406.69999999999982</v>
      </c>
      <c r="DL43" s="173">
        <f t="shared" si="6"/>
        <v>-3.8695890452666735</v>
      </c>
      <c r="DM43" s="173">
        <f t="shared" si="38"/>
        <v>-2.4697710316439303</v>
      </c>
      <c r="DN43" s="173">
        <f t="shared" si="189"/>
        <v>0.29272492466636546</v>
      </c>
      <c r="DO43" s="173">
        <f t="shared" si="131"/>
        <v>-3.6678794613973524</v>
      </c>
      <c r="DP43" s="173">
        <f t="shared" si="132"/>
        <v>0.93909131735387485</v>
      </c>
      <c r="DQ43" s="21" t="s">
        <v>76</v>
      </c>
      <c r="DR43" s="192">
        <f>[20]GobFed!$X43</f>
        <v>8615.7000000000007</v>
      </c>
      <c r="DS43" s="140">
        <f>[20]GobFed!$X112</f>
        <v>6.5579972141242378</v>
      </c>
      <c r="DT43" s="192">
        <f>[20]GobFed!$AO43</f>
        <v>9490.7000000000007</v>
      </c>
      <c r="DU43" s="140">
        <f>[20]GobFed!$AO112</f>
        <v>7.2240194250135117</v>
      </c>
      <c r="DV43" s="193">
        <f>[20]GobFed!$BG43</f>
        <v>-875</v>
      </c>
      <c r="DW43" s="186">
        <f>[20]GobFed!$BG112</f>
        <v>-0.66602221088927283</v>
      </c>
      <c r="DX43" s="19" t="s">
        <v>76</v>
      </c>
      <c r="DY43" s="19" t="s">
        <v>76</v>
      </c>
      <c r="DZ43" s="19" t="s">
        <v>76</v>
      </c>
      <c r="EA43" s="19" t="s">
        <v>76</v>
      </c>
      <c r="EB43" s="19" t="s">
        <v>76</v>
      </c>
      <c r="EC43" s="20" t="s">
        <v>76</v>
      </c>
      <c r="ED43" s="36">
        <f>'[20]Deuda Ext'!K43</f>
        <v>602.70000000000005</v>
      </c>
      <c r="EE43" s="36">
        <f t="shared" ref="EE43:EE67" si="196">(ED43/AR43)*100</f>
        <v>5.73445123575664</v>
      </c>
      <c r="EF43" s="4"/>
      <c r="EG43" s="175">
        <f>'[21]Rec y Obligaciones'!$EA43</f>
        <v>10210</v>
      </c>
      <c r="EH43" s="173">
        <f t="shared" si="78"/>
        <v>7.7715277407765431</v>
      </c>
      <c r="EI43" s="173">
        <f t="shared" si="96"/>
        <v>9.5023595023594929</v>
      </c>
      <c r="EJ43" s="173">
        <f>'[21]Rec y Obligaciones'!C43</f>
        <v>5128</v>
      </c>
      <c r="EK43" s="173">
        <f t="shared" si="79"/>
        <v>3.9032707399316466</v>
      </c>
      <c r="EL43" s="173">
        <f t="shared" si="97"/>
        <v>-16.236524011760867</v>
      </c>
      <c r="EM43" s="173">
        <f>'[21]Rec y Obligaciones'!$DE43+'[21]Rec y Obligaciones'!$DF43+'[21]Rec y Obligaciones'!$DG43</f>
        <v>5082</v>
      </c>
      <c r="EN43" s="173">
        <f t="shared" si="80"/>
        <v>3.8682570008448969</v>
      </c>
      <c r="EO43" s="173">
        <f t="shared" si="107"/>
        <v>58.71330418488445</v>
      </c>
      <c r="EP43" s="175">
        <f>'[21]Rec y Obligaciones'!$DF43</f>
        <v>2383</v>
      </c>
      <c r="EQ43" s="173">
        <f t="shared" si="81"/>
        <v>1.8138639183418712</v>
      </c>
      <c r="ER43" s="173">
        <f t="shared" si="98"/>
        <v>53.543814432989699</v>
      </c>
      <c r="ES43" s="175">
        <f>'[21]Rec y Obligaciones'!$DC43+'[21]Rec y Obligaciones'!$DD43</f>
        <v>749</v>
      </c>
      <c r="ET43" s="173">
        <f t="shared" si="82"/>
        <v>0.57011501252121755</v>
      </c>
      <c r="EU43" s="173">
        <f t="shared" si="99"/>
        <v>18.325434439178512</v>
      </c>
      <c r="EV43" s="175">
        <f>'[21]Rec y Obligaciones'!$DG43</f>
        <v>1950</v>
      </c>
      <c r="EW43" s="173">
        <f t="shared" si="83"/>
        <v>1.4842780699818081</v>
      </c>
      <c r="EX43" s="173">
        <f t="shared" si="100"/>
        <v>91.740412979351021</v>
      </c>
      <c r="EZ43" s="173">
        <f>'[21]Rec y Obligaciones'!$DS43</f>
        <v>26503</v>
      </c>
      <c r="FA43" s="173">
        <f t="shared" si="84"/>
        <v>20.173241891655312</v>
      </c>
      <c r="FB43" s="175">
        <f>'[21]Rec y Obligaciones'!$DF43+'[21]Rec y Obligaciones'!$DG43</f>
        <v>4333</v>
      </c>
      <c r="FC43" s="173">
        <f t="shared" si="85"/>
        <v>3.2981419883236796</v>
      </c>
      <c r="FD43" s="175">
        <f>'[21]Rec y Obligaciones'!$DH43+'[21]Rec y Obligaciones'!$DI43</f>
        <v>10344</v>
      </c>
      <c r="FE43" s="173">
        <f t="shared" si="86"/>
        <v>7.8735242850727287</v>
      </c>
      <c r="FF43" s="175">
        <f>'[21]Rec y Obligaciones'!$DL43+'[21]Rec y Obligaciones'!$DK43</f>
        <v>11826</v>
      </c>
      <c r="FG43" s="173">
        <f t="shared" si="87"/>
        <v>9.0015756182589044</v>
      </c>
      <c r="FH43" s="173">
        <f>'[21]Rec y Obligaciones'!$DH43</f>
        <v>560</v>
      </c>
      <c r="FI43" s="173">
        <f t="shared" si="108"/>
        <v>0.42625421496913463</v>
      </c>
      <c r="FJ43" s="173">
        <f>'[21]Rec y Obligaciones'!$DK43</f>
        <v>1556</v>
      </c>
      <c r="FK43" s="173">
        <f t="shared" si="109"/>
        <v>1.1843777830213813</v>
      </c>
      <c r="FL43" s="195">
        <v>13386</v>
      </c>
      <c r="FM43" s="173">
        <f t="shared" si="110"/>
        <v>10.188998074244351</v>
      </c>
      <c r="FN43" s="173">
        <f t="shared" si="119"/>
        <v>7.1394269249239528</v>
      </c>
      <c r="FO43" s="173">
        <f>'[21]Rec y Obligaciones'!DY43</f>
        <v>12354.2</v>
      </c>
      <c r="FP43" s="173">
        <f t="shared" si="88"/>
        <v>9.40362468316372</v>
      </c>
      <c r="FQ43" s="173">
        <f t="shared" si="111"/>
        <v>6.6994861165090569</v>
      </c>
      <c r="FR43" s="173">
        <f>'[21]Rec y Obligaciones'!$DZ43</f>
        <v>18600</v>
      </c>
      <c r="FS43" s="173">
        <f t="shared" si="89"/>
        <v>14.1577292829034</v>
      </c>
      <c r="FT43" s="173">
        <f t="shared" si="112"/>
        <v>7.5144508670520249</v>
      </c>
      <c r="FU43" s="173">
        <f t="shared" si="113"/>
        <v>1.3110675808031342</v>
      </c>
      <c r="FV43" s="173">
        <f t="shared" si="114"/>
        <v>10.188998074244351</v>
      </c>
      <c r="FW43" s="173">
        <f t="shared" si="115"/>
        <v>9.8145076946063057</v>
      </c>
      <c r="FX43" s="191">
        <f>'[21]Fin Gob Fed '!I43</f>
        <v>12326</v>
      </c>
      <c r="FY43" s="185">
        <f>'[21]Fin Gob Fed '!L43</f>
        <v>9.3821597387670597</v>
      </c>
      <c r="FZ43" s="185">
        <f>'[21]Fin Gob Fed '!M43</f>
        <v>10.765636232925946</v>
      </c>
      <c r="GA43" s="191">
        <f>'[21]Fin Gob Fed '!N43</f>
        <v>7198</v>
      </c>
      <c r="GB43" s="185">
        <f>'[21]Fin Gob Fed '!O43</f>
        <v>5.478888998835413</v>
      </c>
      <c r="GC43" s="185">
        <f>'[21]Fin Gob Fed '!P43</f>
        <v>43.78745505393529</v>
      </c>
      <c r="GD43" s="185">
        <f>'[21]Fin Gob Fed '!$H43</f>
        <v>1.6106319979905157</v>
      </c>
      <c r="GE43" s="185">
        <f>'[21]Fin Gob Fed '!$G43</f>
        <v>3.4244959163323867</v>
      </c>
      <c r="GF43" s="173">
        <f>'[21]Reservas Int'!C43</f>
        <v>412</v>
      </c>
      <c r="GG43" s="27">
        <f t="shared" si="190"/>
        <v>3.9200164412340062</v>
      </c>
      <c r="GH43" s="31">
        <f t="shared" si="53"/>
        <v>-77.300000000000011</v>
      </c>
      <c r="GI43" s="31">
        <f t="shared" ref="GI43:GI74" si="197">(GH43/AR43)*100</f>
        <v>-0.73547881288201145</v>
      </c>
      <c r="GJ43" s="28">
        <f t="shared" si="191"/>
        <v>5145.88</v>
      </c>
      <c r="GK43" s="32">
        <f t="shared" si="54"/>
        <v>-15.798078888207645</v>
      </c>
      <c r="GL43" s="35">
        <f t="shared" si="192"/>
        <v>4.2441411279938199</v>
      </c>
    </row>
    <row r="44" spans="1:194" x14ac:dyDescent="0.25">
      <c r="A44" s="22">
        <v>1959</v>
      </c>
      <c r="B44" s="28">
        <f>'[14]EU Pob'!C44</f>
        <v>177130000</v>
      </c>
      <c r="C44" s="35">
        <f>'[14]EU PIB'!B44</f>
        <v>3178.1819999999998</v>
      </c>
      <c r="D44" s="35">
        <f>'[14]EU PIB'!C44</f>
        <v>6.9</v>
      </c>
      <c r="E44" s="35">
        <f>'[14]EU PIB'!D44</f>
        <v>521.654</v>
      </c>
      <c r="F44" s="35">
        <f>'[14]EU PIB'!E44</f>
        <v>1.3663087270231244</v>
      </c>
      <c r="G44" s="35">
        <f>'[14]EU PIB'!F44</f>
        <v>16.413597459176348</v>
      </c>
      <c r="H44" s="35">
        <f>'[14]EU PIB'!G44</f>
        <v>1.3663087270231244</v>
      </c>
      <c r="I44" s="35">
        <f>'[14]EU PIB'!H44</f>
        <v>2945.0347202619546</v>
      </c>
      <c r="J44" s="170">
        <f>'[14]EU INF A'!$J44</f>
        <v>115.8183480646144</v>
      </c>
      <c r="K44" s="170">
        <f t="shared" ref="K44" si="198">((J44/J43)-1)*100</f>
        <v>0.23740437879185006</v>
      </c>
      <c r="L44" s="170">
        <f>'[14]EU INF A'!$L44</f>
        <v>115.20877781164278</v>
      </c>
      <c r="M44" s="170">
        <f t="shared" ref="M44" si="199">((L44/L43)-1)*100</f>
        <v>-0.31645569620254443</v>
      </c>
      <c r="N44" s="170">
        <f>'[14]EU INF A'!$F44</f>
        <v>121.12188365650965</v>
      </c>
      <c r="O44" s="170">
        <f t="shared" si="1"/>
        <v>1.0106843777071717</v>
      </c>
      <c r="P44" s="170">
        <f>'[14]EU INF A'!$H44</f>
        <v>117.60000000000001</v>
      </c>
      <c r="Q44" s="170">
        <f t="shared" ref="Q44" si="200">((P44/P43)-1)*100</f>
        <v>1.730103806228378</v>
      </c>
      <c r="R44" s="170">
        <f>'[14]EU tasas'!B44</f>
        <v>5</v>
      </c>
      <c r="S44" s="170">
        <f>'[14]EU tasas'!C44</f>
        <v>4.4775</v>
      </c>
      <c r="T44" s="170">
        <f>'[14]EU tasas'!D44</f>
        <v>4.49</v>
      </c>
      <c r="U44" s="170">
        <f>'[14]EU tasas'!E44</f>
        <v>3.3858333333333337</v>
      </c>
      <c r="V44" s="171">
        <f>'[14]EU Bal Fis'!B44</f>
        <v>-2.4591400000000001</v>
      </c>
      <c r="W44" s="170">
        <f>'[14]UK Pet'!B103</f>
        <v>2.08</v>
      </c>
      <c r="X44" s="170">
        <f>'[14]UK Pet'!C103</f>
        <v>0</v>
      </c>
      <c r="Y44" s="172">
        <f>[17]POBLACIÓN!$E44</f>
        <v>33880296.916913249</v>
      </c>
      <c r="Z44" s="52">
        <f t="shared" si="179"/>
        <v>3.0776090470631567</v>
      </c>
      <c r="AA44" s="37">
        <f>[17]POBLACIÓN!$F44</f>
        <v>16879627.328753423</v>
      </c>
      <c r="AB44" s="52">
        <f t="shared" si="10"/>
        <v>49.821367770620128</v>
      </c>
      <c r="AC44" s="37">
        <f>[17]POBLACIÓN!$G44</f>
        <v>17000669.588159826</v>
      </c>
      <c r="AD44" s="52">
        <f t="shared" si="11"/>
        <v>50.178632229379872</v>
      </c>
      <c r="AE44" s="37">
        <f>[17]POBLACIÓN!$M44</f>
        <v>10912225.794391008</v>
      </c>
      <c r="AF44" s="52">
        <f t="shared" si="12"/>
        <v>32.208176395713814</v>
      </c>
      <c r="AG44" s="173">
        <f>[18]PIB!D44</f>
        <v>70460.21565327498</v>
      </c>
      <c r="AH44" s="173">
        <f>[18]PIB!E44</f>
        <v>2.9911047232388466</v>
      </c>
      <c r="AI44" s="174">
        <f>[18]PIB!H44</f>
        <v>199.78934026077872</v>
      </c>
      <c r="AJ44" s="174">
        <f>[18]PIB!I44</f>
        <v>4.0392526250577543</v>
      </c>
      <c r="AK44" s="175">
        <f>[18]PIB!B44</f>
        <v>140772</v>
      </c>
      <c r="AL44" s="173">
        <f>[18]PIB!C44</f>
        <v>7.1511756243482605</v>
      </c>
      <c r="AM44" s="48">
        <f t="shared" si="175"/>
        <v>6.4569975897577407</v>
      </c>
      <c r="AN44" s="173">
        <f>'[18]PIB POT'!F44</f>
        <v>71249.010632112491</v>
      </c>
      <c r="AO44" s="173">
        <f>'[18]PIB POT'!G44</f>
        <v>170.10832436363219</v>
      </c>
      <c r="AP44" s="173">
        <f>'[18]PIB POT'!H44</f>
        <v>6.2278429389726719</v>
      </c>
      <c r="AQ44" s="176">
        <f t="shared" si="21"/>
        <v>-3.0469772577358167</v>
      </c>
      <c r="AR44" s="177">
        <f t="shared" si="3"/>
        <v>11261.76</v>
      </c>
      <c r="AS44" s="178">
        <f t="shared" si="13"/>
        <v>7.1511756243482605</v>
      </c>
      <c r="AT44" s="174">
        <f t="shared" si="4"/>
        <v>332.39850369723479</v>
      </c>
      <c r="AU44" s="170">
        <f t="shared" si="14"/>
        <v>3.9519412750689487</v>
      </c>
      <c r="AV44" s="179">
        <f t="shared" si="73"/>
        <v>5.0408038633144372</v>
      </c>
      <c r="AW44" s="179">
        <v>1.38</v>
      </c>
      <c r="AX44" s="181">
        <f>'[18]Inv Nom'!C44</f>
        <v>21225</v>
      </c>
      <c r="AY44" s="182">
        <f t="shared" si="50"/>
        <v>3.7998826291079757</v>
      </c>
      <c r="AZ44" s="181">
        <f>'[18]Inv Nom'!D44</f>
        <v>14352</v>
      </c>
      <c r="BA44" s="182">
        <f t="shared" si="51"/>
        <v>3.0664272890484678</v>
      </c>
      <c r="BB44" s="181">
        <f>'[18]Inv Nom'!E44</f>
        <v>6873.0000000000009</v>
      </c>
      <c r="BC44" s="182">
        <f t="shared" si="52"/>
        <v>5.3656293116664422</v>
      </c>
      <c r="BD44" s="182">
        <f t="shared" si="29"/>
        <v>15.077572244480436</v>
      </c>
      <c r="BE44" s="184">
        <f t="shared" si="129"/>
        <v>-2.0609567243485922</v>
      </c>
      <c r="BF44" s="185">
        <f t="shared" si="75"/>
        <v>17.138528968829029</v>
      </c>
      <c r="BG44" s="185">
        <f t="shared" si="104"/>
        <v>12.89975989543375</v>
      </c>
      <c r="BH44" s="186">
        <f t="shared" si="105"/>
        <v>4.2387690733952779</v>
      </c>
      <c r="BI44" s="185">
        <f t="shared" si="106"/>
        <v>2.7045506208621006</v>
      </c>
      <c r="BJ44" s="185">
        <f t="shared" si="93"/>
        <v>-0.64359389651351118</v>
      </c>
      <c r="BK44" s="182">
        <f t="shared" si="94"/>
        <v>4.8823629699087894</v>
      </c>
      <c r="BL44" s="182">
        <f t="shared" si="76"/>
        <v>10.195209274571649</v>
      </c>
      <c r="BM44" s="173">
        <v>16.5</v>
      </c>
      <c r="BN44" s="173">
        <f>-DO44</f>
        <v>2.0609567243485922</v>
      </c>
      <c r="BO44" s="173">
        <f t="shared" ref="BO44:BO67" si="201">BM44-BN44</f>
        <v>14.439043275651407</v>
      </c>
      <c r="BP44" s="173">
        <f t="shared" ref="BP44:BP67" si="202">BO44-BR44</f>
        <v>10.139043275651407</v>
      </c>
      <c r="BQ44" s="173">
        <f t="shared" ref="BQ44:BQ67" si="203">BP44-BT44</f>
        <v>-1.460956724348593</v>
      </c>
      <c r="BR44" s="173">
        <f t="shared" ref="BR44:BR67" si="204">BU44+BS44</f>
        <v>4.3000000000000007</v>
      </c>
      <c r="BS44" s="173">
        <f>EC44</f>
        <v>-0.6</v>
      </c>
      <c r="BT44" s="173">
        <f t="shared" ref="BT44:BT67" si="205">BM44-BU44</f>
        <v>11.6</v>
      </c>
      <c r="BU44" s="173">
        <v>4.9000000000000004</v>
      </c>
      <c r="BV44" s="187">
        <f>'[15]Precios M Anual'!B44</f>
        <v>181.32076832896584</v>
      </c>
      <c r="BW44" s="188">
        <f t="shared" si="5"/>
        <v>1.1514215875466638</v>
      </c>
      <c r="BX44" s="187">
        <f>'[15]Precios M Anual'!D44</f>
        <v>168.47934200354482</v>
      </c>
      <c r="BY44" s="188">
        <f t="shared" si="5"/>
        <v>0.30487804878049918</v>
      </c>
      <c r="BZ44" s="188">
        <f>'[15]Fuente Bortz y otros'!G44</f>
        <v>195.37037037037038</v>
      </c>
      <c r="CA44" s="188">
        <f>'[15]Fuente Bortz y otros'!I44</f>
        <v>2.4271844660194164</v>
      </c>
      <c r="CB44" s="190">
        <f>'[15]Tasas int'!$B44</f>
        <v>8</v>
      </c>
      <c r="CC44" s="185">
        <f>'[19]TCA B64'!$B44</f>
        <v>12.5</v>
      </c>
      <c r="CD44" s="140">
        <f t="shared" si="15"/>
        <v>0</v>
      </c>
      <c r="CE44" s="185">
        <f>[19]TCA!$D44</f>
        <v>12.49</v>
      </c>
      <c r="CF44" s="140">
        <f t="shared" si="16"/>
        <v>0</v>
      </c>
      <c r="CG44" s="190">
        <f>'[19]TCA B64'!$I44</f>
        <v>88.363882367222075</v>
      </c>
      <c r="CH44" s="140">
        <f t="shared" si="22"/>
        <v>0.9118524311551246</v>
      </c>
      <c r="CI44" s="27">
        <f>[19]TCA!$H44</f>
        <v>89.209902933253431</v>
      </c>
      <c r="CJ44" s="140">
        <f t="shared" si="77"/>
        <v>0.62330623306237065</v>
      </c>
      <c r="CK44" s="185">
        <f>[22]SMIN!$E44</f>
        <v>8.1300000000000008</v>
      </c>
      <c r="CL44" s="185">
        <v>1.1500000000000001</v>
      </c>
      <c r="CM44" s="191">
        <f>[22]SMIN!$G44</f>
        <v>242.68656716417914</v>
      </c>
      <c r="CN44" s="185">
        <f t="shared" si="95"/>
        <v>133.84377829454087</v>
      </c>
      <c r="CO44" s="185">
        <f>[22]SIND!$B$19</f>
        <v>182.95902244411485</v>
      </c>
      <c r="CP44" s="186">
        <f>'[15]Terminos de Int'!B44</f>
        <v>144.53701467707748</v>
      </c>
      <c r="CQ44" s="186">
        <f>'[15]Terminos de Int'!C44</f>
        <v>1.4609893180643985</v>
      </c>
      <c r="CR44" s="173">
        <f>[16]bp!G44</f>
        <v>-232.1</v>
      </c>
      <c r="CS44" s="173">
        <f>[16]bp!H44</f>
        <v>1402.7</v>
      </c>
      <c r="CT44" s="173">
        <f>[16]bp!I44</f>
        <v>780.7</v>
      </c>
      <c r="CU44" s="173">
        <f>[16]bp!J44</f>
        <v>499.1</v>
      </c>
      <c r="CV44" s="173">
        <f>[16]bp!K44</f>
        <v>75.8</v>
      </c>
      <c r="CW44" s="173">
        <f>[16]bp!L44</f>
        <v>47.1</v>
      </c>
      <c r="CX44" s="173">
        <f>[16]bp!M44</f>
        <v>1634.8</v>
      </c>
      <c r="CY44" s="173">
        <f>[16]bp!N44</f>
        <v>1035.3</v>
      </c>
      <c r="CZ44" s="173">
        <f>[16]bp!O44</f>
        <v>380.7</v>
      </c>
      <c r="DA44" s="173">
        <f>[16]bp!P44</f>
        <v>210.1</v>
      </c>
      <c r="DB44" s="173">
        <f>[16]bp!Q44</f>
        <v>8.6</v>
      </c>
      <c r="DC44" s="173">
        <f>[16]bp!R44</f>
        <v>114.8</v>
      </c>
      <c r="DD44" s="173">
        <f>[16]bp!S44</f>
        <v>0</v>
      </c>
      <c r="DE44" s="173">
        <f>[16]bp!T44</f>
        <v>173.3</v>
      </c>
      <c r="DF44" s="173">
        <f>[16]bp!U44</f>
        <v>56</v>
      </c>
      <c r="DG44" s="173">
        <f>[16]bp!V44</f>
        <v>0</v>
      </c>
      <c r="DH44" s="173">
        <f>'[18]Inv Ext'!B44</f>
        <v>133</v>
      </c>
      <c r="DI44" s="173">
        <f t="shared" si="130"/>
        <v>1.180987696416901</v>
      </c>
      <c r="DJ44" s="173">
        <f t="shared" si="17"/>
        <v>16.125365839797688</v>
      </c>
      <c r="DK44" s="173">
        <f t="shared" si="0"/>
        <v>-254.59999999999991</v>
      </c>
      <c r="DL44" s="173">
        <f t="shared" si="6"/>
        <v>-2.2607478759980668</v>
      </c>
      <c r="DM44" s="173">
        <f t="shared" si="38"/>
        <v>2.9675547348984477</v>
      </c>
      <c r="DN44" s="173">
        <f t="shared" si="189"/>
        <v>-11.125418490857575</v>
      </c>
      <c r="DO44" s="173">
        <f t="shared" si="131"/>
        <v>-2.0609567243485922</v>
      </c>
      <c r="DP44" s="173">
        <f t="shared" si="132"/>
        <v>1.0193788537493251</v>
      </c>
      <c r="DQ44" s="21" t="s">
        <v>76</v>
      </c>
      <c r="DR44" s="192">
        <f>[20]GobFed!$X44</f>
        <v>10446</v>
      </c>
      <c r="DS44" s="140">
        <f>[20]GobFed!$X113</f>
        <v>7.4205097604637285</v>
      </c>
      <c r="DT44" s="192">
        <f>[20]GobFed!$AO44</f>
        <v>11352</v>
      </c>
      <c r="DU44" s="140">
        <f>[20]GobFed!$AO113</f>
        <v>8.06410365697724</v>
      </c>
      <c r="DV44" s="193">
        <f>[20]GobFed!$BG44</f>
        <v>-906</v>
      </c>
      <c r="DW44" s="186">
        <f>[20]GobFed!$BG113</f>
        <v>-0.64359389651351118</v>
      </c>
      <c r="DX44" s="191">
        <f t="shared" ref="DX44:DX67" si="206">(DY44/100)*$AK44</f>
        <v>2336.8334466811184</v>
      </c>
      <c r="DY44" s="185">
        <f>'[20] Sector Pub'!$G44</f>
        <v>1.6600129618682113</v>
      </c>
      <c r="DZ44" s="191">
        <f t="shared" ref="DZ44:DZ67" si="207">(EA44/100)*$AK44</f>
        <v>3181.4654466811189</v>
      </c>
      <c r="EA44" s="185">
        <f>'[20] Sector Pub'!$H44</f>
        <v>2.2600129618682114</v>
      </c>
      <c r="EB44" s="191">
        <f t="shared" ref="EB44:EB67" si="208">(EC44/100)*$AK44</f>
        <v>-844.63200000000006</v>
      </c>
      <c r="EC44" s="185">
        <f>'[20] Sector Pub'!$I44</f>
        <v>-0.6</v>
      </c>
      <c r="ED44" s="36">
        <f>'[20]Deuda Ext'!K44</f>
        <v>649.1</v>
      </c>
      <c r="EE44" s="36">
        <f t="shared" si="196"/>
        <v>5.7637527349188762</v>
      </c>
      <c r="EF44" s="4"/>
      <c r="EG44" s="175">
        <f>'[21]Rec y Obligaciones'!$EA44</f>
        <v>11383</v>
      </c>
      <c r="EH44" s="173">
        <f t="shared" si="78"/>
        <v>8.0861250816923818</v>
      </c>
      <c r="EI44" s="173">
        <f t="shared" si="96"/>
        <v>11.488736532810972</v>
      </c>
      <c r="EJ44" s="173">
        <f>'[21]Rec y Obligaciones'!C44</f>
        <v>5911</v>
      </c>
      <c r="EK44" s="173">
        <f t="shared" si="79"/>
        <v>4.1989884352001825</v>
      </c>
      <c r="EL44" s="173">
        <f t="shared" si="97"/>
        <v>15.269110764430582</v>
      </c>
      <c r="EM44" s="173">
        <f>'[21]Rec y Obligaciones'!$DE44+'[21]Rec y Obligaciones'!$DF44+'[21]Rec y Obligaciones'!$DG44</f>
        <v>5472</v>
      </c>
      <c r="EN44" s="173">
        <f t="shared" si="80"/>
        <v>3.8871366464922001</v>
      </c>
      <c r="EO44" s="173">
        <f t="shared" si="107"/>
        <v>7.6741440377803949</v>
      </c>
      <c r="EP44" s="175">
        <f>'[21]Rec y Obligaciones'!$DF44</f>
        <v>1479</v>
      </c>
      <c r="EQ44" s="173">
        <f t="shared" si="81"/>
        <v>1.0506350694740432</v>
      </c>
      <c r="ER44" s="173">
        <f t="shared" si="98"/>
        <v>-37.935375577003768</v>
      </c>
      <c r="ES44" s="175">
        <f>'[21]Rec y Obligaciones'!$DC44+'[21]Rec y Obligaciones'!$DD44</f>
        <v>1145</v>
      </c>
      <c r="ET44" s="173">
        <f t="shared" si="82"/>
        <v>0.81337197738186573</v>
      </c>
      <c r="EU44" s="173">
        <f t="shared" si="99"/>
        <v>52.870493991989306</v>
      </c>
      <c r="EV44" s="175">
        <f>'[21]Rec y Obligaciones'!$DG44</f>
        <v>2848</v>
      </c>
      <c r="EW44" s="173">
        <f t="shared" si="83"/>
        <v>2.0231295996362912</v>
      </c>
      <c r="EX44" s="173">
        <f t="shared" si="100"/>
        <v>46.051282051282058</v>
      </c>
      <c r="EZ44" s="173">
        <f>'[21]Rec y Obligaciones'!$DS44</f>
        <v>31149</v>
      </c>
      <c r="FA44" s="173">
        <f t="shared" si="84"/>
        <v>22.127269627482736</v>
      </c>
      <c r="FB44" s="175">
        <f>'[21]Rec y Obligaciones'!$DF44+'[21]Rec y Obligaciones'!$DG44</f>
        <v>4327</v>
      </c>
      <c r="FC44" s="173">
        <f t="shared" si="85"/>
        <v>3.0737646691103344</v>
      </c>
      <c r="FD44" s="175">
        <f>'[21]Rec y Obligaciones'!$DH44+'[21]Rec y Obligaciones'!$DI44</f>
        <v>12075</v>
      </c>
      <c r="FE44" s="173">
        <f t="shared" si="86"/>
        <v>8.5777001108174922</v>
      </c>
      <c r="FF44" s="175">
        <f>'[21]Rec y Obligaciones'!$DL44+'[21]Rec y Obligaciones'!$DK44</f>
        <v>14747</v>
      </c>
      <c r="FG44" s="173">
        <f t="shared" si="87"/>
        <v>10.475804847554912</v>
      </c>
      <c r="FH44" s="173">
        <f>'[21]Rec y Obligaciones'!$DH44</f>
        <v>339</v>
      </c>
      <c r="FI44" s="173">
        <f t="shared" si="108"/>
        <v>0.24081493478816809</v>
      </c>
      <c r="FJ44" s="173">
        <f>'[21]Rec y Obligaciones'!$DK44</f>
        <v>2329</v>
      </c>
      <c r="FK44" s="173">
        <f t="shared" si="109"/>
        <v>1.6544483277924589</v>
      </c>
      <c r="FL44" s="195">
        <v>15523</v>
      </c>
      <c r="FM44" s="173">
        <f t="shared" si="110"/>
        <v>11.027050833972666</v>
      </c>
      <c r="FN44" s="173">
        <f t="shared" si="119"/>
        <v>15.964440460182283</v>
      </c>
      <c r="FO44" s="173">
        <f>'[21]Rec y Obligaciones'!DY44</f>
        <v>13882</v>
      </c>
      <c r="FP44" s="173">
        <f t="shared" si="88"/>
        <v>9.8613360611485241</v>
      </c>
      <c r="FQ44" s="173">
        <f t="shared" si="111"/>
        <v>12.366644541937145</v>
      </c>
      <c r="FR44" s="173">
        <f>'[21]Rec y Obligaciones'!$DZ44</f>
        <v>20900</v>
      </c>
      <c r="FS44" s="173">
        <f t="shared" si="89"/>
        <v>14.846702469241041</v>
      </c>
      <c r="FT44" s="173">
        <f t="shared" si="112"/>
        <v>12.365591397849451</v>
      </c>
      <c r="FU44" s="173">
        <f t="shared" si="113"/>
        <v>1.363700254765879</v>
      </c>
      <c r="FV44" s="173">
        <f t="shared" si="114"/>
        <v>11.027050833972666</v>
      </c>
      <c r="FW44" s="173">
        <f t="shared" si="115"/>
        <v>9.0686078721896539</v>
      </c>
      <c r="FX44" s="191">
        <f>'[21]Fin Gob Fed '!I44</f>
        <v>14051</v>
      </c>
      <c r="FY44" s="185">
        <f>'[21]Fin Gob Fed '!L44</f>
        <v>9.9813883442730091</v>
      </c>
      <c r="FZ44" s="185">
        <f>'[21]Fin Gob Fed '!M44</f>
        <v>13.994807723511272</v>
      </c>
      <c r="GA44" s="191">
        <f>'[21]Fin Gob Fed '!N44</f>
        <v>8140</v>
      </c>
      <c r="GB44" s="185">
        <f>'[21]Fin Gob Fed '!O44</f>
        <v>5.7823999090728275</v>
      </c>
      <c r="GC44" s="185">
        <f>'[21]Fin Gob Fed '!P44</f>
        <v>13.086968602389559</v>
      </c>
      <c r="GD44" s="185">
        <f>'[21]Fin Gob Fed '!$H44</f>
        <v>1.8952632625806269</v>
      </c>
      <c r="GE44" s="185">
        <f>'[21]Fin Gob Fed '!$G44</f>
        <v>2.9458983320546697</v>
      </c>
      <c r="GF44" s="173">
        <f>'[21]Reservas Int'!C44</f>
        <v>468</v>
      </c>
      <c r="GG44" s="27">
        <f t="shared" si="190"/>
        <v>4.1556559543090952</v>
      </c>
      <c r="GH44" s="31">
        <f t="shared" si="53"/>
        <v>56</v>
      </c>
      <c r="GI44" s="31">
        <f t="shared" si="197"/>
        <v>0.49725797743869515</v>
      </c>
      <c r="GJ44" s="28">
        <f t="shared" si="191"/>
        <v>5845.32</v>
      </c>
      <c r="GK44" s="32">
        <f t="shared" si="54"/>
        <v>13.592233009708732</v>
      </c>
      <c r="GL44" s="35">
        <f t="shared" si="192"/>
        <v>5.4245146334395828</v>
      </c>
    </row>
    <row r="45" spans="1:194" x14ac:dyDescent="0.25">
      <c r="A45" s="22">
        <v>1960</v>
      </c>
      <c r="B45" s="28">
        <f>'[14]EU Pob'!C45</f>
        <v>180760000</v>
      </c>
      <c r="C45" s="35">
        <f>'[14]EU PIB'!B45</f>
        <v>3259.971</v>
      </c>
      <c r="D45" s="35">
        <f>'[14]EU PIB'!C45</f>
        <v>2.6</v>
      </c>
      <c r="E45" s="35">
        <f>'[14]EU PIB'!D45</f>
        <v>542.38199999999995</v>
      </c>
      <c r="F45" s="35">
        <f>'[14]EU PIB'!E45</f>
        <v>1.3649366474249414</v>
      </c>
      <c r="G45" s="35">
        <f>'[14]EU PIB'!F45</f>
        <v>16.637632666057456</v>
      </c>
      <c r="H45" s="35">
        <f>'[14]EU PIB'!G45</f>
        <v>1.3649366474249414</v>
      </c>
      <c r="I45" s="35">
        <f>'[14]EU PIB'!H45</f>
        <v>3000.5642841336576</v>
      </c>
      <c r="J45" s="170">
        <f>'[14]EU INF A'!$J45</f>
        <v>115.8793050899116</v>
      </c>
      <c r="K45" s="170">
        <f t="shared" ref="K45" si="209">((J45/J44)-1)*100</f>
        <v>5.263157894739301E-2</v>
      </c>
      <c r="L45" s="170">
        <f>'[14]EU INF A'!$L45</f>
        <v>115.94026211520875</v>
      </c>
      <c r="M45" s="170">
        <f t="shared" ref="M45" si="210">((L45/L44)-1)*100</f>
        <v>0.63492063492063266</v>
      </c>
      <c r="N45" s="170">
        <f>'[14]EU INF A'!$F45</f>
        <v>122.88781163434902</v>
      </c>
      <c r="O45" s="170">
        <f t="shared" si="1"/>
        <v>1.457975986277904</v>
      </c>
      <c r="P45" s="170">
        <f>'[14]EU INF A'!$H45</f>
        <v>119.20000000000002</v>
      </c>
      <c r="Q45" s="170">
        <f t="shared" ref="Q45" si="211">((P45/P44)-1)*100</f>
        <v>1.3605442176870763</v>
      </c>
      <c r="R45" s="170">
        <f>'[14]EU tasas'!B45</f>
        <v>4.5</v>
      </c>
      <c r="S45" s="170">
        <f>'[14]EU tasas'!C45</f>
        <v>4.8208333333333337</v>
      </c>
      <c r="T45" s="170">
        <f>'[14]EU tasas'!D45</f>
        <v>2.25</v>
      </c>
      <c r="U45" s="170">
        <f>'[14]EU tasas'!E45</f>
        <v>2.8833333333333333</v>
      </c>
      <c r="V45" s="171">
        <f>'[14]EU Bal Fis'!B45</f>
        <v>5.5399999999999998E-2</v>
      </c>
      <c r="W45" s="170">
        <f>'[14]UK Pet'!B104</f>
        <v>1.9</v>
      </c>
      <c r="X45" s="170">
        <f>'[14]UK Pet'!C104</f>
        <v>-8.6538461538461569</v>
      </c>
      <c r="Y45" s="172">
        <f>[17]POBLACIÓN!$E45</f>
        <v>34923000</v>
      </c>
      <c r="Z45" s="52">
        <f t="shared" si="179"/>
        <v>3.0776090470630679</v>
      </c>
      <c r="AA45" s="37">
        <f>[17]POBLACIÓN!$F45</f>
        <v>17705114.035135552</v>
      </c>
      <c r="AB45" s="52">
        <f t="shared" si="10"/>
        <v>50.697574764869998</v>
      </c>
      <c r="AC45" s="37">
        <f>[17]POBLACIÓN!$G45</f>
        <v>17217885.964864448</v>
      </c>
      <c r="AD45" s="52">
        <f t="shared" si="11"/>
        <v>49.302425235129995</v>
      </c>
      <c r="AE45" s="37">
        <f>[17]POBLACIÓN!$M45</f>
        <v>11253297</v>
      </c>
      <c r="AF45" s="52">
        <f t="shared" si="12"/>
        <v>32.223168112705089</v>
      </c>
      <c r="AG45" s="173">
        <f>[18]PIB!D45</f>
        <v>76179.19701231776</v>
      </c>
      <c r="AH45" s="173">
        <f>[18]PIB!E45</f>
        <v>8.1166106376754588</v>
      </c>
      <c r="AI45" s="174">
        <f>[18]PIB!H45</f>
        <v>209.64122262167834</v>
      </c>
      <c r="AJ45" s="174">
        <f>[18]PIB!I45</f>
        <v>4.9311351386616797</v>
      </c>
      <c r="AK45" s="175">
        <f>[18]PIB!B45</f>
        <v>159703</v>
      </c>
      <c r="AL45" s="173">
        <f>[18]PIB!C45</f>
        <v>13.44798681555992</v>
      </c>
      <c r="AM45" s="48">
        <f t="shared" si="175"/>
        <v>6.7695002639953215</v>
      </c>
      <c r="AN45" s="173">
        <f>'[18]PIB POT'!F45</f>
        <v>75735.721087256476</v>
      </c>
      <c r="AO45" s="173">
        <f>'[18]PIB POT'!G45</f>
        <v>180.82042816210009</v>
      </c>
      <c r="AP45" s="173">
        <f>'[18]PIB POT'!H45</f>
        <v>6.2972249233195443</v>
      </c>
      <c r="AQ45" s="176">
        <f t="shared" si="21"/>
        <v>1.7116022696437971</v>
      </c>
      <c r="AR45" s="177">
        <f t="shared" si="3"/>
        <v>12776.24</v>
      </c>
      <c r="AS45" s="178">
        <f t="shared" si="13"/>
        <v>13.447986815559897</v>
      </c>
      <c r="AT45" s="174">
        <f t="shared" si="4"/>
        <v>365.84027718122729</v>
      </c>
      <c r="AU45" s="170">
        <f t="shared" si="14"/>
        <v>10.060747299408114</v>
      </c>
      <c r="AV45" s="179">
        <f t="shared" si="73"/>
        <v>1.967757583914699</v>
      </c>
      <c r="AW45" s="179">
        <v>1.38</v>
      </c>
      <c r="AX45" s="181">
        <f>'[18]Inv Nom'!C45</f>
        <v>25507.000000000004</v>
      </c>
      <c r="AY45" s="182">
        <f t="shared" si="50"/>
        <v>20.174322732626628</v>
      </c>
      <c r="AZ45" s="181">
        <f>'[18]Inv Nom'!D45</f>
        <v>16739</v>
      </c>
      <c r="BA45" s="182">
        <f t="shared" si="51"/>
        <v>16.631828316610921</v>
      </c>
      <c r="BB45" s="181">
        <f>'[18]Inv Nom'!E45</f>
        <v>8768.0000000000018</v>
      </c>
      <c r="BC45" s="182">
        <f t="shared" si="52"/>
        <v>27.571657209370002</v>
      </c>
      <c r="BD45" s="182">
        <f t="shared" si="29"/>
        <v>15.971522137968607</v>
      </c>
      <c r="BE45" s="184">
        <f t="shared" si="129"/>
        <v>-3.2850040387469241</v>
      </c>
      <c r="BF45" s="185">
        <f t="shared" si="75"/>
        <v>19.256526176715532</v>
      </c>
      <c r="BG45" s="185">
        <f t="shared" si="104"/>
        <v>15.334245443103763</v>
      </c>
      <c r="BH45" s="186">
        <f t="shared" si="105"/>
        <v>3.9222807336117689</v>
      </c>
      <c r="BI45" s="185">
        <f t="shared" si="106"/>
        <v>4.8529144724895605</v>
      </c>
      <c r="BJ45" s="185">
        <f t="shared" si="93"/>
        <v>-1.5679104337426346</v>
      </c>
      <c r="BK45" s="182">
        <f t="shared" si="94"/>
        <v>5.4901911673544035</v>
      </c>
      <c r="BL45" s="182">
        <f t="shared" si="76"/>
        <v>10.481330970614202</v>
      </c>
      <c r="BM45" s="173">
        <v>20.100000000000001</v>
      </c>
      <c r="BN45" s="173">
        <f t="shared" ref="BN45:BN67" si="212">-DO45</f>
        <v>3.2850040387469241</v>
      </c>
      <c r="BO45" s="173">
        <f t="shared" si="201"/>
        <v>16.814995961253079</v>
      </c>
      <c r="BP45" s="173">
        <f t="shared" si="202"/>
        <v>13.91499596125308</v>
      </c>
      <c r="BQ45" s="173">
        <f t="shared" si="203"/>
        <v>-0.58500403874692175</v>
      </c>
      <c r="BR45" s="173">
        <f t="shared" si="204"/>
        <v>2.8999999999999995</v>
      </c>
      <c r="BS45" s="173">
        <f t="shared" ref="BS45:BS67" si="213">EC45</f>
        <v>-2.7</v>
      </c>
      <c r="BT45" s="173">
        <f t="shared" si="205"/>
        <v>14.500000000000002</v>
      </c>
      <c r="BU45" s="173">
        <v>5.6</v>
      </c>
      <c r="BV45" s="187">
        <f>'[15]Precios M Anual'!B45</f>
        <v>190.22249380750074</v>
      </c>
      <c r="BW45" s="188">
        <f t="shared" si="5"/>
        <v>4.9093799682034867</v>
      </c>
      <c r="BX45" s="187">
        <f>'[15]Precios M Anual'!D45</f>
        <v>177.56903294750498</v>
      </c>
      <c r="BY45" s="188">
        <f t="shared" si="5"/>
        <v>5.3951367781154502</v>
      </c>
      <c r="BZ45" s="188">
        <f>'[15]Fuente Bortz y otros'!G45</f>
        <v>205.55555555555557</v>
      </c>
      <c r="CA45" s="188">
        <f>'[15]Fuente Bortz y otros'!I45</f>
        <v>5.2132701421800931</v>
      </c>
      <c r="CB45" s="190">
        <f>'[15]Tasas int'!$B45</f>
        <v>8</v>
      </c>
      <c r="CC45" s="185">
        <f>'[19]TCA B64'!$B45</f>
        <v>12.5</v>
      </c>
      <c r="CD45" s="140">
        <f t="shared" si="15"/>
        <v>0</v>
      </c>
      <c r="CE45" s="185">
        <f>[19]TCA!$D45</f>
        <v>12.49</v>
      </c>
      <c r="CF45" s="140">
        <f t="shared" si="16"/>
        <v>0</v>
      </c>
      <c r="CG45" s="190">
        <f>'[19]TCA B64'!$I45</f>
        <v>92.653236246103191</v>
      </c>
      <c r="CH45" s="140">
        <f t="shared" si="22"/>
        <v>4.8541935505452827</v>
      </c>
      <c r="CI45" s="27">
        <f>[19]TCA!$H45</f>
        <v>93.429694804668245</v>
      </c>
      <c r="CJ45" s="140">
        <f t="shared" si="77"/>
        <v>4.7301832337740102</v>
      </c>
      <c r="CK45" s="185">
        <f>[22]SMIN!$E45</f>
        <v>9.89</v>
      </c>
      <c r="CL45" s="185">
        <v>1.1500000000000001</v>
      </c>
      <c r="CM45" s="191">
        <f>[22]SMIN!$G45</f>
        <v>295.2238805970149</v>
      </c>
      <c r="CN45" s="185">
        <f t="shared" si="95"/>
        <v>155.19924835796354</v>
      </c>
      <c r="CO45" s="185">
        <f>[22]SIND!$B$19</f>
        <v>182.95902244411485</v>
      </c>
      <c r="CP45" s="186">
        <f>'[15]Terminos de Int'!B45</f>
        <v>158.59727333989943</v>
      </c>
      <c r="CQ45" s="186">
        <f>'[15]Terminos de Int'!C45</f>
        <v>9.7277909705241861</v>
      </c>
      <c r="CR45" s="173">
        <f>[16]bp!G45</f>
        <v>-419.7</v>
      </c>
      <c r="CS45" s="173">
        <f>[16]bp!H45</f>
        <v>1444</v>
      </c>
      <c r="CT45" s="173">
        <f>[16]bp!I45</f>
        <v>805.7</v>
      </c>
      <c r="CU45" s="173">
        <f>[16]bp!J45</f>
        <v>518.20000000000005</v>
      </c>
      <c r="CV45" s="173">
        <f>[16]bp!K45</f>
        <v>71.3</v>
      </c>
      <c r="CW45" s="173">
        <f>[16]bp!L45</f>
        <v>48.9</v>
      </c>
      <c r="CX45" s="173">
        <f>[16]bp!M45</f>
        <v>1863.7</v>
      </c>
      <c r="CY45" s="173">
        <f>[16]bp!N45</f>
        <v>1211.3000000000002</v>
      </c>
      <c r="CZ45" s="173">
        <f>[16]bp!O45</f>
        <v>398.9</v>
      </c>
      <c r="DA45" s="173">
        <f>[16]bp!P45</f>
        <v>237.6</v>
      </c>
      <c r="DB45" s="173">
        <f>[16]bp!Q45</f>
        <v>15.9</v>
      </c>
      <c r="DC45" s="173">
        <f>[16]bp!R45</f>
        <v>275.60000000000002</v>
      </c>
      <c r="DD45" s="173">
        <f>[16]bp!S45</f>
        <v>0</v>
      </c>
      <c r="DE45" s="173">
        <f>[16]bp!T45</f>
        <v>135.5</v>
      </c>
      <c r="DF45" s="173">
        <f>[16]bp!U45</f>
        <v>-8.6</v>
      </c>
      <c r="DG45" s="173">
        <f>[16]bp!V45</f>
        <v>0</v>
      </c>
      <c r="DH45" s="173">
        <f>'[18]Inv Ext'!B45</f>
        <v>78.427999999999997</v>
      </c>
      <c r="DI45" s="173">
        <f t="shared" si="130"/>
        <v>0.61385822432891046</v>
      </c>
      <c r="DJ45" s="173">
        <f t="shared" si="17"/>
        <v>15.787117336555983</v>
      </c>
      <c r="DK45" s="173">
        <f t="shared" si="0"/>
        <v>-405.60000000000014</v>
      </c>
      <c r="DL45" s="173">
        <f t="shared" si="6"/>
        <v>-3.1746429309405597</v>
      </c>
      <c r="DM45" s="173">
        <f t="shared" si="38"/>
        <v>3.2022543870885212</v>
      </c>
      <c r="DN45" s="173">
        <f t="shared" si="189"/>
        <v>16.999903409639749</v>
      </c>
      <c r="DO45" s="173">
        <f t="shared" si="131"/>
        <v>-3.2850040387469241</v>
      </c>
      <c r="DP45" s="173">
        <f t="shared" si="132"/>
        <v>2.1571291710237128</v>
      </c>
      <c r="DQ45" s="21" t="s">
        <v>76</v>
      </c>
      <c r="DR45" s="192">
        <f>[20]GobFed!$X45</f>
        <v>12878</v>
      </c>
      <c r="DS45" s="140">
        <f>[20]GobFed!$X114</f>
        <v>8.0637182770517768</v>
      </c>
      <c r="DT45" s="192">
        <f>[20]GobFed!$AO45</f>
        <v>15382</v>
      </c>
      <c r="DU45" s="140">
        <f>[20]GobFed!$AO114</f>
        <v>9.6316287107944127</v>
      </c>
      <c r="DV45" s="193">
        <f>[20]GobFed!$BG45</f>
        <v>-2504</v>
      </c>
      <c r="DW45" s="186">
        <f>[20]GobFed!$BG114</f>
        <v>-1.5679104337426346</v>
      </c>
      <c r="DX45" s="191">
        <f t="shared" si="206"/>
        <v>-1313.6582548119036</v>
      </c>
      <c r="DY45" s="185">
        <f>'[20] Sector Pub'!$G45</f>
        <v>-0.82256329236889947</v>
      </c>
      <c r="DZ45" s="191">
        <f t="shared" si="207"/>
        <v>-36.034254811903445</v>
      </c>
      <c r="EA45" s="185">
        <f>'[20] Sector Pub'!$H45</f>
        <v>-2.2563292368899424E-2</v>
      </c>
      <c r="EB45" s="191">
        <f t="shared" si="208"/>
        <v>-4311.9810000000007</v>
      </c>
      <c r="EC45" s="185">
        <f>'[20] Sector Pub'!$I45</f>
        <v>-2.7</v>
      </c>
      <c r="ED45" s="36">
        <f>'[20]Deuda Ext'!K45</f>
        <v>813.3</v>
      </c>
      <c r="EE45" s="36">
        <f t="shared" si="196"/>
        <v>6.3657226226182351</v>
      </c>
      <c r="EF45" s="4"/>
      <c r="EG45" s="175">
        <f>'[21]Rec y Obligaciones'!$EA45</f>
        <v>11906</v>
      </c>
      <c r="EH45" s="173">
        <f t="shared" si="78"/>
        <v>7.4550885080430547</v>
      </c>
      <c r="EI45" s="173">
        <f t="shared" si="96"/>
        <v>4.5945708512694416</v>
      </c>
      <c r="EJ45" s="173">
        <f>'[21]Rec y Obligaciones'!C45</f>
        <v>5750</v>
      </c>
      <c r="EK45" s="173">
        <f t="shared" si="79"/>
        <v>3.6004333043211463</v>
      </c>
      <c r="EL45" s="173">
        <f t="shared" si="97"/>
        <v>-2.7237354085603127</v>
      </c>
      <c r="EM45" s="173">
        <f>'[21]Rec y Obligaciones'!$DE45+'[21]Rec y Obligaciones'!$DF45+'[21]Rec y Obligaciones'!$DG45</f>
        <v>6156</v>
      </c>
      <c r="EN45" s="173">
        <f t="shared" si="80"/>
        <v>3.8546552037219088</v>
      </c>
      <c r="EO45" s="173">
        <f t="shared" si="107"/>
        <v>12.5</v>
      </c>
      <c r="EP45" s="175">
        <f>'[21]Rec y Obligaciones'!$DF45</f>
        <v>1713</v>
      </c>
      <c r="EQ45" s="173">
        <f t="shared" si="81"/>
        <v>1.0726160435308041</v>
      </c>
      <c r="ER45" s="173">
        <f t="shared" si="98"/>
        <v>15.821501014198791</v>
      </c>
      <c r="ES45" s="175">
        <f>'[21]Rec y Obligaciones'!$DC45+'[21]Rec y Obligaciones'!$DD45</f>
        <v>1140</v>
      </c>
      <c r="ET45" s="173">
        <f t="shared" si="82"/>
        <v>0.71382503772627948</v>
      </c>
      <c r="EU45" s="173">
        <f t="shared" si="99"/>
        <v>-0.4366812227074246</v>
      </c>
      <c r="EV45" s="175">
        <f>'[21]Rec y Obligaciones'!$DG45</f>
        <v>3303</v>
      </c>
      <c r="EW45" s="173">
        <f t="shared" si="83"/>
        <v>2.0682141224648252</v>
      </c>
      <c r="EX45" s="173">
        <f t="shared" si="100"/>
        <v>15.976123595505619</v>
      </c>
      <c r="EZ45" s="173">
        <f>'[21]Rec y Obligaciones'!$DS45</f>
        <v>39544</v>
      </c>
      <c r="FA45" s="173">
        <f t="shared" si="84"/>
        <v>24.760962536708767</v>
      </c>
      <c r="FB45" s="175">
        <f>'[21]Rec y Obligaciones'!$DF45+'[21]Rec y Obligaciones'!$DG45</f>
        <v>5016</v>
      </c>
      <c r="FC45" s="173">
        <f t="shared" si="85"/>
        <v>3.140830165995629</v>
      </c>
      <c r="FD45" s="175">
        <f>'[21]Rec y Obligaciones'!$DH45+'[21]Rec y Obligaciones'!$DI45</f>
        <v>16717</v>
      </c>
      <c r="FE45" s="173">
        <f t="shared" si="86"/>
        <v>10.467555399710712</v>
      </c>
      <c r="FF45" s="175">
        <f>'[21]Rec y Obligaciones'!$DL45+'[21]Rec y Obligaciones'!$DK45</f>
        <v>17811</v>
      </c>
      <c r="FG45" s="173">
        <f t="shared" si="87"/>
        <v>11.152576971002423</v>
      </c>
      <c r="FH45" s="173">
        <f>'[21]Rec y Obligaciones'!$DH45</f>
        <v>762</v>
      </c>
      <c r="FI45" s="173">
        <f t="shared" si="108"/>
        <v>0.47713568311177623</v>
      </c>
      <c r="FJ45" s="173">
        <f>'[21]Rec y Obligaciones'!$DK45</f>
        <v>2937</v>
      </c>
      <c r="FK45" s="173">
        <f t="shared" si="109"/>
        <v>1.8390387156158619</v>
      </c>
      <c r="FL45" s="195">
        <v>16951</v>
      </c>
      <c r="FM45" s="173">
        <f t="shared" si="110"/>
        <v>10.614077381138738</v>
      </c>
      <c r="FN45" s="173">
        <f t="shared" si="119"/>
        <v>9.1992527217676923</v>
      </c>
      <c r="FO45" s="173">
        <f>'[21]Rec y Obligaciones'!DY45</f>
        <v>15537.7</v>
      </c>
      <c r="FP45" s="173">
        <f t="shared" si="88"/>
        <v>9.7291221830522918</v>
      </c>
      <c r="FQ45" s="173">
        <f t="shared" si="111"/>
        <v>11.926955770061953</v>
      </c>
      <c r="FR45" s="173">
        <f>'[21]Rec y Obligaciones'!$DZ45</f>
        <v>29100</v>
      </c>
      <c r="FS45" s="173">
        <f t="shared" si="89"/>
        <v>18.221323331433975</v>
      </c>
      <c r="FT45" s="173">
        <f t="shared" si="112"/>
        <v>39.234449760765557</v>
      </c>
      <c r="FU45" s="173">
        <f t="shared" si="113"/>
        <v>1.4237359314631279</v>
      </c>
      <c r="FV45" s="173">
        <f t="shared" si="114"/>
        <v>10.614077381138738</v>
      </c>
      <c r="FW45" s="173">
        <f t="shared" si="115"/>
        <v>9.4214500619432489</v>
      </c>
      <c r="FX45" s="191">
        <f>'[21]Fin Gob Fed '!I45</f>
        <v>15605</v>
      </c>
      <c r="FY45" s="185">
        <f>'[21]Fin Gob Fed '!L45</f>
        <v>9.7712629067706924</v>
      </c>
      <c r="FZ45" s="185">
        <f>'[21]Fin Gob Fed '!M45</f>
        <v>11.059711052594112</v>
      </c>
      <c r="GA45" s="191">
        <f>'[21]Fin Gob Fed '!N45</f>
        <v>9855</v>
      </c>
      <c r="GB45" s="185">
        <f>'[21]Fin Gob Fed '!O45</f>
        <v>6.1708296024495475</v>
      </c>
      <c r="GC45" s="185">
        <f>'[21]Fin Gob Fed '!P45</f>
        <v>21.068796068796058</v>
      </c>
      <c r="GD45" s="185">
        <f>'[21]Fin Gob Fed '!$H45</f>
        <v>2.3161743987276382</v>
      </c>
      <c r="GE45" s="185">
        <f>'[21]Fin Gob Fed '!$G45</f>
        <v>3.3887904422584421</v>
      </c>
      <c r="GF45" s="173">
        <f>'[21]Reservas Int'!C45</f>
        <v>459.4</v>
      </c>
      <c r="GG45" s="27">
        <f t="shared" si="190"/>
        <v>3.5957370869676839</v>
      </c>
      <c r="GH45" s="31">
        <f t="shared" si="53"/>
        <v>-8.6000000000000227</v>
      </c>
      <c r="GI45" s="31">
        <f t="shared" si="197"/>
        <v>-6.7312448732960731E-2</v>
      </c>
      <c r="GJ45" s="28">
        <f t="shared" si="191"/>
        <v>5737.9059999999999</v>
      </c>
      <c r="GK45" s="32">
        <f t="shared" si="54"/>
        <v>-1.8376068376068311</v>
      </c>
      <c r="GL45" s="35">
        <f t="shared" si="192"/>
        <v>4.551143399653264</v>
      </c>
    </row>
    <row r="46" spans="1:194" x14ac:dyDescent="0.25">
      <c r="A46" s="22">
        <v>1961</v>
      </c>
      <c r="B46" s="28">
        <f>'[14]EU Pob'!C46</f>
        <v>183742000</v>
      </c>
      <c r="C46" s="35">
        <f>'[14]EU PIB'!B46</f>
        <v>3343.5459999999998</v>
      </c>
      <c r="D46" s="35">
        <f>'[14]EU PIB'!C46</f>
        <v>2.6</v>
      </c>
      <c r="E46" s="35">
        <f>'[14]EU PIB'!D46</f>
        <v>562.21</v>
      </c>
      <c r="F46" s="35">
        <f>'[14]EU PIB'!E46</f>
        <v>1.0647560608319617</v>
      </c>
      <c r="G46" s="35">
        <f>'[14]EU PIB'!F46</f>
        <v>16.814782868248262</v>
      </c>
      <c r="H46" s="35">
        <f>'[14]EU PIB'!G46</f>
        <v>1.0647560608319617</v>
      </c>
      <c r="I46" s="35">
        <f>'[14]EU PIB'!H46</f>
        <v>3059.7794733920387</v>
      </c>
      <c r="J46" s="170">
        <f>'[14]EU INF A'!$J46</f>
        <v>115.48308442548</v>
      </c>
      <c r="K46" s="170">
        <f t="shared" ref="K46" si="214">((J46/J45)-1)*100</f>
        <v>-0.34192530247240116</v>
      </c>
      <c r="L46" s="170">
        <f>'[14]EU INF A'!$L46</f>
        <v>115.57451996342579</v>
      </c>
      <c r="M46" s="170">
        <f t="shared" ref="M46" si="215">((L46/L45)-1)*100</f>
        <v>-0.31545741324918719</v>
      </c>
      <c r="N46" s="170">
        <f>'[14]EU INF A'!$F46</f>
        <v>124.20360110803323</v>
      </c>
      <c r="O46" s="170">
        <f t="shared" si="1"/>
        <v>1.0707241476472174</v>
      </c>
      <c r="P46" s="170">
        <f>'[14]EU INF A'!$H46</f>
        <v>120</v>
      </c>
      <c r="Q46" s="170">
        <f t="shared" ref="Q46" si="216">((P46/P45)-1)*100</f>
        <v>0.67114093959730337</v>
      </c>
      <c r="R46" s="170">
        <f>'[14]EU tasas'!B46</f>
        <v>4.5</v>
      </c>
      <c r="S46" s="170">
        <f>'[14]EU tasas'!C46</f>
        <v>4.5</v>
      </c>
      <c r="T46" s="170">
        <f>'[14]EU tasas'!D46</f>
        <v>2.6</v>
      </c>
      <c r="U46" s="170">
        <f>'[14]EU tasas'!E46</f>
        <v>2.354166666666667</v>
      </c>
      <c r="V46" s="171">
        <f>'[14]EU Bal Fis'!B46</f>
        <v>-0.59204999999999997</v>
      </c>
      <c r="W46" s="170">
        <f>'[14]UK Pet'!B105</f>
        <v>1.8</v>
      </c>
      <c r="X46" s="170">
        <f>'[14]UK Pet'!C105</f>
        <v>-5.2631578947368363</v>
      </c>
      <c r="Y46" s="172">
        <f>[17]POBLACIÓN!$E46</f>
        <v>36121141.075255424</v>
      </c>
      <c r="Z46" s="52">
        <f t="shared" si="179"/>
        <v>3.4308079925992052</v>
      </c>
      <c r="AA46" s="37">
        <f>[17]POBLACIÓN!$F46</f>
        <v>18555839.928762883</v>
      </c>
      <c r="AB46" s="52">
        <f t="shared" si="10"/>
        <v>51.371134400497809</v>
      </c>
      <c r="AC46" s="37">
        <f>[17]POBLACIÓN!$G46</f>
        <v>17565301.146492541</v>
      </c>
      <c r="AD46" s="52">
        <f t="shared" si="11"/>
        <v>48.628865599502191</v>
      </c>
      <c r="AE46" s="37">
        <f>[17]POBLACIÓN!$M46</f>
        <v>11412892.740637455</v>
      </c>
      <c r="AF46" s="52">
        <f t="shared" si="12"/>
        <v>31.596157820318115</v>
      </c>
      <c r="AG46" s="173">
        <f>[18]PIB!D46</f>
        <v>79469.587333429721</v>
      </c>
      <c r="AH46" s="173">
        <f>[18]PIB!E46</f>
        <v>4.3192767187870462</v>
      </c>
      <c r="AI46" s="174">
        <f>[18]PIB!H46</f>
        <v>217.99031027197299</v>
      </c>
      <c r="AJ46" s="174">
        <f>[18]PIB!I46</f>
        <v>3.9825600833103048</v>
      </c>
      <c r="AK46" s="175">
        <f>[18]PIB!B46</f>
        <v>173236</v>
      </c>
      <c r="AL46" s="173">
        <f>[18]PIB!C46</f>
        <v>8.4738545925874931</v>
      </c>
      <c r="AM46" s="48">
        <f t="shared" si="175"/>
        <v>6.9631415224350066</v>
      </c>
      <c r="AN46" s="173">
        <f>'[18]PIB POT'!F46</f>
        <v>80594.19359223856</v>
      </c>
      <c r="AO46" s="173">
        <f>'[18]PIB POT'!G46</f>
        <v>192.42012069757493</v>
      </c>
      <c r="AP46" s="173">
        <f>'[18]PIB POT'!H46</f>
        <v>6.4150343262521448</v>
      </c>
      <c r="AQ46" s="176">
        <f t="shared" si="21"/>
        <v>-1.969418720516336</v>
      </c>
      <c r="AR46" s="177">
        <f t="shared" si="3"/>
        <v>13858.88</v>
      </c>
      <c r="AS46" s="178">
        <f t="shared" si="13"/>
        <v>8.4738545925874931</v>
      </c>
      <c r="AT46" s="174">
        <f t="shared" si="4"/>
        <v>383.67780162664752</v>
      </c>
      <c r="AU46" s="170">
        <f t="shared" si="14"/>
        <v>4.8757683497446136</v>
      </c>
      <c r="AV46" s="179">
        <f t="shared" si="73"/>
        <v>3.42904847809907</v>
      </c>
      <c r="AW46" s="179">
        <v>1.38</v>
      </c>
      <c r="AX46" s="181">
        <f>'[18]Inv Nom'!C46</f>
        <v>25658</v>
      </c>
      <c r="AY46" s="182">
        <f t="shared" si="50"/>
        <v>0.59199435449091009</v>
      </c>
      <c r="AZ46" s="181">
        <f>'[18]Inv Nom'!D46</f>
        <v>14862</v>
      </c>
      <c r="BA46" s="182">
        <f t="shared" si="51"/>
        <v>-11.21333412987634</v>
      </c>
      <c r="BB46" s="181">
        <f>'[18]Inv Nom'!E46</f>
        <v>10796.000000000002</v>
      </c>
      <c r="BC46" s="182">
        <f t="shared" si="52"/>
        <v>23.129562043795616</v>
      </c>
      <c r="BD46" s="182">
        <f t="shared" si="29"/>
        <v>14.811009259045463</v>
      </c>
      <c r="BE46" s="184">
        <f t="shared" si="129"/>
        <v>-2.4799983837077746</v>
      </c>
      <c r="BF46" s="185">
        <f t="shared" si="75"/>
        <v>17.291007642753236</v>
      </c>
      <c r="BG46" s="185">
        <f t="shared" si="104"/>
        <v>12.544880971622522</v>
      </c>
      <c r="BH46" s="186">
        <f t="shared" si="105"/>
        <v>4.7461266711307131</v>
      </c>
      <c r="BI46" s="185">
        <f t="shared" si="106"/>
        <v>3.965832736844531</v>
      </c>
      <c r="BJ46" s="185">
        <f t="shared" si="93"/>
        <v>-1.4858343531367615</v>
      </c>
      <c r="BK46" s="182">
        <f t="shared" si="94"/>
        <v>6.2319610242674743</v>
      </c>
      <c r="BL46" s="182">
        <f t="shared" si="76"/>
        <v>8.5790482347779911</v>
      </c>
      <c r="BM46" s="173">
        <v>18.100000000000001</v>
      </c>
      <c r="BN46" s="173">
        <f t="shared" si="212"/>
        <v>2.4799983837077746</v>
      </c>
      <c r="BO46" s="173">
        <f t="shared" si="201"/>
        <v>15.620001616292226</v>
      </c>
      <c r="BP46" s="173">
        <f t="shared" si="202"/>
        <v>11.520001616292227</v>
      </c>
      <c r="BQ46" s="173">
        <f t="shared" si="203"/>
        <v>-0.17999838370777432</v>
      </c>
      <c r="BR46" s="173">
        <f t="shared" si="204"/>
        <v>4.1000000000000005</v>
      </c>
      <c r="BS46" s="173">
        <f t="shared" si="213"/>
        <v>-2.2999999999999998</v>
      </c>
      <c r="BT46" s="173">
        <f t="shared" si="205"/>
        <v>11.700000000000001</v>
      </c>
      <c r="BU46" s="173">
        <v>6.4</v>
      </c>
      <c r="BV46" s="187">
        <f>'[15]Precios M Anual'!B46</f>
        <v>192.05588027263926</v>
      </c>
      <c r="BW46" s="188">
        <f t="shared" si="5"/>
        <v>0.96381160210938788</v>
      </c>
      <c r="BX46" s="187">
        <f>'[15]Precios M Anual'!D46</f>
        <v>177.56903294750495</v>
      </c>
      <c r="BY46" s="188">
        <f t="shared" si="5"/>
        <v>-1.1102230246251565E-14</v>
      </c>
      <c r="BZ46" s="188">
        <f>'[15]Fuente Bortz y otros'!G46</f>
        <v>209.25925925925927</v>
      </c>
      <c r="CA46" s="188">
        <f>'[15]Fuente Bortz y otros'!I46</f>
        <v>1.8018018018018056</v>
      </c>
      <c r="CB46" s="190">
        <f>'[15]Tasas int'!$B46</f>
        <v>8</v>
      </c>
      <c r="CC46" s="185">
        <f>'[19]TCA B64'!$B46</f>
        <v>12.5</v>
      </c>
      <c r="CD46" s="140">
        <f t="shared" si="15"/>
        <v>0</v>
      </c>
      <c r="CE46" s="185">
        <f>[19]TCA!$D46</f>
        <v>12.49</v>
      </c>
      <c r="CF46" s="140">
        <f t="shared" si="16"/>
        <v>0</v>
      </c>
      <c r="CG46" s="190">
        <f>'[19]TCA B64'!$I46</f>
        <v>93.867194575748442</v>
      </c>
      <c r="CH46" s="140">
        <f t="shared" si="22"/>
        <v>1.3102168675692694</v>
      </c>
      <c r="CI46" s="27">
        <f>[19]TCA!$H46</f>
        <v>93.725358395822241</v>
      </c>
      <c r="CJ46" s="140">
        <f t="shared" si="77"/>
        <v>0.31645569620251113</v>
      </c>
      <c r="CK46" s="185">
        <f>[22]SMIN!$E46</f>
        <v>9.89</v>
      </c>
      <c r="CL46" s="185">
        <v>1.1500000000000001</v>
      </c>
      <c r="CM46" s="191">
        <f>[22]SMIN!$G46</f>
        <v>295.2238805970149</v>
      </c>
      <c r="CN46" s="185">
        <f t="shared" si="95"/>
        <v>153.71769933725543</v>
      </c>
      <c r="CO46" s="185">
        <f>[22]SIND!$B$19</f>
        <v>182.95902244411485</v>
      </c>
      <c r="CP46" s="186">
        <f>'[15]Terminos de Int'!B46</f>
        <v>155.30232268509872</v>
      </c>
      <c r="CQ46" s="186">
        <f>'[15]Terminos de Int'!C46</f>
        <v>-2.0775581984559754</v>
      </c>
      <c r="CR46" s="173">
        <f>[16]bp!G46</f>
        <v>-343.7</v>
      </c>
      <c r="CS46" s="173">
        <f>[16]bp!H46</f>
        <v>1508.5</v>
      </c>
      <c r="CT46" s="173">
        <f>[16]bp!I46</f>
        <v>842.8</v>
      </c>
      <c r="CU46" s="173">
        <f>[16]bp!J46</f>
        <v>545.4</v>
      </c>
      <c r="CV46" s="173">
        <f>[16]bp!K46</f>
        <v>75.099999999999994</v>
      </c>
      <c r="CW46" s="173">
        <f>[16]bp!L46</f>
        <v>45.3</v>
      </c>
      <c r="CX46" s="173">
        <f>[16]bp!M46</f>
        <v>1852.2</v>
      </c>
      <c r="CY46" s="173">
        <f>[16]bp!N46</f>
        <v>1165.1999999999998</v>
      </c>
      <c r="CZ46" s="173">
        <f>[16]bp!O46</f>
        <v>424.9</v>
      </c>
      <c r="DA46" s="173">
        <f>[16]bp!P46</f>
        <v>238</v>
      </c>
      <c r="DB46" s="173">
        <f>[16]bp!Q46</f>
        <v>24</v>
      </c>
      <c r="DC46" s="173">
        <f>[16]bp!R46</f>
        <v>217.4</v>
      </c>
      <c r="DD46" s="173">
        <f>[16]bp!S46</f>
        <v>0</v>
      </c>
      <c r="DE46" s="173">
        <f>[16]bp!T46</f>
        <v>104.8</v>
      </c>
      <c r="DF46" s="173">
        <f>[16]bp!U46</f>
        <v>-21.5</v>
      </c>
      <c r="DG46" s="173">
        <f>[16]bp!V46</f>
        <v>0</v>
      </c>
      <c r="DH46" s="173">
        <f>'[18]Inv Ext'!B46</f>
        <v>119.262</v>
      </c>
      <c r="DI46" s="173">
        <f t="shared" si="130"/>
        <v>0.86054572952504094</v>
      </c>
      <c r="DJ46" s="173">
        <f t="shared" si="17"/>
        <v>14.488905308365466</v>
      </c>
      <c r="DK46" s="173">
        <f t="shared" si="0"/>
        <v>-322.39999999999986</v>
      </c>
      <c r="DL46" s="173">
        <f t="shared" si="6"/>
        <v>-2.3263063104666455</v>
      </c>
      <c r="DM46" s="173">
        <f t="shared" si="38"/>
        <v>4.6046915725455939</v>
      </c>
      <c r="DN46" s="173">
        <f t="shared" si="189"/>
        <v>-3.8058284487740734</v>
      </c>
      <c r="DO46" s="173">
        <f t="shared" si="131"/>
        <v>-2.4799983837077746</v>
      </c>
      <c r="DP46" s="173">
        <f t="shared" si="132"/>
        <v>1.5686693297005241</v>
      </c>
      <c r="DQ46" s="21" t="s">
        <v>76</v>
      </c>
      <c r="DR46" s="192">
        <f>[20]GobFed!$X46</f>
        <v>12221</v>
      </c>
      <c r="DS46" s="140">
        <f>[20]GobFed!$X115</f>
        <v>7.0545383176706915</v>
      </c>
      <c r="DT46" s="192">
        <f>[20]GobFed!$AO46</f>
        <v>14795</v>
      </c>
      <c r="DU46" s="140">
        <f>[20]GobFed!$AO115</f>
        <v>8.5403726708074537</v>
      </c>
      <c r="DV46" s="193">
        <f>[20]GobFed!$BG46</f>
        <v>-2574</v>
      </c>
      <c r="DW46" s="186">
        <f>[20]GobFed!$BG115</f>
        <v>-1.4858343531367615</v>
      </c>
      <c r="DX46" s="191">
        <f t="shared" si="206"/>
        <v>-568.82201310567962</v>
      </c>
      <c r="DY46" s="185">
        <f>'[20] Sector Pub'!$G46</f>
        <v>-0.32835092769729135</v>
      </c>
      <c r="DZ46" s="191">
        <f t="shared" si="207"/>
        <v>643.82998689432031</v>
      </c>
      <c r="EA46" s="185">
        <f>'[20] Sector Pub'!$H46</f>
        <v>0.37164907230270861</v>
      </c>
      <c r="EB46" s="191">
        <f t="shared" si="208"/>
        <v>-3984.4279999999999</v>
      </c>
      <c r="EC46" s="185">
        <f>'[20] Sector Pub'!$I46</f>
        <v>-2.2999999999999998</v>
      </c>
      <c r="ED46" s="36">
        <f>'[20]Deuda Ext'!K46</f>
        <v>983.3</v>
      </c>
      <c r="EE46" s="36">
        <f t="shared" si="196"/>
        <v>7.0950899351174117</v>
      </c>
      <c r="EF46" s="4"/>
      <c r="EG46" s="175">
        <f>'[21]Rec y Obligaciones'!$EA46</f>
        <v>13414</v>
      </c>
      <c r="EH46" s="173">
        <f t="shared" si="78"/>
        <v>7.7431942552356317</v>
      </c>
      <c r="EI46" s="173">
        <f t="shared" si="96"/>
        <v>12.665882748194178</v>
      </c>
      <c r="EJ46" s="173">
        <f>'[21]Rec y Obligaciones'!C46</f>
        <v>5501</v>
      </c>
      <c r="EK46" s="173">
        <f t="shared" si="79"/>
        <v>3.1754369761481445</v>
      </c>
      <c r="EL46" s="173">
        <f t="shared" si="97"/>
        <v>-4.3304347826086946</v>
      </c>
      <c r="EM46" s="173">
        <f>'[21]Rec y Obligaciones'!$DE46+'[21]Rec y Obligaciones'!$DF46+'[21]Rec y Obligaciones'!$DG46</f>
        <v>7913</v>
      </c>
      <c r="EN46" s="173">
        <f t="shared" si="80"/>
        <v>4.5677572790874876</v>
      </c>
      <c r="EO46" s="173">
        <f t="shared" si="107"/>
        <v>28.541260558804417</v>
      </c>
      <c r="EP46" s="175">
        <f>'[21]Rec y Obligaciones'!$DF46</f>
        <v>1292</v>
      </c>
      <c r="EQ46" s="173">
        <f t="shared" si="81"/>
        <v>0.74580341268558503</v>
      </c>
      <c r="ER46" s="173">
        <f t="shared" si="98"/>
        <v>-24.576765907764152</v>
      </c>
      <c r="ES46" s="175">
        <f>'[21]Rec y Obligaciones'!$DC46+'[21]Rec y Obligaciones'!$DD46</f>
        <v>1187</v>
      </c>
      <c r="ET46" s="173">
        <f t="shared" si="82"/>
        <v>0.6851924542242952</v>
      </c>
      <c r="EU46" s="173">
        <f t="shared" si="99"/>
        <v>4.1228070175438614</v>
      </c>
      <c r="EV46" s="175">
        <f>'[21]Rec y Obligaciones'!$DG46</f>
        <v>5434</v>
      </c>
      <c r="EW46" s="173">
        <f t="shared" si="83"/>
        <v>3.1367614121776075</v>
      </c>
      <c r="EX46" s="173">
        <f t="shared" si="100"/>
        <v>64.517105661519821</v>
      </c>
      <c r="EZ46" s="173">
        <f>'[21]Rec y Obligaciones'!$DS46</f>
        <v>45975</v>
      </c>
      <c r="FA46" s="173">
        <f t="shared" si="84"/>
        <v>26.538941097693318</v>
      </c>
      <c r="FB46" s="175">
        <f>'[21]Rec y Obligaciones'!$DF46+'[21]Rec y Obligaciones'!$DG46</f>
        <v>6726</v>
      </c>
      <c r="FC46" s="173">
        <f t="shared" si="85"/>
        <v>3.8825648248631923</v>
      </c>
      <c r="FD46" s="175">
        <f>'[21]Rec y Obligaciones'!$DH46+'[21]Rec y Obligaciones'!$DI46</f>
        <v>19090</v>
      </c>
      <c r="FE46" s="173">
        <f t="shared" si="86"/>
        <v>11.019649495485927</v>
      </c>
      <c r="FF46" s="175">
        <f>'[21]Rec y Obligaciones'!$DL46+'[21]Rec y Obligaciones'!$DK46</f>
        <v>20159</v>
      </c>
      <c r="FG46" s="173">
        <f t="shared" si="87"/>
        <v>11.636726777344201</v>
      </c>
      <c r="FH46" s="173">
        <f>'[21]Rec y Obligaciones'!$DH46</f>
        <v>665</v>
      </c>
      <c r="FI46" s="173">
        <f t="shared" si="108"/>
        <v>0.38386940358816873</v>
      </c>
      <c r="FJ46" s="173">
        <f>'[21]Rec y Obligaciones'!$DK46</f>
        <v>3428</v>
      </c>
      <c r="FK46" s="173">
        <f t="shared" si="109"/>
        <v>1.9788034819552518</v>
      </c>
      <c r="FL46" s="195">
        <v>18009</v>
      </c>
      <c r="FM46" s="173">
        <f t="shared" si="110"/>
        <v>10.395645246946362</v>
      </c>
      <c r="FN46" s="173">
        <f t="shared" si="119"/>
        <v>6.241519674355489</v>
      </c>
      <c r="FO46" s="173">
        <f>'[21]Rec y Obligaciones'!DY46</f>
        <v>16535.599999999999</v>
      </c>
      <c r="FP46" s="173">
        <f t="shared" si="88"/>
        <v>9.5451291879286053</v>
      </c>
      <c r="FQ46" s="173">
        <f t="shared" si="111"/>
        <v>6.422443476190165</v>
      </c>
      <c r="FR46" s="173">
        <f>'[21]Rec y Obligaciones'!$DZ46</f>
        <v>32800</v>
      </c>
      <c r="FS46" s="173">
        <f t="shared" si="89"/>
        <v>18.933708928860053</v>
      </c>
      <c r="FT46" s="173">
        <f t="shared" si="112"/>
        <v>12.714776632302405</v>
      </c>
      <c r="FU46" s="173">
        <f t="shared" si="113"/>
        <v>1.3425525570299688</v>
      </c>
      <c r="FV46" s="173">
        <f t="shared" si="114"/>
        <v>10.395645246946362</v>
      </c>
      <c r="FW46" s="173">
        <f t="shared" si="115"/>
        <v>9.6194125159642407</v>
      </c>
      <c r="FX46" s="191">
        <f>'[21]Fin Gob Fed '!I46</f>
        <v>17507</v>
      </c>
      <c r="FY46" s="185">
        <f>'[21]Fin Gob Fed '!L46</f>
        <v>10.105867140779052</v>
      </c>
      <c r="FZ46" s="185">
        <f>'[21]Fin Gob Fed '!M46</f>
        <v>12.188401153476459</v>
      </c>
      <c r="GA46" s="191">
        <f>'[21]Fin Gob Fed '!N46</f>
        <v>12006</v>
      </c>
      <c r="GB46" s="185">
        <f>'[21]Fin Gob Fed '!O46</f>
        <v>6.9304301646309074</v>
      </c>
      <c r="GC46" s="185">
        <f>'[21]Fin Gob Fed '!P46</f>
        <v>21.826484018264836</v>
      </c>
      <c r="GD46" s="185">
        <f>'[21]Fin Gob Fed '!$H46</f>
        <v>2.3626728855434207</v>
      </c>
      <c r="GE46" s="185">
        <f>'[21]Fin Gob Fed '!$G46</f>
        <v>3.1084762982290055</v>
      </c>
      <c r="GF46" s="173">
        <f>'[21]Reservas Int'!C46</f>
        <v>437.9</v>
      </c>
      <c r="GG46" s="27">
        <f t="shared" si="190"/>
        <v>3.1597069893093814</v>
      </c>
      <c r="GH46" s="31">
        <f t="shared" si="53"/>
        <v>-21.5</v>
      </c>
      <c r="GI46" s="31">
        <f t="shared" si="197"/>
        <v>-0.15513519129972986</v>
      </c>
      <c r="GJ46" s="28">
        <f t="shared" si="191"/>
        <v>5469.3710000000001</v>
      </c>
      <c r="GK46" s="32">
        <f t="shared" si="54"/>
        <v>-4.6800174140182786</v>
      </c>
      <c r="GL46" s="35">
        <f t="shared" si="192"/>
        <v>4.5097837281153454</v>
      </c>
    </row>
    <row r="47" spans="1:194" x14ac:dyDescent="0.25">
      <c r="A47" s="22">
        <v>1962</v>
      </c>
      <c r="B47" s="28">
        <f>'[14]EU Pob'!C47</f>
        <v>186590000</v>
      </c>
      <c r="C47" s="35">
        <f>'[14]EU PIB'!B47</f>
        <v>3548.4090000000001</v>
      </c>
      <c r="D47" s="35">
        <f>'[14]EU PIB'!C47</f>
        <v>6.1</v>
      </c>
      <c r="E47" s="35">
        <f>'[14]EU PIB'!D47</f>
        <v>603.92100000000005</v>
      </c>
      <c r="F47" s="35">
        <f>'[14]EU PIB'!E47</f>
        <v>1.2174043214676633</v>
      </c>
      <c r="G47" s="35">
        <f>'[14]EU PIB'!F47</f>
        <v>17.01948676153172</v>
      </c>
      <c r="H47" s="35">
        <f>'[14]EU PIB'!G47</f>
        <v>1.2174043214676633</v>
      </c>
      <c r="I47" s="35">
        <f>'[14]EU PIB'!H47</f>
        <v>3236.620397663326</v>
      </c>
      <c r="J47" s="170">
        <f>'[14]EU INF A'!$J47</f>
        <v>115.75739103931727</v>
      </c>
      <c r="K47" s="170">
        <f t="shared" ref="K47" si="217">((J47/J46)-1)*100</f>
        <v>0.23752969121142442</v>
      </c>
      <c r="L47" s="170">
        <f>'[14]EU INF A'!$L47</f>
        <v>115.57451996342579</v>
      </c>
      <c r="M47" s="170">
        <f t="shared" ref="M47" si="218">((L47/L46)-1)*100</f>
        <v>0</v>
      </c>
      <c r="N47" s="170">
        <f>'[14]EU INF A'!$F47</f>
        <v>125.69252077562322</v>
      </c>
      <c r="O47" s="170">
        <f t="shared" si="1"/>
        <v>1.1987733482018204</v>
      </c>
      <c r="P47" s="170">
        <f>'[14]EU INF A'!$H47</f>
        <v>121.59999999999998</v>
      </c>
      <c r="Q47" s="170">
        <f t="shared" ref="Q47" si="219">((P47/P46)-1)*100</f>
        <v>1.3333333333333197</v>
      </c>
      <c r="R47" s="170">
        <f>'[14]EU tasas'!B47</f>
        <v>4.5</v>
      </c>
      <c r="S47" s="170">
        <f>'[14]EU tasas'!C47</f>
        <v>4.5</v>
      </c>
      <c r="T47" s="170">
        <f>'[14]EU tasas'!D47</f>
        <v>2.87</v>
      </c>
      <c r="U47" s="170">
        <f>'[14]EU tasas'!E47</f>
        <v>2.7733333333333334</v>
      </c>
      <c r="V47" s="171">
        <f>'[14]EU Bal Fis'!B47</f>
        <v>-1.18096</v>
      </c>
      <c r="W47" s="170">
        <f>'[14]UK Pet'!B106</f>
        <v>1.8</v>
      </c>
      <c r="X47" s="170">
        <f>'[14]UK Pet'!C106</f>
        <v>0</v>
      </c>
      <c r="Y47" s="172">
        <f>[17]POBLACIÓN!$E47</f>
        <v>37360388.070283324</v>
      </c>
      <c r="Z47" s="52">
        <f t="shared" si="179"/>
        <v>3.4308079925992052</v>
      </c>
      <c r="AA47" s="37">
        <f>[17]POBLACIÓN!$F47</f>
        <v>19447442.969222013</v>
      </c>
      <c r="AB47" s="52">
        <f t="shared" si="10"/>
        <v>52.053642838604844</v>
      </c>
      <c r="AC47" s="37">
        <f>[17]POBLACIÓN!$G47</f>
        <v>17912945.101061311</v>
      </c>
      <c r="AD47" s="52">
        <f t="shared" si="11"/>
        <v>47.946357161395156</v>
      </c>
      <c r="AE47" s="37">
        <f>[17]POBLACIÓN!$M47</f>
        <v>11574751.889094826</v>
      </c>
      <c r="AF47" s="52">
        <f t="shared" si="12"/>
        <v>30.981348125506901</v>
      </c>
      <c r="AG47" s="173">
        <f>[18]PIB!D47</f>
        <v>83012.916145116353</v>
      </c>
      <c r="AH47" s="173">
        <f>[18]PIB!E47</f>
        <v>4.4587230544181899</v>
      </c>
      <c r="AI47" s="174">
        <f>[18]PIB!H47</f>
        <v>225.00233538776641</v>
      </c>
      <c r="AJ47" s="174">
        <f>[18]PIB!I47</f>
        <v>3.2166682578895101</v>
      </c>
      <c r="AK47" s="175">
        <f>[18]PIB!B47</f>
        <v>186781</v>
      </c>
      <c r="AL47" s="173">
        <f>[18]PIB!C47</f>
        <v>7.8188136415063836</v>
      </c>
      <c r="AM47" s="48">
        <f t="shared" si="175"/>
        <v>7.1718959456338007</v>
      </c>
      <c r="AN47" s="173">
        <f>'[18]PIB POT'!F47</f>
        <v>85868.382017528493</v>
      </c>
      <c r="AO47" s="173">
        <f>'[18]PIB POT'!G47</f>
        <v>205.01234264486138</v>
      </c>
      <c r="AP47" s="173">
        <f>'[18]PIB POT'!H47</f>
        <v>6.5441295336663652</v>
      </c>
      <c r="AQ47" s="176">
        <f t="shared" si="21"/>
        <v>-1.9573171120509492</v>
      </c>
      <c r="AR47" s="177">
        <f t="shared" si="3"/>
        <v>14942.48</v>
      </c>
      <c r="AS47" s="178">
        <f t="shared" si="13"/>
        <v>7.8188136415063836</v>
      </c>
      <c r="AT47" s="174">
        <f t="shared" si="4"/>
        <v>399.95516031283779</v>
      </c>
      <c r="AU47" s="170">
        <f t="shared" si="14"/>
        <v>4.2424551582552983</v>
      </c>
      <c r="AV47" s="179">
        <f t="shared" si="73"/>
        <v>3.2932088791227248</v>
      </c>
      <c r="AW47" s="179">
        <v>1.38</v>
      </c>
      <c r="AX47" s="181">
        <f>'[18]Inv Nom'!C47</f>
        <v>27426</v>
      </c>
      <c r="AY47" s="182">
        <f t="shared" si="50"/>
        <v>6.8906383973809326</v>
      </c>
      <c r="AZ47" s="181">
        <f>'[18]Inv Nom'!D47</f>
        <v>15705</v>
      </c>
      <c r="BA47" s="182">
        <f t="shared" si="51"/>
        <v>5.6721840936616807</v>
      </c>
      <c r="BB47" s="181">
        <f>'[18]Inv Nom'!E47</f>
        <v>11720.999999999998</v>
      </c>
      <c r="BC47" s="182">
        <f t="shared" si="52"/>
        <v>8.5679881437569207</v>
      </c>
      <c r="BD47" s="182">
        <f t="shared" si="29"/>
        <v>14.68350635235918</v>
      </c>
      <c r="BE47" s="184">
        <f t="shared" si="129"/>
        <v>-1.6704054480916153</v>
      </c>
      <c r="BF47" s="185">
        <f t="shared" si="75"/>
        <v>16.353911800450796</v>
      </c>
      <c r="BG47" s="185">
        <f t="shared" si="104"/>
        <v>11.43638806945032</v>
      </c>
      <c r="BH47" s="186">
        <f t="shared" si="105"/>
        <v>4.9175237310004754</v>
      </c>
      <c r="BI47" s="185">
        <f t="shared" si="106"/>
        <v>3.0281452610276212</v>
      </c>
      <c r="BJ47" s="185">
        <f t="shared" si="93"/>
        <v>-1.3577398129360052</v>
      </c>
      <c r="BK47" s="182">
        <f t="shared" si="94"/>
        <v>6.2752635439364806</v>
      </c>
      <c r="BL47" s="182">
        <f t="shared" si="76"/>
        <v>8.408242808422699</v>
      </c>
      <c r="BM47" s="173">
        <v>16.5</v>
      </c>
      <c r="BN47" s="173">
        <f t="shared" si="212"/>
        <v>1.6704054480916153</v>
      </c>
      <c r="BO47" s="173">
        <f t="shared" si="201"/>
        <v>14.829594551908384</v>
      </c>
      <c r="BP47" s="173">
        <f t="shared" si="202"/>
        <v>11.129594551908385</v>
      </c>
      <c r="BQ47" s="173">
        <f t="shared" si="203"/>
        <v>0.7295945519083844</v>
      </c>
      <c r="BR47" s="173">
        <f t="shared" si="204"/>
        <v>3.6999999999999997</v>
      </c>
      <c r="BS47" s="173">
        <f t="shared" si="213"/>
        <v>-2.4</v>
      </c>
      <c r="BT47" s="173">
        <f t="shared" si="205"/>
        <v>10.4</v>
      </c>
      <c r="BU47" s="173">
        <v>6.1</v>
      </c>
      <c r="BV47" s="187">
        <f>'[15]Precios M Anual'!B47</f>
        <v>195.51510001818394</v>
      </c>
      <c r="BW47" s="188">
        <f t="shared" si="5"/>
        <v>1.8011527377521874</v>
      </c>
      <c r="BX47" s="187">
        <f>'[15]Precios M Anual'!D47</f>
        <v>181.66579506309267</v>
      </c>
      <c r="BY47" s="188">
        <f t="shared" si="5"/>
        <v>2.3071377072819033</v>
      </c>
      <c r="BZ47" s="188">
        <f>'[15]Fuente Bortz y otros'!G47</f>
        <v>211.11111111111111</v>
      </c>
      <c r="CA47" s="188">
        <f>'[15]Fuente Bortz y otros'!I47</f>
        <v>0.88495575221239076</v>
      </c>
      <c r="CB47" s="190">
        <f>'[15]Tasas int'!$B47</f>
        <v>8</v>
      </c>
      <c r="CC47" s="185">
        <f>'[19]TCA B64'!$B47</f>
        <v>12.5</v>
      </c>
      <c r="CD47" s="140">
        <f t="shared" si="15"/>
        <v>0</v>
      </c>
      <c r="CE47" s="185">
        <f>[19]TCA!$D47</f>
        <v>12.49</v>
      </c>
      <c r="CF47" s="140">
        <f t="shared" si="16"/>
        <v>0</v>
      </c>
      <c r="CG47" s="190">
        <f>'[19]TCA B64'!$I47</f>
        <v>95.331445632263012</v>
      </c>
      <c r="CH47" s="140">
        <f t="shared" si="22"/>
        <v>1.5599177786579599</v>
      </c>
      <c r="CI47" s="27">
        <f>[19]TCA!$H47</f>
        <v>95.887731480657365</v>
      </c>
      <c r="CJ47" s="140">
        <f t="shared" si="77"/>
        <v>2.3071377072819033</v>
      </c>
      <c r="CK47" s="185">
        <f>[22]SMIN!$E47</f>
        <v>12.44</v>
      </c>
      <c r="CL47" s="185">
        <v>1.1500000000000001</v>
      </c>
      <c r="CM47" s="191">
        <f>[22]SMIN!$G47</f>
        <v>371.3432835820895</v>
      </c>
      <c r="CN47" s="185">
        <f t="shared" si="95"/>
        <v>189.93074373669992</v>
      </c>
      <c r="CO47" s="185">
        <f>[22]SIND!$B$19</f>
        <v>182.95902244411485</v>
      </c>
      <c r="CP47" s="186">
        <f>'[15]Terminos de Int'!B47</f>
        <v>165.17225702162054</v>
      </c>
      <c r="CQ47" s="186">
        <f>'[15]Terminos de Int'!C47</f>
        <v>6.3553037494067377</v>
      </c>
      <c r="CR47" s="173">
        <f>[16]bp!G47</f>
        <v>-249.6</v>
      </c>
      <c r="CS47" s="173">
        <f>[16]bp!H47</f>
        <v>1626.2</v>
      </c>
      <c r="CT47" s="173">
        <f>[16]bp!I47</f>
        <v>934.3</v>
      </c>
      <c r="CU47" s="173">
        <f>[16]bp!J47</f>
        <v>578</v>
      </c>
      <c r="CV47" s="173">
        <f>[16]bp!K47</f>
        <v>71.900000000000006</v>
      </c>
      <c r="CW47" s="173">
        <f>[16]bp!L47</f>
        <v>42</v>
      </c>
      <c r="CX47" s="173">
        <f>[16]bp!M47</f>
        <v>1875.7</v>
      </c>
      <c r="CY47" s="173">
        <f>[16]bp!N47</f>
        <v>1160.8</v>
      </c>
      <c r="CZ47" s="173">
        <f>[16]bp!O47</f>
        <v>433</v>
      </c>
      <c r="DA47" s="173">
        <f>[16]bp!P47</f>
        <v>258.5</v>
      </c>
      <c r="DB47" s="173">
        <f>[16]bp!Q47</f>
        <v>23.5</v>
      </c>
      <c r="DC47" s="173">
        <f>[16]bp!R47</f>
        <v>202.2</v>
      </c>
      <c r="DD47" s="173">
        <f>[16]bp!S47</f>
        <v>0</v>
      </c>
      <c r="DE47" s="173">
        <f>[16]bp!T47</f>
        <v>64.3</v>
      </c>
      <c r="DF47" s="173">
        <f>[16]bp!U47</f>
        <v>16.899999999999999</v>
      </c>
      <c r="DG47" s="173">
        <f>[16]bp!V47</f>
        <v>0</v>
      </c>
      <c r="DH47" s="173">
        <f>'[18]Inv Ext'!B47</f>
        <v>126.483</v>
      </c>
      <c r="DI47" s="173">
        <f t="shared" si="130"/>
        <v>0.84646591462729082</v>
      </c>
      <c r="DJ47" s="173">
        <f t="shared" si="17"/>
        <v>14.021099576509389</v>
      </c>
      <c r="DK47" s="173">
        <f t="shared" si="0"/>
        <v>-226.5</v>
      </c>
      <c r="DL47" s="173">
        <f t="shared" si="6"/>
        <v>-1.5158126361889057</v>
      </c>
      <c r="DM47" s="173">
        <f t="shared" si="38"/>
        <v>10.856668248694824</v>
      </c>
      <c r="DN47" s="173">
        <f t="shared" si="189"/>
        <v>-0.37761757638172799</v>
      </c>
      <c r="DO47" s="173">
        <f t="shared" si="131"/>
        <v>-1.6704054480916153</v>
      </c>
      <c r="DP47" s="173">
        <f t="shared" si="132"/>
        <v>1.3531890288626787</v>
      </c>
      <c r="DQ47" s="21" t="s">
        <v>76</v>
      </c>
      <c r="DR47" s="192">
        <f>[20]GobFed!$X47</f>
        <v>13955</v>
      </c>
      <c r="DS47" s="140">
        <f>[20]GobFed!$X116</f>
        <v>7.4713166756790033</v>
      </c>
      <c r="DT47" s="192">
        <f>[20]GobFed!$AO47</f>
        <v>16491</v>
      </c>
      <c r="DU47" s="140">
        <f>[20]GobFed!$AO116</f>
        <v>8.8290564886150094</v>
      </c>
      <c r="DV47" s="193">
        <f>[20]GobFed!$BG47</f>
        <v>-2536</v>
      </c>
      <c r="DW47" s="186">
        <f>[20]GobFed!$BG116</f>
        <v>-1.3577398129360052</v>
      </c>
      <c r="DX47" s="191">
        <f t="shared" si="206"/>
        <v>2008.6041993771566</v>
      </c>
      <c r="DY47" s="185">
        <f>'[20] Sector Pub'!$G47</f>
        <v>1.0753792941343909</v>
      </c>
      <c r="DZ47" s="191">
        <f t="shared" si="207"/>
        <v>2755.7281993771567</v>
      </c>
      <c r="EA47" s="185">
        <f>'[20] Sector Pub'!$H47</f>
        <v>1.4753792941343908</v>
      </c>
      <c r="EB47" s="191">
        <f t="shared" si="208"/>
        <v>-4482.7439999999997</v>
      </c>
      <c r="EC47" s="185">
        <f>'[20] Sector Pub'!$I47</f>
        <v>-2.4</v>
      </c>
      <c r="ED47" s="36">
        <f>'[20]Deuda Ext'!K47</f>
        <v>1126.5</v>
      </c>
      <c r="EE47" s="36">
        <f t="shared" si="196"/>
        <v>7.5389092038269423</v>
      </c>
      <c r="EF47" s="4"/>
      <c r="EG47" s="175">
        <f>'[21]Rec y Obligaciones'!$EA47</f>
        <v>14873</v>
      </c>
      <c r="EH47" s="173">
        <f t="shared" si="78"/>
        <v>7.9628013555982671</v>
      </c>
      <c r="EI47" s="173">
        <f t="shared" si="96"/>
        <v>10.876695989264951</v>
      </c>
      <c r="EJ47" s="173">
        <f>'[21]Rec y Obligaciones'!C47</f>
        <v>5729</v>
      </c>
      <c r="EK47" s="173">
        <f t="shared" si="79"/>
        <v>3.0672284654220716</v>
      </c>
      <c r="EL47" s="173">
        <f t="shared" si="97"/>
        <v>4.1447009634611787</v>
      </c>
      <c r="EM47" s="173">
        <f>'[21]Rec y Obligaciones'!$DE47+'[21]Rec y Obligaciones'!$DF47+'[21]Rec y Obligaciones'!$DG47</f>
        <v>9144</v>
      </c>
      <c r="EN47" s="173">
        <f t="shared" si="80"/>
        <v>4.8955728901761955</v>
      </c>
      <c r="EO47" s="173">
        <f t="shared" si="107"/>
        <v>15.556678882850994</v>
      </c>
      <c r="EP47" s="175">
        <f>'[21]Rec y Obligaciones'!$DF47</f>
        <v>383</v>
      </c>
      <c r="EQ47" s="173">
        <f t="shared" si="81"/>
        <v>0.20505297648047713</v>
      </c>
      <c r="ER47" s="173">
        <f t="shared" si="98"/>
        <v>-70.356037151702793</v>
      </c>
      <c r="ES47" s="175">
        <f>'[21]Rec y Obligaciones'!$DC47+'[21]Rec y Obligaciones'!$DD47</f>
        <v>1116</v>
      </c>
      <c r="ET47" s="173">
        <f t="shared" si="82"/>
        <v>0.5974911795096931</v>
      </c>
      <c r="EU47" s="173">
        <f t="shared" si="99"/>
        <v>-5.9814658803706848</v>
      </c>
      <c r="EV47" s="175">
        <f>'[21]Rec y Obligaciones'!$DG47</f>
        <v>7645</v>
      </c>
      <c r="EW47" s="173">
        <f t="shared" si="83"/>
        <v>4.0930287341860252</v>
      </c>
      <c r="EX47" s="173">
        <f t="shared" si="100"/>
        <v>40.68825910931173</v>
      </c>
      <c r="EZ47" s="173">
        <f>'[21]Rec y Obligaciones'!$DS47</f>
        <v>53422</v>
      </c>
      <c r="FA47" s="173">
        <f t="shared" si="84"/>
        <v>28.60141020767637</v>
      </c>
      <c r="FB47" s="175">
        <f>'[21]Rec y Obligaciones'!$DF47+'[21]Rec y Obligaciones'!$DG47</f>
        <v>8028</v>
      </c>
      <c r="FC47" s="173">
        <f t="shared" si="85"/>
        <v>4.2980817106665024</v>
      </c>
      <c r="FD47" s="175">
        <f>'[21]Rec y Obligaciones'!$DH47+'[21]Rec y Obligaciones'!$DI47</f>
        <v>21714</v>
      </c>
      <c r="FE47" s="173">
        <f t="shared" si="86"/>
        <v>11.62537945508376</v>
      </c>
      <c r="FF47" s="175">
        <f>'[21]Rec y Obligaciones'!$DL47+'[21]Rec y Obligaciones'!$DK47</f>
        <v>23680</v>
      </c>
      <c r="FG47" s="173">
        <f t="shared" si="87"/>
        <v>12.677949041926107</v>
      </c>
      <c r="FH47" s="173">
        <f>'[21]Rec y Obligaciones'!$DH47</f>
        <v>803</v>
      </c>
      <c r="FI47" s="173">
        <f t="shared" si="108"/>
        <v>0.42991524833896377</v>
      </c>
      <c r="FJ47" s="173">
        <f>'[21]Rec y Obligaciones'!$DK47</f>
        <v>4373</v>
      </c>
      <c r="FK47" s="173">
        <f t="shared" si="109"/>
        <v>2.3412445591361006</v>
      </c>
      <c r="FL47" s="195">
        <v>20275</v>
      </c>
      <c r="FM47" s="173">
        <f t="shared" si="110"/>
        <v>10.85495848078766</v>
      </c>
      <c r="FN47" s="173">
        <f t="shared" si="119"/>
        <v>12.582597590093837</v>
      </c>
      <c r="FO47" s="173">
        <f>'[21]Rec y Obligaciones'!DY47</f>
        <v>17860.2</v>
      </c>
      <c r="FP47" s="173">
        <f t="shared" si="88"/>
        <v>9.5621074948736755</v>
      </c>
      <c r="FQ47" s="173">
        <f t="shared" si="111"/>
        <v>8.0105953216091486</v>
      </c>
      <c r="FR47" s="173">
        <f>'[21]Rec y Obligaciones'!$DZ47</f>
        <v>38700</v>
      </c>
      <c r="FS47" s="173">
        <f t="shared" si="89"/>
        <v>20.719452192674844</v>
      </c>
      <c r="FT47" s="173">
        <f t="shared" si="112"/>
        <v>17.987804878048784</v>
      </c>
      <c r="FU47" s="173">
        <f t="shared" si="113"/>
        <v>1.3632084986216635</v>
      </c>
      <c r="FV47" s="173">
        <f t="shared" si="114"/>
        <v>10.85495848078766</v>
      </c>
      <c r="FW47" s="173">
        <f t="shared" si="115"/>
        <v>9.2123797780517886</v>
      </c>
      <c r="FX47" s="191">
        <f>'[21]Fin Gob Fed '!I47</f>
        <v>20049</v>
      </c>
      <c r="FY47" s="185">
        <f>'[21]Fin Gob Fed '!L47</f>
        <v>10.733961163073332</v>
      </c>
      <c r="FZ47" s="185">
        <f>'[21]Fin Gob Fed '!M47</f>
        <v>14.519906323185005</v>
      </c>
      <c r="GA47" s="191">
        <f>'[21]Fin Gob Fed '!N47</f>
        <v>14320</v>
      </c>
      <c r="GB47" s="185">
        <f>'[21]Fin Gob Fed '!O47</f>
        <v>7.66673269765126</v>
      </c>
      <c r="GC47" s="185">
        <f>'[21]Fin Gob Fed '!P47</f>
        <v>19.273696485090785</v>
      </c>
      <c r="GD47" s="185">
        <f>'[21]Fin Gob Fed '!$H47</f>
        <v>2.7711598074750645</v>
      </c>
      <c r="GE47" s="185">
        <f>'[21]Fin Gob Fed '!$G47</f>
        <v>2.9762127839555412</v>
      </c>
      <c r="GF47" s="173">
        <f>'[21]Reservas Int'!C47</f>
        <v>454.8</v>
      </c>
      <c r="GG47" s="27">
        <f t="shared" si="190"/>
        <v>3.0436714655130879</v>
      </c>
      <c r="GH47" s="31">
        <f t="shared" si="53"/>
        <v>16.900000000000034</v>
      </c>
      <c r="GI47" s="31">
        <f t="shared" si="197"/>
        <v>0.11310036888120334</v>
      </c>
      <c r="GJ47" s="28">
        <f t="shared" si="191"/>
        <v>5680.4520000000002</v>
      </c>
      <c r="GK47" s="32">
        <f t="shared" si="54"/>
        <v>3.859328613838775</v>
      </c>
      <c r="GL47" s="35">
        <f t="shared" si="192"/>
        <v>4.70158511371468</v>
      </c>
    </row>
    <row r="48" spans="1:194" x14ac:dyDescent="0.25">
      <c r="A48" s="22">
        <v>1963</v>
      </c>
      <c r="B48" s="28">
        <f>'[14]EU Pob'!C48</f>
        <v>189300000</v>
      </c>
      <c r="C48" s="35">
        <f>'[14]EU PIB'!B48</f>
        <v>3702.944</v>
      </c>
      <c r="D48" s="35">
        <f>'[14]EU PIB'!C48</f>
        <v>4.4000000000000004</v>
      </c>
      <c r="E48" s="35">
        <f>'[14]EU PIB'!D48</f>
        <v>637.45100000000002</v>
      </c>
      <c r="F48" s="35">
        <f>'[14]EU PIB'!E48</f>
        <v>1.1470458664540217</v>
      </c>
      <c r="G48" s="35">
        <f>'[14]EU PIB'!F48</f>
        <v>17.214708080921561</v>
      </c>
      <c r="H48" s="35">
        <f>'[14]EU PIB'!G48</f>
        <v>1.1470458664540217</v>
      </c>
      <c r="I48" s="35">
        <f>'[14]EU PIB'!H48</f>
        <v>3367.4115161119917</v>
      </c>
      <c r="J48" s="170">
        <f>'[14]EU INF A'!$J48</f>
        <v>115.48308442548</v>
      </c>
      <c r="K48" s="170">
        <f t="shared" ref="K48" si="220">((J48/J47)-1)*100</f>
        <v>-0.23696682464456886</v>
      </c>
      <c r="L48" s="170">
        <f>'[14]EU INF A'!$L48</f>
        <v>115.57451996342579</v>
      </c>
      <c r="M48" s="170">
        <f t="shared" ref="M48" si="221">((L48/L47)-1)*100</f>
        <v>0</v>
      </c>
      <c r="N48" s="170">
        <f>'[14]EU INF A'!$F48</f>
        <v>127.25069252077559</v>
      </c>
      <c r="O48" s="170">
        <f t="shared" si="1"/>
        <v>1.2396694214876103</v>
      </c>
      <c r="P48" s="170">
        <f>'[14]EU INF A'!$H48</f>
        <v>123.59999999999998</v>
      </c>
      <c r="Q48" s="170">
        <f t="shared" ref="Q48" si="222">((P48/P47)-1)*100</f>
        <v>1.6447368421052655</v>
      </c>
      <c r="R48" s="170">
        <f>'[14]EU tasas'!B48</f>
        <v>4.5</v>
      </c>
      <c r="S48" s="170">
        <f>'[14]EU tasas'!C48</f>
        <v>4.5</v>
      </c>
      <c r="T48" s="170">
        <f>'[14]EU tasas'!D48</f>
        <v>3.52</v>
      </c>
      <c r="U48" s="170">
        <f>'[14]EU tasas'!E48</f>
        <v>3.1591666666666671</v>
      </c>
      <c r="V48" s="171">
        <f>'[14]EU Bal Fis'!B48</f>
        <v>-0.74475000000000002</v>
      </c>
      <c r="W48" s="170">
        <f>'[14]UK Pet'!B107</f>
        <v>1.8</v>
      </c>
      <c r="X48" s="170">
        <f>'[14]UK Pet'!C107</f>
        <v>0</v>
      </c>
      <c r="Y48" s="172">
        <f>[17]POBLACIÓN!$E48</f>
        <v>38642151.250264682</v>
      </c>
      <c r="Z48" s="52">
        <f t="shared" si="179"/>
        <v>3.4308079925992052</v>
      </c>
      <c r="AA48" s="37">
        <f>[17]POBLACIÓN!$F48</f>
        <v>20381887.292253524</v>
      </c>
      <c r="AB48" s="52">
        <f t="shared" si="10"/>
        <v>52.745218971508265</v>
      </c>
      <c r="AC48" s="37">
        <f>[17]POBLACIÓN!$G48</f>
        <v>18260263.958011158</v>
      </c>
      <c r="AD48" s="52">
        <f t="shared" si="11"/>
        <v>47.254781028491735</v>
      </c>
      <c r="AE48" s="37">
        <f>[17]POBLACIÓN!$M48</f>
        <v>11738906.545320008</v>
      </c>
      <c r="AF48" s="52">
        <f t="shared" si="12"/>
        <v>30.37850162454297</v>
      </c>
      <c r="AG48" s="173">
        <f>[18]PIB!D48</f>
        <v>89279.926528950658</v>
      </c>
      <c r="AH48" s="173">
        <f>[18]PIB!E48</f>
        <v>7.5494401050540505</v>
      </c>
      <c r="AI48" s="174">
        <f>[18]PIB!H48</f>
        <v>232.9213386309942</v>
      </c>
      <c r="AJ48" s="174">
        <f>[18]PIB!I48</f>
        <v>3.5195204661232937</v>
      </c>
      <c r="AK48" s="175">
        <f>[18]PIB!B48</f>
        <v>207952</v>
      </c>
      <c r="AL48" s="173">
        <f>[18]PIB!C48</f>
        <v>11.334664660752436</v>
      </c>
      <c r="AM48" s="48">
        <f t="shared" si="175"/>
        <v>7.6054721267496763</v>
      </c>
      <c r="AN48" s="173">
        <f>'[18]PIB POT'!F48</f>
        <v>91610.879716791096</v>
      </c>
      <c r="AO48" s="173">
        <f>'[18]PIB POT'!G48</f>
        <v>218.72266160391939</v>
      </c>
      <c r="AP48" s="173">
        <f>'[18]PIB POT'!H48</f>
        <v>6.6875578231931465</v>
      </c>
      <c r="AQ48" s="176">
        <f t="shared" si="21"/>
        <v>0.80785641685532372</v>
      </c>
      <c r="AR48" s="177">
        <f t="shared" si="3"/>
        <v>16636.16</v>
      </c>
      <c r="AS48" s="178">
        <f t="shared" si="13"/>
        <v>11.334664660752436</v>
      </c>
      <c r="AT48" s="174">
        <f t="shared" si="4"/>
        <v>430.51847430171347</v>
      </c>
      <c r="AU48" s="170">
        <f t="shared" si="14"/>
        <v>7.6416851241448258</v>
      </c>
      <c r="AV48" s="179">
        <f t="shared" si="73"/>
        <v>2.0746901595337683</v>
      </c>
      <c r="AW48" s="179">
        <v>1.38</v>
      </c>
      <c r="AX48" s="181">
        <f>'[18]Inv Nom'!C48</f>
        <v>32570.999999999996</v>
      </c>
      <c r="AY48" s="182">
        <f t="shared" si="50"/>
        <v>18.759571209800896</v>
      </c>
      <c r="AZ48" s="181">
        <f>'[18]Inv Nom'!D48</f>
        <v>18193</v>
      </c>
      <c r="BA48" s="182">
        <f t="shared" si="51"/>
        <v>15.842088506844965</v>
      </c>
      <c r="BB48" s="181">
        <f>'[18]Inv Nom'!E48</f>
        <v>14377.999999999996</v>
      </c>
      <c r="BC48" s="182">
        <f t="shared" si="52"/>
        <v>22.668714273526149</v>
      </c>
      <c r="BD48" s="182">
        <f t="shared" si="29"/>
        <v>15.662749095945216</v>
      </c>
      <c r="BE48" s="184">
        <f t="shared" si="129"/>
        <v>-1.3590876740786335</v>
      </c>
      <c r="BF48" s="185">
        <f t="shared" si="75"/>
        <v>17.02183677002385</v>
      </c>
      <c r="BG48" s="185">
        <f t="shared" si="104"/>
        <v>11.714842848349619</v>
      </c>
      <c r="BH48" s="186">
        <f t="shared" si="105"/>
        <v>5.3069939216742315</v>
      </c>
      <c r="BI48" s="185">
        <f t="shared" si="106"/>
        <v>2.9661893129183667</v>
      </c>
      <c r="BJ48" s="185">
        <f t="shared" si="93"/>
        <v>-1.6071016388397321</v>
      </c>
      <c r="BK48" s="182">
        <f t="shared" si="94"/>
        <v>6.9140955605139638</v>
      </c>
      <c r="BL48" s="182">
        <f t="shared" si="76"/>
        <v>8.7486535354312522</v>
      </c>
      <c r="BM48" s="173">
        <v>19.399999999999999</v>
      </c>
      <c r="BN48" s="173">
        <f t="shared" si="212"/>
        <v>1.3590876740786335</v>
      </c>
      <c r="BO48" s="173">
        <f t="shared" si="201"/>
        <v>18.040912325921365</v>
      </c>
      <c r="BP48" s="173">
        <f t="shared" si="202"/>
        <v>14.240912325921364</v>
      </c>
      <c r="BQ48" s="173">
        <f t="shared" si="203"/>
        <v>1.9409123259213654</v>
      </c>
      <c r="BR48" s="173">
        <f t="shared" si="204"/>
        <v>3.8</v>
      </c>
      <c r="BS48" s="173">
        <f t="shared" si="213"/>
        <v>-3.3</v>
      </c>
      <c r="BT48" s="173">
        <f t="shared" si="205"/>
        <v>12.299999999999999</v>
      </c>
      <c r="BU48" s="173">
        <v>7.1</v>
      </c>
      <c r="BV48" s="187">
        <f>'[15]Precios M Anual'!B48</f>
        <v>196.64511180172852</v>
      </c>
      <c r="BW48" s="188">
        <f t="shared" si="5"/>
        <v>0.57796650153336682</v>
      </c>
      <c r="BX48" s="187">
        <f>'[15]Precios M Anual'!D48</f>
        <v>182.30591414365327</v>
      </c>
      <c r="BY48" s="188">
        <f t="shared" si="5"/>
        <v>0.35236081747711534</v>
      </c>
      <c r="BZ48" s="188">
        <f>'[15]Fuente Bortz y otros'!G48</f>
        <v>212.96296296296299</v>
      </c>
      <c r="CA48" s="188">
        <f>'[15]Fuente Bortz y otros'!I48</f>
        <v>0.87719298245614308</v>
      </c>
      <c r="CB48" s="190">
        <f>'[15]Tasas int'!$B48</f>
        <v>8</v>
      </c>
      <c r="CC48" s="185">
        <f>'[19]TCA B64'!$B48</f>
        <v>12.5</v>
      </c>
      <c r="CD48" s="140">
        <f t="shared" si="15"/>
        <v>0</v>
      </c>
      <c r="CE48" s="185">
        <f>[19]TCA!$D48</f>
        <v>12.49</v>
      </c>
      <c r="CF48" s="140">
        <f t="shared" si="16"/>
        <v>0</v>
      </c>
      <c r="CG48" s="190">
        <f>'[19]TCA B64'!$I48</f>
        <v>96.110178692051747</v>
      </c>
      <c r="CH48" s="140">
        <f t="shared" si="22"/>
        <v>0.81686903479116779</v>
      </c>
      <c r="CI48" s="27">
        <f>[19]TCA!$H48</f>
        <v>96.225602275162842</v>
      </c>
      <c r="CJ48" s="140">
        <f t="shared" si="77"/>
        <v>0.35236081747709314</v>
      </c>
      <c r="CK48" s="185">
        <f>[22]SMIN!$E48</f>
        <v>12.44</v>
      </c>
      <c r="CL48" s="185">
        <v>1.1500000000000001</v>
      </c>
      <c r="CM48" s="191">
        <f>[22]SMIN!$G48</f>
        <v>371.3432835820895</v>
      </c>
      <c r="CN48" s="185">
        <f t="shared" si="95"/>
        <v>188.83931574994045</v>
      </c>
      <c r="CO48" s="185">
        <f>[22]SIND!$B$19</f>
        <v>182.95902244411485</v>
      </c>
      <c r="CP48" s="186">
        <f>'[15]Terminos de Int'!B48</f>
        <v>155.36892262382221</v>
      </c>
      <c r="CQ48" s="186">
        <f>'[15]Terminos de Int'!C48</f>
        <v>-5.9352185255391321</v>
      </c>
      <c r="CR48" s="173">
        <f>[16]bp!G48</f>
        <v>-226.1</v>
      </c>
      <c r="CS48" s="173">
        <f>[16]bp!H48</f>
        <v>1804.1</v>
      </c>
      <c r="CT48" s="173">
        <f>[16]bp!I48</f>
        <v>1028.8</v>
      </c>
      <c r="CU48" s="173">
        <f>[16]bp!J48</f>
        <v>649.19999999999993</v>
      </c>
      <c r="CV48" s="173">
        <f>[16]bp!K48</f>
        <v>84.3</v>
      </c>
      <c r="CW48" s="173">
        <f>[16]bp!L48</f>
        <v>41.9</v>
      </c>
      <c r="CX48" s="173">
        <f>[16]bp!M48</f>
        <v>2030.2</v>
      </c>
      <c r="CY48" s="173">
        <f>[16]bp!N48</f>
        <v>1244.2</v>
      </c>
      <c r="CZ48" s="173">
        <f>[16]bp!O48</f>
        <v>471</v>
      </c>
      <c r="DA48" s="173">
        <f>[16]bp!P48</f>
        <v>290.3</v>
      </c>
      <c r="DB48" s="173">
        <f>[16]bp!Q48</f>
        <v>24.7</v>
      </c>
      <c r="DC48" s="173">
        <f>[16]bp!R48</f>
        <v>125.3</v>
      </c>
      <c r="DD48" s="173">
        <f>[16]bp!S48</f>
        <v>0</v>
      </c>
      <c r="DE48" s="173">
        <f>[16]bp!T48</f>
        <v>210.5</v>
      </c>
      <c r="DF48" s="173">
        <f>[16]bp!U48</f>
        <v>109.7</v>
      </c>
      <c r="DG48" s="173">
        <f>[16]bp!V48</f>
        <v>0</v>
      </c>
      <c r="DH48" s="173">
        <f>'[18]Inv Ext'!B48</f>
        <v>117.476</v>
      </c>
      <c r="DI48" s="173">
        <f t="shared" si="130"/>
        <v>0.70614853427714086</v>
      </c>
      <c r="DJ48" s="173">
        <f t="shared" si="17"/>
        <v>13.663008771254907</v>
      </c>
      <c r="DK48" s="173">
        <f t="shared" si="0"/>
        <v>-215.40000000000009</v>
      </c>
      <c r="DL48" s="173">
        <f t="shared" si="6"/>
        <v>-1.294769946910826</v>
      </c>
      <c r="DM48" s="173">
        <f t="shared" si="38"/>
        <v>10.11452424274859</v>
      </c>
      <c r="DN48" s="173">
        <f t="shared" si="189"/>
        <v>7.1847002067539689</v>
      </c>
      <c r="DO48" s="173">
        <f t="shared" si="131"/>
        <v>-1.3590876740786335</v>
      </c>
      <c r="DP48" s="173">
        <f t="shared" si="132"/>
        <v>0.7531786181426483</v>
      </c>
      <c r="DQ48" s="21" t="s">
        <v>76</v>
      </c>
      <c r="DR48" s="192">
        <f>[20]GobFed!$X48</f>
        <v>16379</v>
      </c>
      <c r="DS48" s="140">
        <f>[20]GobFed!$X117</f>
        <v>7.8763368469646835</v>
      </c>
      <c r="DT48" s="192">
        <f>[20]GobFed!$AO48</f>
        <v>19721</v>
      </c>
      <c r="DU48" s="140">
        <f>[20]GobFed!$AO117</f>
        <v>9.483438485804415</v>
      </c>
      <c r="DV48" s="193">
        <f>[20]GobFed!$BG48</f>
        <v>-3342</v>
      </c>
      <c r="DW48" s="186">
        <f>[20]GobFed!$BG117</f>
        <v>-1.6071016388397321</v>
      </c>
      <c r="DX48" s="191">
        <f t="shared" si="206"/>
        <v>4212.9590702191063</v>
      </c>
      <c r="DY48" s="185">
        <f>'[20] Sector Pub'!$G48</f>
        <v>2.02592861343921</v>
      </c>
      <c r="DZ48" s="191">
        <f t="shared" si="207"/>
        <v>6916.3350702191065</v>
      </c>
      <c r="EA48" s="185">
        <f>'[20] Sector Pub'!$H48</f>
        <v>3.3259286134392099</v>
      </c>
      <c r="EB48" s="191">
        <f t="shared" si="208"/>
        <v>-6862.4160000000002</v>
      </c>
      <c r="EC48" s="185">
        <f>'[20] Sector Pub'!$I48</f>
        <v>-3.3</v>
      </c>
      <c r="ED48" s="36">
        <f>'[20]Deuda Ext'!K48</f>
        <v>1315.4</v>
      </c>
      <c r="EE48" s="36">
        <f t="shared" si="196"/>
        <v>7.9068727398630454</v>
      </c>
      <c r="EF48" s="4"/>
      <c r="EG48" s="175">
        <f>'[21]Rec y Obligaciones'!$EA48</f>
        <v>16511</v>
      </c>
      <c r="EH48" s="173">
        <f t="shared" si="78"/>
        <v>7.9398130337770256</v>
      </c>
      <c r="EI48" s="173">
        <f t="shared" si="96"/>
        <v>11.013245478383649</v>
      </c>
      <c r="EJ48" s="173">
        <f>'[21]Rec y Obligaciones'!C48</f>
        <v>7044</v>
      </c>
      <c r="EK48" s="173">
        <f t="shared" si="79"/>
        <v>3.3873201508040318</v>
      </c>
      <c r="EL48" s="173">
        <f t="shared" si="97"/>
        <v>22.95339500785478</v>
      </c>
      <c r="EM48" s="173">
        <f>'[21]Rec y Obligaciones'!$DE48+'[21]Rec y Obligaciones'!$DF48+'[21]Rec y Obligaciones'!$DG48</f>
        <v>9467</v>
      </c>
      <c r="EN48" s="173">
        <f t="shared" si="80"/>
        <v>4.5524928829729934</v>
      </c>
      <c r="EO48" s="173">
        <f t="shared" si="107"/>
        <v>3.5323709536307923</v>
      </c>
      <c r="EP48" s="175">
        <f>'[21]Rec y Obligaciones'!$DF48</f>
        <v>1808</v>
      </c>
      <c r="EQ48" s="173">
        <f t="shared" si="81"/>
        <v>0.86943140724782642</v>
      </c>
      <c r="ER48" s="173">
        <f t="shared" si="98"/>
        <v>372.06266318537854</v>
      </c>
      <c r="ES48" s="175">
        <f>'[21]Rec y Obligaciones'!$DC48+'[21]Rec y Obligaciones'!$DD48</f>
        <v>1399</v>
      </c>
      <c r="ET48" s="173">
        <f t="shared" si="82"/>
        <v>0.67275140417019319</v>
      </c>
      <c r="EU48" s="173">
        <f t="shared" si="99"/>
        <v>25.358422939068092</v>
      </c>
      <c r="EV48" s="175">
        <f>'[21]Rec y Obligaciones'!$DG48</f>
        <v>6260</v>
      </c>
      <c r="EW48" s="173">
        <f t="shared" si="83"/>
        <v>3.010310071554974</v>
      </c>
      <c r="EX48" s="173">
        <f t="shared" si="100"/>
        <v>-18.116415958142575</v>
      </c>
      <c r="EZ48" s="173">
        <f>'[21]Rec y Obligaciones'!$DS48</f>
        <v>60947</v>
      </c>
      <c r="FA48" s="173">
        <f t="shared" si="84"/>
        <v>29.308205739786104</v>
      </c>
      <c r="FB48" s="175">
        <f>'[21]Rec y Obligaciones'!$DF48+'[21]Rec y Obligaciones'!$DG48</f>
        <v>8068</v>
      </c>
      <c r="FC48" s="173">
        <f t="shared" si="85"/>
        <v>3.8797414788028006</v>
      </c>
      <c r="FD48" s="175">
        <f>'[21]Rec y Obligaciones'!$DH48+'[21]Rec y Obligaciones'!$DI48</f>
        <v>23552</v>
      </c>
      <c r="FE48" s="173">
        <f t="shared" si="86"/>
        <v>11.325690543971685</v>
      </c>
      <c r="FF48" s="175">
        <f>'[21]Rec y Obligaciones'!$DL48+'[21]Rec y Obligaciones'!$DK48</f>
        <v>29327</v>
      </c>
      <c r="FG48" s="173">
        <f t="shared" si="87"/>
        <v>14.102773717011619</v>
      </c>
      <c r="FH48" s="173">
        <f>'[21]Rec y Obligaciones'!$DH48</f>
        <v>401</v>
      </c>
      <c r="FI48" s="173">
        <f t="shared" si="108"/>
        <v>0.19283296145264292</v>
      </c>
      <c r="FJ48" s="173">
        <f>'[21]Rec y Obligaciones'!$DK48</f>
        <v>6413</v>
      </c>
      <c r="FK48" s="173">
        <f t="shared" si="109"/>
        <v>3.083884742632915</v>
      </c>
      <c r="FL48" s="195">
        <v>23682</v>
      </c>
      <c r="FM48" s="173">
        <f t="shared" si="110"/>
        <v>11.38820497037778</v>
      </c>
      <c r="FN48" s="173">
        <f t="shared" si="119"/>
        <v>16.8039457459926</v>
      </c>
      <c r="FO48" s="173">
        <f>'[21]Rec y Obligaciones'!DY48</f>
        <v>20429.8</v>
      </c>
      <c r="FP48" s="173">
        <f t="shared" si="88"/>
        <v>9.8242863737785644</v>
      </c>
      <c r="FQ48" s="173">
        <f t="shared" si="111"/>
        <v>14.387296894771605</v>
      </c>
      <c r="FR48" s="173">
        <f>'[21]Rec y Obligaciones'!$DZ48</f>
        <v>46400</v>
      </c>
      <c r="FS48" s="173">
        <f t="shared" si="89"/>
        <v>22.312841424944217</v>
      </c>
      <c r="FT48" s="173">
        <f t="shared" si="112"/>
        <v>19.896640826873391</v>
      </c>
      <c r="FU48" s="173">
        <f t="shared" si="113"/>
        <v>1.4343165162618861</v>
      </c>
      <c r="FV48" s="173">
        <f t="shared" si="114"/>
        <v>11.38820497037778</v>
      </c>
      <c r="FW48" s="173">
        <f t="shared" si="115"/>
        <v>8.7810151169664721</v>
      </c>
      <c r="FX48" s="191">
        <f>'[21]Fin Gob Fed '!I48</f>
        <v>23325</v>
      </c>
      <c r="FY48" s="185">
        <f>'[21]Fin Gob Fed '!L48</f>
        <v>11.216530737862582</v>
      </c>
      <c r="FZ48" s="185">
        <f>'[21]Fin Gob Fed '!M48</f>
        <v>16.339967080652396</v>
      </c>
      <c r="GA48" s="191">
        <f>'[21]Fin Gob Fed '!N48</f>
        <v>16281</v>
      </c>
      <c r="GB48" s="185">
        <f>'[21]Fin Gob Fed '!O48</f>
        <v>7.8292105870585518</v>
      </c>
      <c r="GC48" s="185">
        <f>'[21]Fin Gob Fed '!P48</f>
        <v>13.694134078212294</v>
      </c>
      <c r="GD48" s="185">
        <f>'[21]Fin Gob Fed '!$H48</f>
        <v>3.2767177040855584</v>
      </c>
      <c r="GE48" s="185">
        <f>'[21]Fin Gob Fed '!$G48</f>
        <v>4.1461491113333846</v>
      </c>
      <c r="GF48" s="173">
        <f>'[21]Reservas Int'!C48</f>
        <v>564.5</v>
      </c>
      <c r="GG48" s="27">
        <f t="shared" si="190"/>
        <v>3.3932109332922984</v>
      </c>
      <c r="GH48" s="31">
        <f t="shared" si="53"/>
        <v>109.69999999999999</v>
      </c>
      <c r="GI48" s="31">
        <f t="shared" si="197"/>
        <v>0.65940697853350771</v>
      </c>
      <c r="GJ48" s="28">
        <f t="shared" si="191"/>
        <v>7050.6050000000005</v>
      </c>
      <c r="GK48" s="32">
        <f t="shared" si="54"/>
        <v>24.120492524186467</v>
      </c>
      <c r="GL48" s="35">
        <f t="shared" si="192"/>
        <v>5.4444623050956436</v>
      </c>
    </row>
    <row r="49" spans="1:194" x14ac:dyDescent="0.25">
      <c r="A49" s="22">
        <v>1964</v>
      </c>
      <c r="B49" s="28">
        <f>'[14]EU Pob'!C49</f>
        <v>191927000</v>
      </c>
      <c r="C49" s="35">
        <f>'[14]EU PIB'!B49</f>
        <v>3916.28</v>
      </c>
      <c r="D49" s="35">
        <f>'[14]EU PIB'!C49</f>
        <v>5.8</v>
      </c>
      <c r="E49" s="35">
        <f>'[14]EU PIB'!D49</f>
        <v>684.46</v>
      </c>
      <c r="F49" s="35">
        <f>'[14]EU PIB'!E49</f>
        <v>1.5253921499637002</v>
      </c>
      <c r="G49" s="35">
        <f>'[14]EU PIB'!F49</f>
        <v>17.477299886627105</v>
      </c>
      <c r="H49" s="35">
        <f>'[14]EU PIB'!G49</f>
        <v>1.5253921499637002</v>
      </c>
      <c r="I49" s="35">
        <f>'[14]EU PIB'!H49</f>
        <v>3566.2517519681965</v>
      </c>
      <c r="J49" s="170">
        <f>'[14]EU INF A'!$J49</f>
        <v>115.69643401402011</v>
      </c>
      <c r="K49" s="170">
        <f t="shared" ref="K49" si="223">((J49/J48)-1)*100</f>
        <v>0.18474531538668071</v>
      </c>
      <c r="L49" s="170">
        <f>'[14]EU INF A'!$L49</f>
        <v>115.94026211520875</v>
      </c>
      <c r="M49" s="170">
        <f t="shared" ref="M49" si="224">((L49/L48)-1)*100</f>
        <v>0.31645569620251113</v>
      </c>
      <c r="N49" s="170">
        <f>'[14]EU INF A'!$F49</f>
        <v>128.87811634349026</v>
      </c>
      <c r="O49" s="170">
        <f t="shared" si="1"/>
        <v>1.2789115646258509</v>
      </c>
      <c r="P49" s="170">
        <f>'[14]EU INF A'!$H49</f>
        <v>124.79999999999998</v>
      </c>
      <c r="Q49" s="170">
        <f t="shared" ref="Q49" si="225">((P49/P48)-1)*100</f>
        <v>0.97087378640776656</v>
      </c>
      <c r="R49" s="170">
        <f>'[14]EU tasas'!B49</f>
        <v>4.5</v>
      </c>
      <c r="S49" s="170">
        <f>'[14]EU tasas'!C49</f>
        <v>4.5</v>
      </c>
      <c r="T49" s="170">
        <f>'[14]EU tasas'!D49</f>
        <v>3.84</v>
      </c>
      <c r="U49" s="170">
        <f>'[14]EU tasas'!E49</f>
        <v>3.5466666666666669</v>
      </c>
      <c r="V49" s="171">
        <f>'[14]EU Bal Fis'!B49</f>
        <v>-0.86250000000000004</v>
      </c>
      <c r="W49" s="170">
        <f>'[14]UK Pet'!B108</f>
        <v>1.8</v>
      </c>
      <c r="X49" s="170">
        <f>'[14]UK Pet'!C108</f>
        <v>0</v>
      </c>
      <c r="Y49" s="172">
        <f>[17]POBLACIÓN!$E49</f>
        <v>39967889.263871036</v>
      </c>
      <c r="Z49" s="52">
        <f t="shared" si="179"/>
        <v>3.4308079925992052</v>
      </c>
      <c r="AA49" s="37">
        <f>[17]POBLACIÓN!$F49</f>
        <v>21361231.409783866</v>
      </c>
      <c r="AB49" s="52">
        <f t="shared" si="10"/>
        <v>53.445983271108958</v>
      </c>
      <c r="AC49" s="37">
        <f>[17]POBLACIÓN!$G49</f>
        <v>18606657.85408717</v>
      </c>
      <c r="AD49" s="52">
        <f t="shared" si="11"/>
        <v>46.554016728891042</v>
      </c>
      <c r="AE49" s="37">
        <f>[17]POBLACIÓN!$M49</f>
        <v>11905389.264506591</v>
      </c>
      <c r="AF49" s="52">
        <f t="shared" si="12"/>
        <v>29.787385533187177</v>
      </c>
      <c r="AG49" s="173">
        <f>[18]PIB!D49</f>
        <v>99104.135367533396</v>
      </c>
      <c r="AH49" s="173">
        <f>[18]PIB!E49</f>
        <v>11.003827198935978</v>
      </c>
      <c r="AI49" s="174">
        <f>[18]PIB!H49</f>
        <v>247.72023799970145</v>
      </c>
      <c r="AJ49" s="174">
        <f>[18]PIB!I49</f>
        <v>6.3536039487358531</v>
      </c>
      <c r="AK49" s="175">
        <f>[18]PIB!B49</f>
        <v>245501</v>
      </c>
      <c r="AL49" s="173">
        <f>[18]PIB!C49</f>
        <v>18.056570747095478</v>
      </c>
      <c r="AM49" s="48">
        <f t="shared" si="175"/>
        <v>8.324308694633908</v>
      </c>
      <c r="AN49" s="173">
        <f>'[18]PIB POT'!F49</f>
        <v>97822.719364526929</v>
      </c>
      <c r="AO49" s="173">
        <f>'[18]PIB POT'!G49</f>
        <v>233.5535431041273</v>
      </c>
      <c r="AP49" s="173">
        <f>'[18]PIB POT'!H49</f>
        <v>6.7806789618649166</v>
      </c>
      <c r="AQ49" s="176">
        <f t="shared" si="21"/>
        <v>3.9549741377644665</v>
      </c>
      <c r="AR49" s="177">
        <f t="shared" si="3"/>
        <v>19640.080000000002</v>
      </c>
      <c r="AS49" s="178">
        <f t="shared" si="13"/>
        <v>18.056570747095503</v>
      </c>
      <c r="AT49" s="174">
        <f t="shared" si="4"/>
        <v>491.39647756564534</v>
      </c>
      <c r="AU49" s="170">
        <f t="shared" si="14"/>
        <v>14.140625059743117</v>
      </c>
      <c r="AV49" s="179">
        <f t="shared" si="73"/>
        <v>1.4697659204582896</v>
      </c>
      <c r="AW49" s="179">
        <v>1.38</v>
      </c>
      <c r="AX49" s="181">
        <f>'[18]Inv Nom'!C49</f>
        <v>39705</v>
      </c>
      <c r="AY49" s="182">
        <f t="shared" si="50"/>
        <v>21.902919775260223</v>
      </c>
      <c r="AZ49" s="181">
        <f>'[18]Inv Nom'!D49</f>
        <v>22871</v>
      </c>
      <c r="BA49" s="182">
        <f t="shared" si="51"/>
        <v>25.713186390369923</v>
      </c>
      <c r="BB49" s="181">
        <f>'[18]Inv Nom'!E49</f>
        <v>16834</v>
      </c>
      <c r="BC49" s="182">
        <f t="shared" si="52"/>
        <v>17.08165252469054</v>
      </c>
      <c r="BD49" s="182">
        <f t="shared" si="29"/>
        <v>16.1730502116081</v>
      </c>
      <c r="BE49" s="184">
        <f t="shared" si="129"/>
        <v>-2.2642473961409526</v>
      </c>
      <c r="BF49" s="185">
        <f t="shared" si="75"/>
        <v>18.437297607749052</v>
      </c>
      <c r="BG49" s="185">
        <f t="shared" si="104"/>
        <v>13.400658245791259</v>
      </c>
      <c r="BH49" s="186">
        <f t="shared" si="105"/>
        <v>5.0366393619577927</v>
      </c>
      <c r="BI49" s="185">
        <f t="shared" si="106"/>
        <v>4.0846065800139293</v>
      </c>
      <c r="BJ49" s="185">
        <f t="shared" si="93"/>
        <v>-1.8203591838729782</v>
      </c>
      <c r="BK49" s="182">
        <f t="shared" si="94"/>
        <v>6.8569985458307707</v>
      </c>
      <c r="BL49" s="182">
        <f t="shared" si="76"/>
        <v>9.31605166577733</v>
      </c>
      <c r="BM49" s="173">
        <v>20.9</v>
      </c>
      <c r="BN49" s="173">
        <f t="shared" si="212"/>
        <v>2.2642473961409526</v>
      </c>
      <c r="BO49" s="173">
        <f t="shared" si="201"/>
        <v>18.635752603859046</v>
      </c>
      <c r="BP49" s="173">
        <f t="shared" si="202"/>
        <v>15.235752603859046</v>
      </c>
      <c r="BQ49" s="173">
        <f t="shared" si="203"/>
        <v>2.2357526038590478</v>
      </c>
      <c r="BR49" s="173">
        <f t="shared" si="204"/>
        <v>3.4000000000000004</v>
      </c>
      <c r="BS49" s="173">
        <f t="shared" si="213"/>
        <v>-4.5</v>
      </c>
      <c r="BT49" s="173">
        <f t="shared" si="205"/>
        <v>12.999999999999998</v>
      </c>
      <c r="BU49" s="173">
        <v>7.9</v>
      </c>
      <c r="BV49" s="187">
        <f>'[15]Precios M Anual'!B49</f>
        <v>204.98183138849117</v>
      </c>
      <c r="BW49" s="188">
        <f t="shared" si="5"/>
        <v>4.2394746100621772</v>
      </c>
      <c r="BX49" s="187">
        <f>'[15]Precios M Anual'!D49</f>
        <v>192.41979561651047</v>
      </c>
      <c r="BY49" s="188">
        <f t="shared" si="5"/>
        <v>5.5477528089887818</v>
      </c>
      <c r="BZ49" s="188">
        <f>'[15]Fuente Bortz y otros'!G49</f>
        <v>217.59259259259264</v>
      </c>
      <c r="CA49" s="188">
        <f>'[15]Fuente Bortz y otros'!I49</f>
        <v>2.1739130434782705</v>
      </c>
      <c r="CB49" s="190">
        <f>'[15]Tasas int'!$B49</f>
        <v>8</v>
      </c>
      <c r="CC49" s="185">
        <f>'[19]TCA B64'!$B49</f>
        <v>12.5</v>
      </c>
      <c r="CD49" s="140">
        <f t="shared" si="15"/>
        <v>0</v>
      </c>
      <c r="CE49" s="185">
        <f>[19]TCA!$D49</f>
        <v>12.49</v>
      </c>
      <c r="CF49" s="140">
        <f t="shared" si="16"/>
        <v>0</v>
      </c>
      <c r="CG49" s="190">
        <f>'[19]TCA B64'!$I49</f>
        <v>100</v>
      </c>
      <c r="CH49" s="140">
        <f t="shared" si="22"/>
        <v>4.0472521858602395</v>
      </c>
      <c r="CI49" s="27">
        <f>[19]TCA!$H49</f>
        <v>101.24356978472701</v>
      </c>
      <c r="CJ49" s="140">
        <f t="shared" si="77"/>
        <v>5.2147945982348842</v>
      </c>
      <c r="CK49" s="185">
        <f>[22]SMIN!$E49</f>
        <v>17.79</v>
      </c>
      <c r="CL49" s="185">
        <v>1.1500000000000001</v>
      </c>
      <c r="CM49" s="191">
        <f>[22]SMIN!$G49</f>
        <v>531.04477611940297</v>
      </c>
      <c r="CN49" s="185">
        <f t="shared" si="95"/>
        <v>259.06919287541245</v>
      </c>
      <c r="CO49" s="185">
        <f>[22]SIND!$B$19</f>
        <v>182.95902244411485</v>
      </c>
      <c r="CP49" s="186">
        <f>'[15]Terminos de Int'!B49</f>
        <v>161.96579242219835</v>
      </c>
      <c r="CQ49" s="186">
        <f>'[15]Terminos de Int'!C49</f>
        <v>4.2459390764705285</v>
      </c>
      <c r="CR49" s="173">
        <f>[16]bp!G49</f>
        <v>-444.7</v>
      </c>
      <c r="CS49" s="173">
        <f>[16]bp!H49</f>
        <v>1930.1</v>
      </c>
      <c r="CT49" s="173">
        <f>[16]bp!I49</f>
        <v>1088.5999999999999</v>
      </c>
      <c r="CU49" s="173">
        <f>[16]bp!J49</f>
        <v>696.1</v>
      </c>
      <c r="CV49" s="173">
        <f>[16]bp!K49</f>
        <v>99</v>
      </c>
      <c r="CW49" s="173">
        <f>[16]bp!L49</f>
        <v>46.5</v>
      </c>
      <c r="CX49" s="173">
        <f>[16]bp!M49</f>
        <v>2374.8000000000002</v>
      </c>
      <c r="CY49" s="173">
        <f>[16]bp!N49</f>
        <v>1501.6000000000001</v>
      </c>
      <c r="CZ49" s="173">
        <f>[16]bp!O49</f>
        <v>515.1</v>
      </c>
      <c r="DA49" s="173">
        <f>[16]bp!P49</f>
        <v>337.29999999999995</v>
      </c>
      <c r="DB49" s="173">
        <f>[16]bp!Q49</f>
        <v>20.8</v>
      </c>
      <c r="DC49" s="173">
        <f>[16]bp!R49</f>
        <v>582.1</v>
      </c>
      <c r="DD49" s="173">
        <f>[16]bp!S49</f>
        <v>0</v>
      </c>
      <c r="DE49" s="173">
        <f>[16]bp!T49</f>
        <v>-105.8</v>
      </c>
      <c r="DF49" s="173">
        <f>[16]bp!U49</f>
        <v>31.6</v>
      </c>
      <c r="DG49" s="173">
        <f>[16]bp!V49</f>
        <v>0</v>
      </c>
      <c r="DH49" s="173">
        <f>'[18]Inv Ext'!B49</f>
        <v>161.93299999999999</v>
      </c>
      <c r="DI49" s="173">
        <f t="shared" si="130"/>
        <v>0.82450275151628694</v>
      </c>
      <c r="DJ49" s="173">
        <f t="shared" si="17"/>
        <v>13.188337318381594</v>
      </c>
      <c r="DK49" s="173">
        <f t="shared" si="0"/>
        <v>-413.00000000000023</v>
      </c>
      <c r="DL49" s="173">
        <f t="shared" si="6"/>
        <v>-2.1028427582779714</v>
      </c>
      <c r="DM49" s="173">
        <f t="shared" si="38"/>
        <v>5.8125972006220827</v>
      </c>
      <c r="DN49" s="173">
        <f t="shared" si="189"/>
        <v>20.687992284198685</v>
      </c>
      <c r="DO49" s="173">
        <f t="shared" si="131"/>
        <v>-2.2642473961409526</v>
      </c>
      <c r="DP49" s="173">
        <f t="shared" si="132"/>
        <v>2.9638372145123646</v>
      </c>
      <c r="DQ49" s="21" t="s">
        <v>76</v>
      </c>
      <c r="DR49" s="192">
        <f>[20]GobFed!$X49</f>
        <v>18575</v>
      </c>
      <c r="DS49" s="140">
        <f>[20]GobFed!$X118</f>
        <v>7.5661606266369583</v>
      </c>
      <c r="DT49" s="192">
        <f>[20]GobFed!$AO49</f>
        <v>23044</v>
      </c>
      <c r="DU49" s="140">
        <f>[20]GobFed!$AO118</f>
        <v>9.3865198105099363</v>
      </c>
      <c r="DV49" s="193">
        <f>[20]GobFed!$BG49</f>
        <v>-4469</v>
      </c>
      <c r="DW49" s="186">
        <f>[20]GobFed!$BG118</f>
        <v>-1.8203591838729782</v>
      </c>
      <c r="DX49" s="191">
        <f t="shared" si="206"/>
        <v>-9150.7939386429152</v>
      </c>
      <c r="DY49" s="185">
        <f>'[20] Sector Pub'!$G49</f>
        <v>-3.7273957900957293</v>
      </c>
      <c r="DZ49" s="191">
        <f t="shared" si="207"/>
        <v>-7186.7859386429163</v>
      </c>
      <c r="EA49" s="185">
        <f>'[20] Sector Pub'!$H49</f>
        <v>-2.927395790095729</v>
      </c>
      <c r="EB49" s="191">
        <f t="shared" si="208"/>
        <v>-11047.545</v>
      </c>
      <c r="EC49" s="185">
        <f>'[20] Sector Pub'!$I49</f>
        <v>-4.5</v>
      </c>
      <c r="ED49" s="36">
        <f>'[20]Deuda Ext'!K49</f>
        <v>1723.5</v>
      </c>
      <c r="EE49" s="36">
        <f t="shared" si="196"/>
        <v>8.7754225033706579</v>
      </c>
      <c r="EF49" s="4"/>
      <c r="EG49" s="175">
        <f>'[21]Rec y Obligaciones'!$EA49</f>
        <v>17554</v>
      </c>
      <c r="EH49" s="173">
        <f t="shared" si="78"/>
        <v>7.1502763736196604</v>
      </c>
      <c r="EI49" s="173">
        <f t="shared" si="96"/>
        <v>6.317000787353888</v>
      </c>
      <c r="EJ49" s="173">
        <f>'[21]Rec y Obligaciones'!C49</f>
        <v>7699</v>
      </c>
      <c r="EK49" s="173">
        <f t="shared" si="79"/>
        <v>3.1360361057592434</v>
      </c>
      <c r="EL49" s="173">
        <f t="shared" si="97"/>
        <v>9.2986939239068747</v>
      </c>
      <c r="EM49" s="173">
        <f>'[21]Rec y Obligaciones'!$DE49+'[21]Rec y Obligaciones'!$DF49+'[21]Rec y Obligaciones'!$DG49</f>
        <v>9855</v>
      </c>
      <c r="EN49" s="173">
        <f t="shared" si="80"/>
        <v>4.0142402678604157</v>
      </c>
      <c r="EO49" s="173">
        <f t="shared" si="107"/>
        <v>4.0984472377733283</v>
      </c>
      <c r="EP49" s="175">
        <f>'[21]Rec y Obligaciones'!$DF49</f>
        <v>1963</v>
      </c>
      <c r="EQ49" s="173">
        <f t="shared" si="81"/>
        <v>0.7995894110410956</v>
      </c>
      <c r="ER49" s="173">
        <f t="shared" si="98"/>
        <v>8.5730088495575174</v>
      </c>
      <c r="ES49" s="175">
        <f>'[21]Rec y Obligaciones'!$DC49+'[21]Rec y Obligaciones'!$DD49</f>
        <v>1838</v>
      </c>
      <c r="ET49" s="173">
        <f t="shared" si="82"/>
        <v>0.74867312149441345</v>
      </c>
      <c r="EU49" s="173">
        <f t="shared" si="99"/>
        <v>31.379556826304512</v>
      </c>
      <c r="EV49" s="175">
        <f>'[21]Rec y Obligaciones'!$DG49</f>
        <v>6054</v>
      </c>
      <c r="EW49" s="173">
        <f t="shared" si="83"/>
        <v>2.4659777353249068</v>
      </c>
      <c r="EX49" s="173">
        <f t="shared" si="100"/>
        <v>-3.2907348242811496</v>
      </c>
      <c r="EZ49" s="173">
        <f>'[21]Rec y Obligaciones'!$DS49</f>
        <v>74998</v>
      </c>
      <c r="FA49" s="173">
        <f t="shared" si="84"/>
        <v>30.548959067376508</v>
      </c>
      <c r="FB49" s="175">
        <f>'[21]Rec y Obligaciones'!$DF49+'[21]Rec y Obligaciones'!$DG49</f>
        <v>8017</v>
      </c>
      <c r="FC49" s="173">
        <f t="shared" si="85"/>
        <v>3.2655671463660023</v>
      </c>
      <c r="FD49" s="175">
        <f>'[21]Rec y Obligaciones'!$DH49+'[21]Rec y Obligaciones'!$DI49</f>
        <v>28669</v>
      </c>
      <c r="FE49" s="173">
        <f t="shared" si="86"/>
        <v>11.67775284011063</v>
      </c>
      <c r="FF49" s="175">
        <f>'[21]Rec y Obligaciones'!$DL49+'[21]Rec y Obligaciones'!$DK49</f>
        <v>38312</v>
      </c>
      <c r="FG49" s="173">
        <f t="shared" si="87"/>
        <v>15.605639080899875</v>
      </c>
      <c r="FH49" s="173">
        <f>'[21]Rec y Obligaciones'!$DH49</f>
        <v>578</v>
      </c>
      <c r="FI49" s="173">
        <f t="shared" si="108"/>
        <v>0.23543692286385798</v>
      </c>
      <c r="FJ49" s="173">
        <f>'[21]Rec y Obligaciones'!$DK49</f>
        <v>9726</v>
      </c>
      <c r="FK49" s="173">
        <f t="shared" si="109"/>
        <v>3.9616946570482403</v>
      </c>
      <c r="FL49" s="195">
        <v>27642</v>
      </c>
      <c r="FM49" s="173">
        <f t="shared" si="110"/>
        <v>11.259424605195091</v>
      </c>
      <c r="FN49" s="173">
        <f t="shared" si="119"/>
        <v>16.721560678996706</v>
      </c>
      <c r="FO49" s="173">
        <f>'[21]Rec y Obligaciones'!DY49</f>
        <v>24467.9</v>
      </c>
      <c r="FP49" s="173">
        <f t="shared" si="88"/>
        <v>9.9665174479941019</v>
      </c>
      <c r="FQ49" s="173">
        <f t="shared" si="111"/>
        <v>19.765734368422617</v>
      </c>
      <c r="FR49" s="173">
        <f>'[21]Rec y Obligaciones'!$DZ49</f>
        <v>55500</v>
      </c>
      <c r="FS49" s="173">
        <f t="shared" si="89"/>
        <v>22.606832558726847</v>
      </c>
      <c r="FT49" s="173">
        <f t="shared" si="112"/>
        <v>19.612068965517238</v>
      </c>
      <c r="FU49" s="173">
        <f t="shared" si="113"/>
        <v>1.5746838327446735</v>
      </c>
      <c r="FV49" s="173">
        <f t="shared" si="114"/>
        <v>11.259424605195091</v>
      </c>
      <c r="FW49" s="173">
        <f t="shared" si="115"/>
        <v>8.8814485203675559</v>
      </c>
      <c r="FX49" s="191">
        <f>'[21]Fin Gob Fed '!I49</f>
        <v>27858</v>
      </c>
      <c r="FY49" s="185">
        <f>'[21]Fin Gob Fed '!L49</f>
        <v>11.347407953531757</v>
      </c>
      <c r="FZ49" s="185">
        <f>'[21]Fin Gob Fed '!M49</f>
        <v>19.434083601286179</v>
      </c>
      <c r="GA49" s="191">
        <f>'[21]Fin Gob Fed '!N49</f>
        <v>20159</v>
      </c>
      <c r="GB49" s="185">
        <f>'[21]Fin Gob Fed '!O49</f>
        <v>8.2113718477725133</v>
      </c>
      <c r="GC49" s="185">
        <f>'[21]Fin Gob Fed '!P49</f>
        <v>23.819175726306739</v>
      </c>
      <c r="GD49" s="185">
        <f>'[21]Fin Gob Fed '!$H49</f>
        <v>4.1971315799120976</v>
      </c>
      <c r="GE49" s="185">
        <f>'[21]Fin Gob Fed '!$G49</f>
        <v>4.9967209909531931</v>
      </c>
      <c r="GF49" s="173">
        <f>'[21]Reservas Int'!C49</f>
        <v>596.1</v>
      </c>
      <c r="GG49" s="27">
        <f t="shared" si="190"/>
        <v>3.0351200198777195</v>
      </c>
      <c r="GH49" s="31">
        <f t="shared" si="53"/>
        <v>31.600000000000023</v>
      </c>
      <c r="GI49" s="31">
        <f t="shared" si="197"/>
        <v>0.16089547496751552</v>
      </c>
      <c r="GJ49" s="28">
        <f t="shared" si="191"/>
        <v>7445.2890000000007</v>
      </c>
      <c r="GK49" s="32">
        <f t="shared" si="54"/>
        <v>5.5978742249778612</v>
      </c>
      <c r="GL49" s="35">
        <f t="shared" si="192"/>
        <v>4.7637187000532766</v>
      </c>
    </row>
    <row r="50" spans="1:194" x14ac:dyDescent="0.25">
      <c r="A50" s="22">
        <v>1965</v>
      </c>
      <c r="B50" s="28">
        <f>'[14]EU Pob'!C50</f>
        <v>194347000</v>
      </c>
      <c r="C50" s="35">
        <f>'[14]EU PIB'!B50</f>
        <v>4170.75</v>
      </c>
      <c r="D50" s="35">
        <f>'[14]EU PIB'!C50</f>
        <v>6.5</v>
      </c>
      <c r="E50" s="35">
        <f>'[14]EU PIB'!D50</f>
        <v>742.28899999999999</v>
      </c>
      <c r="F50" s="35">
        <f>'[14]EU PIB'!E50</f>
        <v>1.8320597053528287</v>
      </c>
      <c r="G50" s="35">
        <f>'[14]EU PIB'!F50</f>
        <v>17.797494455433675</v>
      </c>
      <c r="H50" s="35">
        <f>'[14]EU PIB'!G50</f>
        <v>1.8320597053528287</v>
      </c>
      <c r="I50" s="35">
        <f>'[14]EU PIB'!H50</f>
        <v>3819.4003509187178</v>
      </c>
      <c r="J50" s="170">
        <f>'[14]EU INF A'!$J50</f>
        <v>118.0128009753124</v>
      </c>
      <c r="K50" s="170">
        <f t="shared" ref="K50" si="226">((J50/J49)-1)*100</f>
        <v>2.0021074815595341</v>
      </c>
      <c r="L50" s="170">
        <f>'[14]EU INF A'!$L50</f>
        <v>119.96342578482168</v>
      </c>
      <c r="M50" s="170">
        <f t="shared" ref="M50" si="227">((L50/L49)-1)*100</f>
        <v>3.4700315457413256</v>
      </c>
      <c r="N50" s="170">
        <f>'[14]EU INF A'!$F50</f>
        <v>130.92105263157887</v>
      </c>
      <c r="O50" s="170">
        <f t="shared" si="1"/>
        <v>1.5851692638366277</v>
      </c>
      <c r="P50" s="170">
        <f>'[14]EU INF A'!$H50</f>
        <v>127.2</v>
      </c>
      <c r="Q50" s="170">
        <f t="shared" ref="Q50" si="228">((P50/P49)-1)*100</f>
        <v>1.9230769230769384</v>
      </c>
      <c r="R50" s="170">
        <f>'[14]EU tasas'!B50</f>
        <v>4.92</v>
      </c>
      <c r="S50" s="170">
        <f>'[14]EU tasas'!C50</f>
        <v>4.5350000000000001</v>
      </c>
      <c r="T50" s="170">
        <f>'[14]EU tasas'!D50</f>
        <v>4.38</v>
      </c>
      <c r="U50" s="170">
        <f>'[14]EU tasas'!E50</f>
        <v>3.9491666666666672</v>
      </c>
      <c r="V50" s="171">
        <f>'[14]EU Bal Fis'!B50</f>
        <v>-0.18973000000000001</v>
      </c>
      <c r="W50" s="170">
        <f>'[14]UK Pet'!B109</f>
        <v>1.8</v>
      </c>
      <c r="X50" s="170">
        <f>'[14]UK Pet'!C109</f>
        <v>0</v>
      </c>
      <c r="Y50" s="172">
        <f>[17]POBLACIÓN!$E50</f>
        <v>41339110.803209126</v>
      </c>
      <c r="Z50" s="52">
        <f t="shared" si="179"/>
        <v>3.4308079925992052</v>
      </c>
      <c r="AA50" s="37">
        <f>[17]POBLACIÓN!$F50</f>
        <v>22387632.744675323</v>
      </c>
      <c r="AB50" s="52">
        <f t="shared" si="10"/>
        <v>54.15605780987768</v>
      </c>
      <c r="AC50" s="37">
        <f>[17]POBLACIÓN!$G50</f>
        <v>18951478.058533803</v>
      </c>
      <c r="AD50" s="52">
        <f t="shared" si="11"/>
        <v>45.84394219012232</v>
      </c>
      <c r="AE50" s="37">
        <f>[17]POBLACIÓN!$M50</f>
        <v>12074233.06355021</v>
      </c>
      <c r="AF50" s="52">
        <f t="shared" si="12"/>
        <v>29.207771596801969</v>
      </c>
      <c r="AG50" s="173">
        <f>[18]PIB!D50</f>
        <v>105197.83604486284</v>
      </c>
      <c r="AH50" s="173">
        <f>[18]PIB!E50</f>
        <v>6.1487854716966162</v>
      </c>
      <c r="AI50" s="174">
        <f>[18]PIB!H50</f>
        <v>254.20674992397716</v>
      </c>
      <c r="AJ50" s="174">
        <f>[18]PIB!I50</f>
        <v>2.618482840422387</v>
      </c>
      <c r="AK50" s="175">
        <f>[18]PIB!B50</f>
        <v>267420</v>
      </c>
      <c r="AL50" s="173">
        <f>[18]PIB!C50</f>
        <v>8.9282732045897983</v>
      </c>
      <c r="AM50" s="48">
        <f t="shared" si="175"/>
        <v>8.7125894863198301</v>
      </c>
      <c r="AN50" s="173">
        <f>'[18]PIB POT'!F50</f>
        <v>104471.0765269462</v>
      </c>
      <c r="AO50" s="173">
        <f>'[18]PIB POT'!G50</f>
        <v>249.42661820561329</v>
      </c>
      <c r="AP50" s="173">
        <f>'[18]PIB POT'!H50</f>
        <v>6.7963323915018137</v>
      </c>
      <c r="AQ50" s="176">
        <f t="shared" si="21"/>
        <v>-0.60633816284193509</v>
      </c>
      <c r="AR50" s="177">
        <f t="shared" si="3"/>
        <v>21393.599999999999</v>
      </c>
      <c r="AS50" s="178">
        <f t="shared" si="13"/>
        <v>8.9282732045897752</v>
      </c>
      <c r="AT50" s="174">
        <f t="shared" si="4"/>
        <v>517.51475985640286</v>
      </c>
      <c r="AU50" s="170">
        <f t="shared" si="14"/>
        <v>5.3151138608372284</v>
      </c>
      <c r="AV50" s="179">
        <f t="shared" si="73"/>
        <v>2.693838035227099</v>
      </c>
      <c r="AW50" s="179">
        <v>1.38</v>
      </c>
      <c r="AX50" s="181">
        <f>'[18]Inv Nom'!C50</f>
        <v>44295</v>
      </c>
      <c r="AY50" s="182">
        <f t="shared" si="50"/>
        <v>11.560256894597654</v>
      </c>
      <c r="AZ50" s="181">
        <f>'[18]Inv Nom'!D50</f>
        <v>31247</v>
      </c>
      <c r="BA50" s="182">
        <f t="shared" si="51"/>
        <v>36.622797429058629</v>
      </c>
      <c r="BB50" s="181">
        <f>'[18]Inv Nom'!E50</f>
        <v>13048</v>
      </c>
      <c r="BC50" s="182">
        <f t="shared" si="52"/>
        <v>-22.49019840798384</v>
      </c>
      <c r="BD50" s="182">
        <f t="shared" si="29"/>
        <v>16.563832174108146</v>
      </c>
      <c r="BE50" s="184">
        <f t="shared" si="129"/>
        <v>-2.0702453070077032</v>
      </c>
      <c r="BF50" s="185">
        <f t="shared" si="75"/>
        <v>18.634077481115849</v>
      </c>
      <c r="BG50" s="185">
        <f t="shared" si="104"/>
        <v>15.391612444843318</v>
      </c>
      <c r="BH50" s="186">
        <f t="shared" si="105"/>
        <v>3.24246503627253</v>
      </c>
      <c r="BI50" s="185">
        <f t="shared" si="106"/>
        <v>3.7069964849300732</v>
      </c>
      <c r="BJ50" s="185">
        <f t="shared" si="93"/>
        <v>-1.6367511779223693</v>
      </c>
      <c r="BK50" s="182">
        <f t="shared" si="94"/>
        <v>4.8792162141948996</v>
      </c>
      <c r="BL50" s="182">
        <f t="shared" ref="BL50:BL67" si="229">(AZ50/AK50)*100</f>
        <v>11.684615959913245</v>
      </c>
      <c r="BM50" s="173">
        <v>20.6</v>
      </c>
      <c r="BN50" s="173">
        <f t="shared" si="212"/>
        <v>2.0702453070077032</v>
      </c>
      <c r="BO50" s="173">
        <f t="shared" si="201"/>
        <v>18.529754692992299</v>
      </c>
      <c r="BP50" s="173">
        <f t="shared" si="202"/>
        <v>14.029754692992299</v>
      </c>
      <c r="BQ50" s="173">
        <f t="shared" si="203"/>
        <v>-1.1702453070077024</v>
      </c>
      <c r="BR50" s="173">
        <f t="shared" si="204"/>
        <v>4.5</v>
      </c>
      <c r="BS50" s="173">
        <f t="shared" si="213"/>
        <v>-0.9</v>
      </c>
      <c r="BT50" s="173">
        <f t="shared" si="205"/>
        <v>15.200000000000001</v>
      </c>
      <c r="BU50" s="173">
        <v>5.4</v>
      </c>
      <c r="BV50" s="187">
        <f>'[15]Precios M Anual'!B50</f>
        <v>208.72931944616448</v>
      </c>
      <c r="BW50" s="188">
        <f t="shared" si="5"/>
        <v>1.828204983968007</v>
      </c>
      <c r="BX50" s="187">
        <f>'[15]Precios M Anual'!D50</f>
        <v>192.8038670648468</v>
      </c>
      <c r="BY50" s="188">
        <f t="shared" si="5"/>
        <v>0.19960079840317668</v>
      </c>
      <c r="BZ50" s="188">
        <f>'[15]Fuente Bortz y otros'!G50</f>
        <v>225.00000000000009</v>
      </c>
      <c r="CA50" s="188">
        <f>'[15]Fuente Bortz y otros'!I50</f>
        <v>3.4042553191489411</v>
      </c>
      <c r="CB50" s="190">
        <f>'[15]Tasas int'!$B50</f>
        <v>8</v>
      </c>
      <c r="CC50" s="185">
        <f>'[19]TCA B64'!$B50</f>
        <v>12.5</v>
      </c>
      <c r="CD50" s="140">
        <f t="shared" si="15"/>
        <v>0</v>
      </c>
      <c r="CE50" s="185">
        <f>[19]TCA!$D50</f>
        <v>12.49</v>
      </c>
      <c r="CF50" s="140">
        <f t="shared" si="16"/>
        <v>0</v>
      </c>
      <c r="CG50" s="190">
        <f>'[19]TCA B64'!$I50</f>
        <v>99.829510877877723</v>
      </c>
      <c r="CH50" s="140">
        <f t="shared" si="22"/>
        <v>-0.17048912212227485</v>
      </c>
      <c r="CI50" s="27">
        <f>[19]TCA!$H50</f>
        <v>98.043511964624059</v>
      </c>
      <c r="CJ50" s="140">
        <f t="shared" si="77"/>
        <v>-3.1607516673969549</v>
      </c>
      <c r="CK50" s="185">
        <f>[22]SMIN!$E50</f>
        <v>17.79</v>
      </c>
      <c r="CL50" s="185">
        <v>1.1500000000000001</v>
      </c>
      <c r="CM50" s="191">
        <f>[22]SMIN!$G50</f>
        <v>531.04477611940297</v>
      </c>
      <c r="CN50" s="185">
        <f t="shared" si="95"/>
        <v>254.41791192941162</v>
      </c>
      <c r="CO50" s="185">
        <f>[22]SIND!$B$19</f>
        <v>182.95902244411485</v>
      </c>
      <c r="CP50" s="186">
        <f>'[15]Terminos de Int'!B50</f>
        <v>165.27573038663775</v>
      </c>
      <c r="CQ50" s="186">
        <f>'[15]Terminos de Int'!C50</f>
        <v>2.0436031059023474</v>
      </c>
      <c r="CR50" s="173">
        <f>[16]bp!G50</f>
        <v>-442.9</v>
      </c>
      <c r="CS50" s="173">
        <f>[16]bp!H50</f>
        <v>2062.6</v>
      </c>
      <c r="CT50" s="173">
        <f>[16]bp!I50</f>
        <v>1153.5999999999999</v>
      </c>
      <c r="CU50" s="173">
        <f>[16]bp!J50</f>
        <v>769.1</v>
      </c>
      <c r="CV50" s="173">
        <f>[16]bp!K50</f>
        <v>108.6</v>
      </c>
      <c r="CW50" s="173">
        <f>[16]bp!L50</f>
        <v>31.3</v>
      </c>
      <c r="CX50" s="173">
        <f>[16]bp!M50</f>
        <v>2505.5</v>
      </c>
      <c r="CY50" s="173">
        <f>[16]bp!N50</f>
        <v>1578.8</v>
      </c>
      <c r="CZ50" s="173">
        <f>[16]bp!O50</f>
        <v>554.20000000000005</v>
      </c>
      <c r="DA50" s="173">
        <f>[16]bp!P50</f>
        <v>354.1</v>
      </c>
      <c r="DB50" s="173">
        <f>[16]bp!Q50</f>
        <v>18.399999999999999</v>
      </c>
      <c r="DC50" s="173">
        <f>[16]bp!R50</f>
        <v>342.3</v>
      </c>
      <c r="DD50" s="173">
        <f>[16]bp!S50</f>
        <v>0</v>
      </c>
      <c r="DE50" s="173">
        <f>[16]bp!T50</f>
        <v>79.7</v>
      </c>
      <c r="DF50" s="173">
        <f>[16]bp!U50</f>
        <v>-21</v>
      </c>
      <c r="DG50" s="173">
        <f>[16]bp!V50</f>
        <v>0</v>
      </c>
      <c r="DH50" s="173">
        <f>'[18]Inv Ext'!B50</f>
        <v>213.876</v>
      </c>
      <c r="DI50" s="173">
        <f t="shared" si="130"/>
        <v>0.99971954229302229</v>
      </c>
      <c r="DJ50" s="173">
        <f t="shared" si="17"/>
        <v>12.772043975768455</v>
      </c>
      <c r="DK50" s="173">
        <f t="shared" si="0"/>
        <v>-425.20000000000005</v>
      </c>
      <c r="DL50" s="173">
        <f t="shared" si="6"/>
        <v>-1.987510283449256</v>
      </c>
      <c r="DM50" s="173">
        <f t="shared" si="38"/>
        <v>5.970971890501553</v>
      </c>
      <c r="DN50" s="173">
        <f t="shared" si="189"/>
        <v>5.1411827384123532</v>
      </c>
      <c r="DO50" s="173">
        <f t="shared" si="131"/>
        <v>-2.0702453070077032</v>
      </c>
      <c r="DP50" s="173">
        <f t="shared" si="132"/>
        <v>1.6000112183082793</v>
      </c>
      <c r="DQ50" s="21" t="s">
        <v>76</v>
      </c>
      <c r="DR50" s="192">
        <f>[20]GobFed!$X50</f>
        <v>21928</v>
      </c>
      <c r="DS50" s="140">
        <f>[20]GobFed!$X119</f>
        <v>8.1998354648119065</v>
      </c>
      <c r="DT50" s="192">
        <f>[20]GobFed!$AO50</f>
        <v>26305</v>
      </c>
      <c r="DU50" s="140">
        <f>[20]GobFed!$AO119</f>
        <v>9.8365866427342752</v>
      </c>
      <c r="DV50" s="193">
        <f>[20]GobFed!$BG50</f>
        <v>-4377</v>
      </c>
      <c r="DW50" s="186">
        <f>[20]GobFed!$BG119</f>
        <v>-1.6367511779223693</v>
      </c>
      <c r="DX50" s="191">
        <f t="shared" si="206"/>
        <v>459.06600158777547</v>
      </c>
      <c r="DY50" s="185">
        <f>'[20] Sector Pub'!$G50</f>
        <v>0.17166479754235864</v>
      </c>
      <c r="DZ50" s="191">
        <f t="shared" si="207"/>
        <v>2598.4260015877758</v>
      </c>
      <c r="EA50" s="185">
        <f>'[20] Sector Pub'!$H50</f>
        <v>0.97166479754235868</v>
      </c>
      <c r="EB50" s="191">
        <f t="shared" si="208"/>
        <v>-2406.7800000000002</v>
      </c>
      <c r="EC50" s="185">
        <f>'[20] Sector Pub'!$I50</f>
        <v>-0.9</v>
      </c>
      <c r="ED50" s="36">
        <f>'[20]Deuda Ext'!K50</f>
        <v>1771</v>
      </c>
      <c r="EE50" s="36">
        <f t="shared" si="196"/>
        <v>8.2781766509610364</v>
      </c>
      <c r="EF50" s="4"/>
      <c r="EG50" s="175">
        <f>'[21]Rec y Obligaciones'!$EA50</f>
        <v>19100</v>
      </c>
      <c r="EH50" s="173">
        <f t="shared" ref="EH50:EH81" si="230">(EG50/AK50)*100</f>
        <v>7.1423229377009942</v>
      </c>
      <c r="EI50" s="173">
        <f t="shared" si="96"/>
        <v>8.807109490714371</v>
      </c>
      <c r="EJ50" s="173">
        <f>'[21]Rec y Obligaciones'!C50</f>
        <v>7220</v>
      </c>
      <c r="EK50" s="173">
        <f t="shared" ref="EK50:EK81" si="231">(EJ50/AK50)*100</f>
        <v>2.6998728591728369</v>
      </c>
      <c r="EL50" s="173">
        <f t="shared" si="97"/>
        <v>-6.2215872191193622</v>
      </c>
      <c r="EM50" s="173">
        <f>'[21]Rec y Obligaciones'!$DE50+'[21]Rec y Obligaciones'!$DF50+'[21]Rec y Obligaciones'!$DG50</f>
        <v>11880</v>
      </c>
      <c r="EN50" s="173">
        <f t="shared" ref="EN50:EN81" si="232">(EM50/AK50)*100</f>
        <v>4.4424500785281582</v>
      </c>
      <c r="EO50" s="173">
        <f t="shared" si="107"/>
        <v>20.547945205479444</v>
      </c>
      <c r="EP50" s="175">
        <f>'[21]Rec y Obligaciones'!$DF50</f>
        <v>7955</v>
      </c>
      <c r="EQ50" s="173">
        <f t="shared" ref="EQ50:EQ81" si="233">(EP50/AK50)*100</f>
        <v>2.9747214120110685</v>
      </c>
      <c r="ER50" s="173">
        <f t="shared" si="98"/>
        <v>305.24707080998468</v>
      </c>
      <c r="ES50" s="175">
        <f>'[21]Rec y Obligaciones'!$DC50+'[21]Rec y Obligaciones'!$DD50</f>
        <v>1634</v>
      </c>
      <c r="ET50" s="173">
        <f t="shared" ref="ET50:ET81" si="234">(ES50/AK50)*100</f>
        <v>0.61102385760227362</v>
      </c>
      <c r="EU50" s="173">
        <f t="shared" si="99"/>
        <v>-11.099020674646354</v>
      </c>
      <c r="EV50" s="175">
        <f>'[21]Rec y Obligaciones'!$DG50</f>
        <v>2291</v>
      </c>
      <c r="EW50" s="173">
        <f t="shared" ref="EW50:EW81" si="235">(EV50/AK50)*100</f>
        <v>0.85670480891481571</v>
      </c>
      <c r="EX50" s="173">
        <f t="shared" si="100"/>
        <v>-62.15725140403039</v>
      </c>
      <c r="EZ50" s="173">
        <f>'[21]Rec y Obligaciones'!$DS50</f>
        <v>88235</v>
      </c>
      <c r="FA50" s="173">
        <f t="shared" ref="FA50:FA81" si="236">(EZ50/AK50)*100</f>
        <v>32.99491436691347</v>
      </c>
      <c r="FB50" s="175">
        <f>'[21]Rec y Obligaciones'!$DF50+'[21]Rec y Obligaciones'!$DG50</f>
        <v>10246</v>
      </c>
      <c r="FC50" s="173">
        <f t="shared" ref="FC50:FC81" si="237">(FB50/AK50)*100</f>
        <v>3.8314262209258843</v>
      </c>
      <c r="FD50" s="175">
        <f>'[21]Rec y Obligaciones'!$DH50+'[21]Rec y Obligaciones'!$DI50</f>
        <v>32742</v>
      </c>
      <c r="FE50" s="173">
        <f t="shared" ref="FE50:FE81" si="238">(FD50/AK50)*100</f>
        <v>12.243661655822303</v>
      </c>
      <c r="FF50" s="175">
        <f>'[21]Rec y Obligaciones'!$DL50+'[21]Rec y Obligaciones'!$DK50</f>
        <v>45247</v>
      </c>
      <c r="FG50" s="173">
        <f t="shared" ref="FG50:FG81" si="239">(FF50/AK50)*100</f>
        <v>16.919826490165281</v>
      </c>
      <c r="FH50" s="173">
        <f>'[21]Rec y Obligaciones'!$DH50</f>
        <v>2259</v>
      </c>
      <c r="FI50" s="173">
        <f t="shared" si="108"/>
        <v>0.84473861341709666</v>
      </c>
      <c r="FJ50" s="173">
        <f>'[21]Rec y Obligaciones'!$DK50</f>
        <v>11122</v>
      </c>
      <c r="FK50" s="173">
        <f t="shared" si="109"/>
        <v>4.1590008226759405</v>
      </c>
      <c r="FL50" s="195">
        <v>29518</v>
      </c>
      <c r="FM50" s="173">
        <f t="shared" si="110"/>
        <v>11.038067459427118</v>
      </c>
      <c r="FN50" s="173">
        <f t="shared" si="119"/>
        <v>6.7867737500904468</v>
      </c>
      <c r="FO50" s="173">
        <f>'[21]Rec y Obligaciones'!DY50</f>
        <v>26711</v>
      </c>
      <c r="FP50" s="173">
        <f t="shared" si="88"/>
        <v>9.9884077481115838</v>
      </c>
      <c r="FQ50" s="173">
        <f t="shared" si="111"/>
        <v>9.1675215282063469</v>
      </c>
      <c r="FR50" s="173">
        <f>'[21]Rec y Obligaciones'!$DZ50</f>
        <v>64000</v>
      </c>
      <c r="FS50" s="173">
        <f t="shared" ref="FS50:FS81" si="240">(FR50/AK50)*100</f>
        <v>23.932390995437888</v>
      </c>
      <c r="FT50" s="173">
        <f t="shared" si="112"/>
        <v>15.315315315315313</v>
      </c>
      <c r="FU50" s="173">
        <f t="shared" ref="FU50:FU67" si="241">FL50/EG50</f>
        <v>1.5454450261780104</v>
      </c>
      <c r="FV50" s="173">
        <f t="shared" si="114"/>
        <v>11.038067459427118</v>
      </c>
      <c r="FW50" s="173">
        <f t="shared" si="115"/>
        <v>9.0595568805474631</v>
      </c>
      <c r="FX50" s="191">
        <f>'[21]Fin Gob Fed '!I50</f>
        <v>32481</v>
      </c>
      <c r="FY50" s="185">
        <f>'[21]Fin Gob Fed '!L50</f>
        <v>12.146062373794033</v>
      </c>
      <c r="FZ50" s="185">
        <f>'[21]Fin Gob Fed '!M50</f>
        <v>16.594874003876804</v>
      </c>
      <c r="GA50" s="191">
        <f>'[21]Fin Gob Fed '!N50</f>
        <v>25261</v>
      </c>
      <c r="GB50" s="185">
        <f>'[21]Fin Gob Fed '!O50</f>
        <v>9.4461895146211958</v>
      </c>
      <c r="GC50" s="185">
        <f>'[21]Fin Gob Fed '!P50</f>
        <v>25.308795079120983</v>
      </c>
      <c r="GD50" s="185">
        <f>'[21]Fin Gob Fed '!$H50</f>
        <v>5.0037394360930376</v>
      </c>
      <c r="GE50" s="185">
        <f>'[21]Fin Gob Fed '!$G50</f>
        <v>7.9784608481041062</v>
      </c>
      <c r="GF50" s="173">
        <f>'[21]Reservas Int'!C50</f>
        <v>575.20000000000005</v>
      </c>
      <c r="GG50" s="27">
        <f t="shared" si="190"/>
        <v>2.6886545508937254</v>
      </c>
      <c r="GH50" s="31">
        <f t="shared" si="53"/>
        <v>-20.899999999999977</v>
      </c>
      <c r="GI50" s="31">
        <f t="shared" si="197"/>
        <v>-9.7692767930595961E-2</v>
      </c>
      <c r="GJ50" s="28">
        <f t="shared" si="191"/>
        <v>7184.2480000000005</v>
      </c>
      <c r="GK50" s="32">
        <f t="shared" si="54"/>
        <v>-3.506123133702399</v>
      </c>
      <c r="GL50" s="35">
        <f t="shared" si="192"/>
        <v>4.3719280466176844</v>
      </c>
    </row>
    <row r="51" spans="1:194" x14ac:dyDescent="0.25">
      <c r="A51" s="22">
        <v>1966</v>
      </c>
      <c r="B51" s="28">
        <f>'[14]EU Pob'!C51</f>
        <v>196599000</v>
      </c>
      <c r="C51" s="35">
        <f>'[14]EU PIB'!B51</f>
        <v>4445.8530000000001</v>
      </c>
      <c r="D51" s="35">
        <f>'[14]EU PIB'!C51</f>
        <v>6.6</v>
      </c>
      <c r="E51" s="35">
        <f>'[14]EU PIB'!D51</f>
        <v>813.41399999999999</v>
      </c>
      <c r="F51" s="35">
        <f>'[14]EU PIB'!E51</f>
        <v>2.8010801226786342</v>
      </c>
      <c r="G51" s="35">
        <f>'[14]EU PIB'!F51</f>
        <v>18.296016534959659</v>
      </c>
      <c r="H51" s="35">
        <f>'[14]EU PIB'!G51</f>
        <v>2.8010801226786342</v>
      </c>
      <c r="I51" s="35">
        <f>'[14]EU PIB'!H51</f>
        <v>4137.4269452031804</v>
      </c>
      <c r="J51" s="170">
        <f>'[14]EU INF A'!$J51</f>
        <v>121.82261505638525</v>
      </c>
      <c r="K51" s="170">
        <f t="shared" ref="K51" si="242">((J51/J50)-1)*100</f>
        <v>3.2283057851239638</v>
      </c>
      <c r="L51" s="170">
        <f>'[14]EU INF A'!$L51</f>
        <v>121.79213654373665</v>
      </c>
      <c r="M51" s="170">
        <f t="shared" ref="M51" si="243">((L51/L50)-1)*100</f>
        <v>1.5243902439024293</v>
      </c>
      <c r="N51" s="170">
        <f>'[14]EU INF A'!$F51</f>
        <v>134.8684210526315</v>
      </c>
      <c r="O51" s="170">
        <f t="shared" si="1"/>
        <v>3.015075376884413</v>
      </c>
      <c r="P51" s="170">
        <f>'[14]EU INF A'!$H51</f>
        <v>131.6</v>
      </c>
      <c r="Q51" s="170">
        <f t="shared" ref="Q51" si="244">((P51/P50)-1)*100</f>
        <v>3.459119496855334</v>
      </c>
      <c r="R51" s="170">
        <f>'[14]EU tasas'!B51</f>
        <v>6</v>
      </c>
      <c r="S51" s="170">
        <f>'[14]EU tasas'!C51</f>
        <v>5.625</v>
      </c>
      <c r="T51" s="170">
        <f>'[14]EU tasas'!D51</f>
        <v>4.96</v>
      </c>
      <c r="U51" s="170">
        <f>'[14]EU tasas'!E51</f>
        <v>4.8624999999999998</v>
      </c>
      <c r="V51" s="171">
        <f>'[14]EU Bal Fis'!B51</f>
        <v>-0.45373999999999998</v>
      </c>
      <c r="W51" s="170">
        <f>'[14]UK Pet'!B110</f>
        <v>1.8</v>
      </c>
      <c r="X51" s="170">
        <f>'[14]UK Pet'!C110</f>
        <v>0</v>
      </c>
      <c r="Y51" s="172">
        <f>[17]POBLACIÓN!$E51</f>
        <v>42757376.320715062</v>
      </c>
      <c r="Z51" s="52">
        <f t="shared" si="179"/>
        <v>3.4308079925992052</v>
      </c>
      <c r="AA51" s="37">
        <f>[17]POBLACIÓN!$F51</f>
        <v>23463352.383369453</v>
      </c>
      <c r="AB51" s="52">
        <f t="shared" si="10"/>
        <v>54.875566282119948</v>
      </c>
      <c r="AC51" s="37">
        <f>[17]POBLACIÓN!$G51</f>
        <v>19294023.937345609</v>
      </c>
      <c r="AD51" s="52">
        <f t="shared" si="11"/>
        <v>45.124433717880052</v>
      </c>
      <c r="AE51" s="37">
        <f>[17]POBLACIÓN!$M51</f>
        <v>12245471.427596457</v>
      </c>
      <c r="AF51" s="52">
        <f t="shared" si="12"/>
        <v>28.639436002212747</v>
      </c>
      <c r="AG51" s="173">
        <f>[18]PIB!D51</f>
        <v>111610.84267145308</v>
      </c>
      <c r="AH51" s="173">
        <f>[18]PIB!E51</f>
        <v>6.0961393006747189</v>
      </c>
      <c r="AI51" s="174">
        <f>[18]PIB!H51</f>
        <v>266.27878876862417</v>
      </c>
      <c r="AJ51" s="174">
        <f>[18]PIB!I51</f>
        <v>4.7489057030378978</v>
      </c>
      <c r="AK51" s="175">
        <f>[18]PIB!B51</f>
        <v>297196</v>
      </c>
      <c r="AL51" s="173">
        <f>[18]PIB!C51</f>
        <v>11.134544910627486</v>
      </c>
      <c r="AM51" s="48">
        <f t="shared" si="175"/>
        <v>9.1144586250821096</v>
      </c>
      <c r="AN51" s="173">
        <f>'[18]PIB POT'!F51</f>
        <v>111516.79853682521</v>
      </c>
      <c r="AO51" s="173">
        <f>'[18]PIB POT'!G51</f>
        <v>266.24840919469818</v>
      </c>
      <c r="AP51" s="173">
        <f>'[18]PIB POT'!H51</f>
        <v>6.7441843657672251</v>
      </c>
      <c r="AQ51" s="176">
        <f t="shared" si="21"/>
        <v>-0.60710105093119138</v>
      </c>
      <c r="AR51" s="177">
        <f t="shared" si="3"/>
        <v>23775.68</v>
      </c>
      <c r="AS51" s="178">
        <f t="shared" si="13"/>
        <v>11.134544910627486</v>
      </c>
      <c r="AT51" s="174">
        <f t="shared" si="4"/>
        <v>556.0603115977716</v>
      </c>
      <c r="AU51" s="170">
        <f t="shared" si="14"/>
        <v>7.4482033617870425</v>
      </c>
      <c r="AV51" s="179">
        <f t="shared" si="73"/>
        <v>2.773509010095355</v>
      </c>
      <c r="AW51" s="179">
        <v>1.38</v>
      </c>
      <c r="AX51" s="181">
        <f>'[18]Inv Nom'!C51</f>
        <v>50249</v>
      </c>
      <c r="AY51" s="182">
        <f t="shared" si="50"/>
        <v>13.441697708544975</v>
      </c>
      <c r="AZ51" s="181">
        <f>'[18]Inv Nom'!D51</f>
        <v>34774</v>
      </c>
      <c r="BA51" s="182">
        <f t="shared" si="51"/>
        <v>11.287483598425441</v>
      </c>
      <c r="BB51" s="181">
        <f>'[18]Inv Nom'!E51</f>
        <v>15475</v>
      </c>
      <c r="BC51" s="182">
        <f t="shared" si="52"/>
        <v>18.600551808706321</v>
      </c>
      <c r="BD51" s="182">
        <f t="shared" si="29"/>
        <v>16.907697277217729</v>
      </c>
      <c r="BE51" s="184">
        <f t="shared" si="129"/>
        <v>-2.0096165493479052</v>
      </c>
      <c r="BF51" s="185">
        <f t="shared" si="75"/>
        <v>18.917313826565632</v>
      </c>
      <c r="BG51" s="185">
        <f t="shared" ref="BG51:BG67" si="245">BF51-BH51</f>
        <v>14.585828880604044</v>
      </c>
      <c r="BH51" s="186">
        <f t="shared" ref="BH51:BH67" si="246">BJ51+BK51</f>
        <v>4.3314849459615878</v>
      </c>
      <c r="BI51" s="185">
        <f t="shared" ref="BI51:BI67" si="247">BG51-BL51</f>
        <v>2.8851330435133704</v>
      </c>
      <c r="BJ51" s="185">
        <f t="shared" ref="BJ51:BJ67" si="248">DW51</f>
        <v>-0.87551649416546651</v>
      </c>
      <c r="BK51" s="182">
        <f t="shared" si="94"/>
        <v>5.2070014401270539</v>
      </c>
      <c r="BL51" s="182">
        <f t="shared" si="229"/>
        <v>11.700695837090674</v>
      </c>
      <c r="BM51" s="173">
        <v>22.6</v>
      </c>
      <c r="BN51" s="173">
        <f t="shared" si="212"/>
        <v>2.0096165493479052</v>
      </c>
      <c r="BO51" s="173">
        <f t="shared" si="201"/>
        <v>20.590383450652098</v>
      </c>
      <c r="BP51" s="173">
        <f t="shared" si="202"/>
        <v>15.990383450652098</v>
      </c>
      <c r="BQ51" s="173">
        <f t="shared" si="203"/>
        <v>-0.90961654934790381</v>
      </c>
      <c r="BR51" s="173">
        <f t="shared" si="204"/>
        <v>4.5999999999999996</v>
      </c>
      <c r="BS51" s="173">
        <f t="shared" si="213"/>
        <v>-1.1000000000000001</v>
      </c>
      <c r="BT51" s="173">
        <f t="shared" si="205"/>
        <v>16.900000000000002</v>
      </c>
      <c r="BU51" s="173">
        <v>5.7</v>
      </c>
      <c r="BV51" s="187">
        <f>'[15]Precios M Anual'!B51</f>
        <v>211.4621030451448</v>
      </c>
      <c r="BW51" s="188">
        <f t="shared" si="5"/>
        <v>1.3092475969506356</v>
      </c>
      <c r="BX51" s="187">
        <f>'[15]Precios M Anual'!D51</f>
        <v>198.30889115766772</v>
      </c>
      <c r="BY51" s="188">
        <f t="shared" si="5"/>
        <v>2.855245683930896</v>
      </c>
      <c r="BZ51" s="188">
        <f>'[15]Fuente Bortz y otros'!G51</f>
        <v>235.18518518518525</v>
      </c>
      <c r="CA51" s="188">
        <f>'[15]Fuente Bortz y otros'!I51</f>
        <v>4.5267489711934061</v>
      </c>
      <c r="CB51" s="190">
        <f>'[15]Tasas int'!$B51</f>
        <v>8</v>
      </c>
      <c r="CC51" s="185">
        <f>'[19]TCA B64'!$B51</f>
        <v>12.5</v>
      </c>
      <c r="CD51" s="140">
        <f t="shared" si="15"/>
        <v>0</v>
      </c>
      <c r="CE51" s="185">
        <f>[19]TCA!$D51</f>
        <v>12.49</v>
      </c>
      <c r="CF51" s="140">
        <f t="shared" si="16"/>
        <v>0</v>
      </c>
      <c r="CG51" s="190">
        <f>'[19]TCA B64'!$I51</f>
        <v>97.973637735192298</v>
      </c>
      <c r="CH51" s="140">
        <f t="shared" si="22"/>
        <v>-1.8590426081078637</v>
      </c>
      <c r="CI51" s="27">
        <f>[19]TCA!$H51</f>
        <v>99.328737524158555</v>
      </c>
      <c r="CJ51" s="140">
        <f t="shared" si="77"/>
        <v>1.310872625613646</v>
      </c>
      <c r="CK51" s="185">
        <f>[22]SMIN!$E51</f>
        <v>20.9</v>
      </c>
      <c r="CL51" s="185">
        <v>1.1500000000000001</v>
      </c>
      <c r="CM51" s="191">
        <f>[22]SMIN!$G51</f>
        <v>623.88059701492534</v>
      </c>
      <c r="CN51" s="185">
        <f t="shared" si="95"/>
        <v>295.0318700281411</v>
      </c>
      <c r="CO51" s="185">
        <f>[22]SIND!$B$19</f>
        <v>182.95902244411485</v>
      </c>
      <c r="CP51" s="186">
        <f>'[15]Terminos de Int'!B51</f>
        <v>163.11909284004454</v>
      </c>
      <c r="CQ51" s="186">
        <f>'[15]Terminos de Int'!C51</f>
        <v>-1.3048724949198953</v>
      </c>
      <c r="CR51" s="173">
        <f>[16]bp!G51</f>
        <v>-477.8</v>
      </c>
      <c r="CS51" s="173">
        <f>[16]bp!H51</f>
        <v>2241.9</v>
      </c>
      <c r="CT51" s="173">
        <f>[16]bp!I51</f>
        <v>1235.4000000000001</v>
      </c>
      <c r="CU51" s="173">
        <f>[16]bp!J51</f>
        <v>839.7</v>
      </c>
      <c r="CV51" s="173">
        <f>[16]bp!K51</f>
        <v>136.19999999999999</v>
      </c>
      <c r="CW51" s="173">
        <f>[16]bp!L51</f>
        <v>30.7</v>
      </c>
      <c r="CX51" s="173">
        <f>[16]bp!M51</f>
        <v>2719.7</v>
      </c>
      <c r="CY51" s="173">
        <f>[16]bp!N51</f>
        <v>1668.8</v>
      </c>
      <c r="CZ51" s="173">
        <f>[16]bp!O51</f>
        <v>624.09999999999991</v>
      </c>
      <c r="DA51" s="173">
        <f>[16]bp!P51</f>
        <v>407.8</v>
      </c>
      <c r="DB51" s="173">
        <f>[16]bp!Q51</f>
        <v>19</v>
      </c>
      <c r="DC51" s="173">
        <f>[16]bp!R51</f>
        <v>527</v>
      </c>
      <c r="DD51" s="173">
        <f>[16]bp!S51</f>
        <v>0</v>
      </c>
      <c r="DE51" s="173">
        <f>[16]bp!T51</f>
        <v>-43.1</v>
      </c>
      <c r="DF51" s="173">
        <f>[16]bp!U51</f>
        <v>6.1</v>
      </c>
      <c r="DG51" s="173">
        <f>[16]bp!V51</f>
        <v>0</v>
      </c>
      <c r="DH51" s="173">
        <f>'[18]Inv Ext'!B51</f>
        <v>186.09100000000001</v>
      </c>
      <c r="DI51" s="173">
        <f t="shared" si="130"/>
        <v>0.7826947536306007</v>
      </c>
      <c r="DJ51" s="173">
        <f t="shared" si="17"/>
        <v>12.215002893713239</v>
      </c>
      <c r="DK51" s="173">
        <f t="shared" si="0"/>
        <v>-433.39999999999986</v>
      </c>
      <c r="DL51" s="173">
        <f t="shared" si="6"/>
        <v>-1.8228711018990829</v>
      </c>
      <c r="DM51" s="173">
        <f t="shared" si="38"/>
        <v>7.0908460471567514</v>
      </c>
      <c r="DN51" s="173">
        <f t="shared" si="189"/>
        <v>5.7005320496579692</v>
      </c>
      <c r="DO51" s="173">
        <f t="shared" si="131"/>
        <v>-2.0096165493479052</v>
      </c>
      <c r="DP51" s="173">
        <f t="shared" si="132"/>
        <v>2.2165506938182209</v>
      </c>
      <c r="DQ51" s="21" t="s">
        <v>76</v>
      </c>
      <c r="DR51" s="192">
        <f>[20]GobFed!$X51</f>
        <v>24411</v>
      </c>
      <c r="DS51" s="140">
        <f>[20]GobFed!$X120</f>
        <v>8.2137713831949295</v>
      </c>
      <c r="DT51" s="192">
        <f>[20]GobFed!$AO51</f>
        <v>27013</v>
      </c>
      <c r="DU51" s="140">
        <f>[20]GobFed!$AO120</f>
        <v>9.0892878773603947</v>
      </c>
      <c r="DV51" s="193">
        <f>[20]GobFed!$BG51</f>
        <v>-2602</v>
      </c>
      <c r="DW51" s="186">
        <f>[20]GobFed!$BG120</f>
        <v>-0.87551649416546651</v>
      </c>
      <c r="DX51" s="191">
        <f t="shared" si="206"/>
        <v>3082.2833924170818</v>
      </c>
      <c r="DY51" s="185">
        <f>'[20] Sector Pub'!$G51</f>
        <v>1.0371214257315313</v>
      </c>
      <c r="DZ51" s="191">
        <f t="shared" si="207"/>
        <v>6351.4393924170818</v>
      </c>
      <c r="EA51" s="185">
        <f>'[20] Sector Pub'!$H51</f>
        <v>2.1371214257315314</v>
      </c>
      <c r="EB51" s="191">
        <f t="shared" si="208"/>
        <v>-3269.1560000000004</v>
      </c>
      <c r="EC51" s="185">
        <f>'[20] Sector Pub'!$I51</f>
        <v>-1.1000000000000001</v>
      </c>
      <c r="ED51" s="36">
        <f>'[20]Deuda Ext'!K51</f>
        <v>1891.8</v>
      </c>
      <c r="EE51" s="36">
        <f t="shared" si="196"/>
        <v>7.9568702135964147</v>
      </c>
      <c r="EF51" s="4"/>
      <c r="EG51" s="175">
        <f>'[21]Rec y Obligaciones'!$EA51</f>
        <v>21255</v>
      </c>
      <c r="EH51" s="173">
        <f t="shared" si="230"/>
        <v>7.151845919864332</v>
      </c>
      <c r="EI51" s="173">
        <f t="shared" ref="EI51:EI67" si="249">((EG51/EG50)-1)*100</f>
        <v>11.282722513089016</v>
      </c>
      <c r="EJ51" s="173">
        <f>'[21]Rec y Obligaciones'!C51</f>
        <v>7233</v>
      </c>
      <c r="EK51" s="173">
        <f t="shared" si="231"/>
        <v>2.4337474259411298</v>
      </c>
      <c r="EL51" s="173">
        <f t="shared" ref="EL51:EL67" si="250">((EJ51/EJ50)-1)*100</f>
        <v>0.18005540166206035</v>
      </c>
      <c r="EM51" s="173">
        <f>'[21]Rec y Obligaciones'!$DE51+'[21]Rec y Obligaciones'!$DF51+'[21]Rec y Obligaciones'!$DG51</f>
        <v>14022</v>
      </c>
      <c r="EN51" s="173">
        <f t="shared" si="232"/>
        <v>4.7180984939232022</v>
      </c>
      <c r="EO51" s="173">
        <f t="shared" si="107"/>
        <v>18.030303030303042</v>
      </c>
      <c r="EP51" s="175">
        <f>'[21]Rec y Obligaciones'!$DF51</f>
        <v>10093</v>
      </c>
      <c r="EQ51" s="173">
        <f t="shared" si="233"/>
        <v>3.3960753172990215</v>
      </c>
      <c r="ER51" s="173">
        <f t="shared" ref="ER51:ER67" si="251">((EP51/EP50)-1)*100</f>
        <v>26.87617850408548</v>
      </c>
      <c r="ES51" s="175">
        <f>'[21]Rec y Obligaciones'!$DC51+'[21]Rec y Obligaciones'!$DD51</f>
        <v>1012</v>
      </c>
      <c r="ET51" s="173">
        <f t="shared" si="234"/>
        <v>0.34051602309586937</v>
      </c>
      <c r="EU51" s="173">
        <f t="shared" si="99"/>
        <v>-38.066095471236224</v>
      </c>
      <c r="EV51" s="175">
        <f>'[21]Rec y Obligaciones'!$DG51</f>
        <v>2917</v>
      </c>
      <c r="EW51" s="173">
        <f t="shared" si="235"/>
        <v>0.9815071535283113</v>
      </c>
      <c r="EX51" s="173">
        <f t="shared" ref="EX51:EX67" si="252">((EV51/EV50)-1)*100</f>
        <v>27.324312527280668</v>
      </c>
      <c r="EZ51" s="173">
        <f>'[21]Rec y Obligaciones'!$DS51</f>
        <v>104186</v>
      </c>
      <c r="FA51" s="173">
        <f t="shared" si="236"/>
        <v>35.056326464689967</v>
      </c>
      <c r="FB51" s="175">
        <f>'[21]Rec y Obligaciones'!$DF51+'[21]Rec y Obligaciones'!$DG51</f>
        <v>13010</v>
      </c>
      <c r="FC51" s="173">
        <f t="shared" si="237"/>
        <v>4.377582470827333</v>
      </c>
      <c r="FD51" s="175">
        <f>'[21]Rec y Obligaciones'!$DH51+'[21]Rec y Obligaciones'!$DI51</f>
        <v>35369</v>
      </c>
      <c r="FE51" s="173">
        <f t="shared" si="238"/>
        <v>11.900900415887158</v>
      </c>
      <c r="FF51" s="175">
        <f>'[21]Rec y Obligaciones'!$DL51+'[21]Rec y Obligaciones'!$DK51</f>
        <v>55807</v>
      </c>
      <c r="FG51" s="173">
        <f t="shared" si="239"/>
        <v>18.777843577975478</v>
      </c>
      <c r="FH51" s="173">
        <f>'[21]Rec y Obligaciones'!$DH51</f>
        <v>2248</v>
      </c>
      <c r="FI51" s="173">
        <f t="shared" si="108"/>
        <v>0.75640318173865062</v>
      </c>
      <c r="FJ51" s="173">
        <f>'[21]Rec y Obligaciones'!$DK51</f>
        <v>14600</v>
      </c>
      <c r="FK51" s="173">
        <f t="shared" si="109"/>
        <v>4.9125829418969298</v>
      </c>
      <c r="FL51" s="195">
        <v>32751</v>
      </c>
      <c r="FM51" s="173">
        <f t="shared" si="110"/>
        <v>11.020000269182626</v>
      </c>
      <c r="FN51" s="173">
        <f t="shared" si="119"/>
        <v>10.952639067687509</v>
      </c>
      <c r="FO51" s="173">
        <f>'[21]Rec y Obligaciones'!DY51</f>
        <v>28924.1</v>
      </c>
      <c r="FP51" s="173">
        <f t="shared" si="88"/>
        <v>9.7323315253233549</v>
      </c>
      <c r="FQ51" s="173">
        <f t="shared" si="111"/>
        <v>8.2853506046198113</v>
      </c>
      <c r="FR51" s="173">
        <f>'[21]Rec y Obligaciones'!$DZ51</f>
        <v>77200</v>
      </c>
      <c r="FS51" s="173">
        <f t="shared" si="240"/>
        <v>25.976123500989246</v>
      </c>
      <c r="FT51" s="173">
        <f t="shared" si="112"/>
        <v>20.625000000000004</v>
      </c>
      <c r="FU51" s="173">
        <f t="shared" si="241"/>
        <v>1.5408609738884969</v>
      </c>
      <c r="FV51" s="173">
        <f t="shared" si="114"/>
        <v>11.020000269182626</v>
      </c>
      <c r="FW51" s="173">
        <f t="shared" si="115"/>
        <v>9.0744099416811697</v>
      </c>
      <c r="FX51" s="191">
        <f>'[21]Fin Gob Fed '!I51</f>
        <v>38103</v>
      </c>
      <c r="FY51" s="185">
        <f>'[21]Fin Gob Fed '!L51</f>
        <v>12.820832043499914</v>
      </c>
      <c r="FZ51" s="185">
        <f>'[21]Fin Gob Fed '!M51</f>
        <v>17.308580400849728</v>
      </c>
      <c r="GA51" s="191">
        <f>'[21]Fin Gob Fed '!N51</f>
        <v>30870</v>
      </c>
      <c r="GB51" s="185">
        <f>'[21]Fin Gob Fed '!O51</f>
        <v>10.387084617558783</v>
      </c>
      <c r="GC51" s="185">
        <f>'[21]Fin Gob Fed '!P51</f>
        <v>22.204188274415102</v>
      </c>
      <c r="GD51" s="185">
        <f>'[21]Fin Gob Fed '!$H51</f>
        <v>5.6689861236355803</v>
      </c>
      <c r="GE51" s="185">
        <f>'[21]Fin Gob Fed '!$G51</f>
        <v>9.0650614409346026</v>
      </c>
      <c r="GF51" s="173">
        <f>'[21]Reservas Int'!C51</f>
        <v>581.20000000000005</v>
      </c>
      <c r="GG51" s="27">
        <f t="shared" si="190"/>
        <v>2.4445147310192601</v>
      </c>
      <c r="GH51" s="31">
        <f t="shared" si="53"/>
        <v>6</v>
      </c>
      <c r="GI51" s="31">
        <f t="shared" si="197"/>
        <v>2.5235871276867789E-2</v>
      </c>
      <c r="GJ51" s="28">
        <f t="shared" si="191"/>
        <v>7259.188000000001</v>
      </c>
      <c r="GK51" s="32">
        <f t="shared" si="54"/>
        <v>1.0431154381084884</v>
      </c>
      <c r="GL51" s="35">
        <f t="shared" si="192"/>
        <v>4.1792905081495686</v>
      </c>
    </row>
    <row r="52" spans="1:194" x14ac:dyDescent="0.25">
      <c r="A52" s="22">
        <v>1967</v>
      </c>
      <c r="B52" s="28">
        <f>'[14]EU Pob'!C52</f>
        <v>198752000</v>
      </c>
      <c r="C52" s="35">
        <f>'[14]EU PIB'!B52</f>
        <v>4567.7809999999999</v>
      </c>
      <c r="D52" s="35">
        <f>'[14]EU PIB'!C52</f>
        <v>2.7</v>
      </c>
      <c r="E52" s="35">
        <f>'[14]EU PIB'!D52</f>
        <v>859.95799999999997</v>
      </c>
      <c r="F52" s="35">
        <f>'[14]EU PIB'!E52</f>
        <v>2.900011476911768</v>
      </c>
      <c r="G52" s="35">
        <f>'[14]EU PIB'!F52</f>
        <v>18.826603114291164</v>
      </c>
      <c r="H52" s="35">
        <f>'[14]EU PIB'!G52</f>
        <v>2.900011476911768</v>
      </c>
      <c r="I52" s="35">
        <f>'[14]EU PIB'!H52</f>
        <v>4326.7891643857674</v>
      </c>
      <c r="J52" s="170">
        <f>'[14]EU INF A'!$J52</f>
        <v>122.15787869551964</v>
      </c>
      <c r="K52" s="170">
        <f t="shared" ref="K52" si="253">((J52/J51)-1)*100</f>
        <v>0.27520640480358516</v>
      </c>
      <c r="L52" s="170">
        <f>'[14]EU INF A'!$L52</f>
        <v>123.25510515086864</v>
      </c>
      <c r="M52" s="170">
        <f t="shared" ref="M52" si="254">((L52/L51)-1)*100</f>
        <v>1.2012012012012185</v>
      </c>
      <c r="N52" s="170">
        <f>'[14]EU INF A'!$F52</f>
        <v>138.6080332409972</v>
      </c>
      <c r="O52" s="170">
        <f t="shared" si="1"/>
        <v>2.7727856225931102</v>
      </c>
      <c r="P52" s="170">
        <f>'[14]EU INF A'!$H52</f>
        <v>135.6</v>
      </c>
      <c r="Q52" s="170">
        <f t="shared" ref="Q52" si="255">((P52/P51)-1)*100</f>
        <v>3.039513677811545</v>
      </c>
      <c r="R52" s="170">
        <f>'[14]EU tasas'!B52</f>
        <v>6</v>
      </c>
      <c r="S52" s="170">
        <f>'[14]EU tasas'!C52</f>
        <v>5.6333333333333329</v>
      </c>
      <c r="T52" s="170">
        <f>'[14]EU tasas'!D52</f>
        <v>4.97</v>
      </c>
      <c r="U52" s="170">
        <f>'[14]EU tasas'!E52</f>
        <v>4.3066666666666675</v>
      </c>
      <c r="V52" s="171">
        <f>'[14]EU Bal Fis'!B52</f>
        <v>-1.00302</v>
      </c>
      <c r="W52" s="170">
        <f>'[14]UK Pet'!B111</f>
        <v>1.8</v>
      </c>
      <c r="X52" s="170">
        <f>'[14]UK Pet'!C111</f>
        <v>0</v>
      </c>
      <c r="Y52" s="172">
        <f>[17]POBLACIÓN!$E52</f>
        <v>44224299.804951876</v>
      </c>
      <c r="Z52" s="52">
        <f t="shared" si="179"/>
        <v>3.4308079925992052</v>
      </c>
      <c r="AA52" s="37">
        <f>[17]POBLACIÓN!$F52</f>
        <v>24590760.056893773</v>
      </c>
      <c r="AB52" s="52">
        <f t="shared" si="10"/>
        <v>55.60463402552346</v>
      </c>
      <c r="AC52" s="37">
        <f>[17]POBLACIÓN!$G52</f>
        <v>19633539.748058103</v>
      </c>
      <c r="AD52" s="52">
        <f t="shared" si="11"/>
        <v>44.395365974476547</v>
      </c>
      <c r="AE52" s="37">
        <f>[17]POBLACIÓN!$M52</f>
        <v>12419138.316681679</v>
      </c>
      <c r="AF52" s="52">
        <f t="shared" si="12"/>
        <v>28.082159291284214</v>
      </c>
      <c r="AG52" s="173">
        <f>[18]PIB!D52</f>
        <v>118145.57366544109</v>
      </c>
      <c r="AH52" s="173">
        <f>[18]PIB!E52</f>
        <v>5.8549248778850149</v>
      </c>
      <c r="AI52" s="174">
        <f>[18]PIB!H52</f>
        <v>275.10552441041091</v>
      </c>
      <c r="AJ52" s="174">
        <f>[18]PIB!I52</f>
        <v>3.3148474509009818</v>
      </c>
      <c r="AK52" s="175">
        <f>[18]PIB!B52</f>
        <v>325025</v>
      </c>
      <c r="AL52" s="173">
        <f>[18]PIB!C52</f>
        <v>9.3638541568527245</v>
      </c>
      <c r="AM52" s="48">
        <f t="shared" si="175"/>
        <v>9.5131860723980477</v>
      </c>
      <c r="AN52" s="173">
        <f>'[18]PIB POT'!F52</f>
        <v>118955.5815415543</v>
      </c>
      <c r="AO52" s="173">
        <f>'[18]PIB POT'!G52</f>
        <v>284.00864054405537</v>
      </c>
      <c r="AP52" s="173">
        <f>'[18]PIB POT'!H52</f>
        <v>6.6705492825573254</v>
      </c>
      <c r="AQ52" s="176">
        <f t="shared" si="21"/>
        <v>-0.76462004757453794</v>
      </c>
      <c r="AR52" s="177">
        <f t="shared" si="3"/>
        <v>26002</v>
      </c>
      <c r="AS52" s="178">
        <f t="shared" si="13"/>
        <v>9.3638541568527245</v>
      </c>
      <c r="AT52" s="174">
        <f t="shared" si="4"/>
        <v>587.95730208686109</v>
      </c>
      <c r="AU52" s="170">
        <f t="shared" si="14"/>
        <v>5.736246558837732</v>
      </c>
      <c r="AV52" s="179">
        <f t="shared" si="73"/>
        <v>3.1096213652742111</v>
      </c>
      <c r="AW52" s="179">
        <v>1.38</v>
      </c>
      <c r="AX52" s="181">
        <f>'[18]Inv Nom'!C52</f>
        <v>59176</v>
      </c>
      <c r="AY52" s="182">
        <f t="shared" si="50"/>
        <v>17.765527672192484</v>
      </c>
      <c r="AZ52" s="181">
        <f>'[18]Inv Nom'!D52</f>
        <v>38119</v>
      </c>
      <c r="BA52" s="182">
        <f t="shared" si="51"/>
        <v>9.619255765802027</v>
      </c>
      <c r="BB52" s="181">
        <f>'[18]Inv Nom'!E52</f>
        <v>21057.000000000004</v>
      </c>
      <c r="BC52" s="182">
        <f t="shared" si="52"/>
        <v>36.07108239095318</v>
      </c>
      <c r="BD52" s="182">
        <f t="shared" si="29"/>
        <v>18.206599492346744</v>
      </c>
      <c r="BE52" s="184">
        <f t="shared" si="129"/>
        <v>-2.3190523805861085</v>
      </c>
      <c r="BF52" s="185">
        <f t="shared" si="75"/>
        <v>20.525651872932851</v>
      </c>
      <c r="BG52" s="185">
        <f t="shared" si="245"/>
        <v>15.618337050996075</v>
      </c>
      <c r="BH52" s="186">
        <f t="shared" si="246"/>
        <v>4.9073148219367759</v>
      </c>
      <c r="BI52" s="185">
        <f t="shared" si="247"/>
        <v>3.8903161295284967</v>
      </c>
      <c r="BJ52" s="185">
        <f t="shared" si="248"/>
        <v>-1.5712637489423891</v>
      </c>
      <c r="BK52" s="182">
        <f t="shared" si="94"/>
        <v>6.478578570879165</v>
      </c>
      <c r="BL52" s="182">
        <f t="shared" si="229"/>
        <v>11.728020921467579</v>
      </c>
      <c r="BM52" s="173">
        <v>21.9</v>
      </c>
      <c r="BN52" s="173">
        <f t="shared" si="212"/>
        <v>2.3190523805861085</v>
      </c>
      <c r="BO52" s="173">
        <f t="shared" si="201"/>
        <v>19.580947619413891</v>
      </c>
      <c r="BP52" s="173">
        <f t="shared" si="202"/>
        <v>14.680947619413891</v>
      </c>
      <c r="BQ52" s="173">
        <f t="shared" si="203"/>
        <v>-0.21905238058610799</v>
      </c>
      <c r="BR52" s="173">
        <f t="shared" si="204"/>
        <v>4.9000000000000004</v>
      </c>
      <c r="BS52" s="173">
        <f t="shared" si="213"/>
        <v>-2.1</v>
      </c>
      <c r="BT52" s="173">
        <f t="shared" si="205"/>
        <v>14.899999999999999</v>
      </c>
      <c r="BU52" s="173">
        <v>7</v>
      </c>
      <c r="BV52" s="187">
        <f>'[15]Precios M Anual'!B52</f>
        <v>217.49267613487757</v>
      </c>
      <c r="BW52" s="188">
        <f t="shared" si="5"/>
        <v>2.8518457931184571</v>
      </c>
      <c r="BX52" s="187">
        <f>'[15]Precios M Anual'!D52</f>
        <v>201.76553419269482</v>
      </c>
      <c r="BY52" s="188">
        <f t="shared" si="5"/>
        <v>1.7430600387346562</v>
      </c>
      <c r="BZ52" s="188">
        <f>'[15]Fuente Bortz y otros'!G52</f>
        <v>241.6666666666668</v>
      </c>
      <c r="CA52" s="188">
        <f>'[15]Fuente Bortz y otros'!I52</f>
        <v>2.7559055118110409</v>
      </c>
      <c r="CB52" s="190">
        <f>'[15]Tasas int'!$B52</f>
        <v>8</v>
      </c>
      <c r="CC52" s="185">
        <f>'[19]TCA B64'!$B52</f>
        <v>12.5</v>
      </c>
      <c r="CD52" s="140">
        <f t="shared" si="15"/>
        <v>0</v>
      </c>
      <c r="CE52" s="185">
        <f>[19]TCA!$D52</f>
        <v>12.49</v>
      </c>
      <c r="CF52" s="140">
        <f t="shared" si="16"/>
        <v>0</v>
      </c>
      <c r="CG52" s="190">
        <f>'[19]TCA B64'!$I52</f>
        <v>100.49113675669416</v>
      </c>
      <c r="CH52" s="140">
        <f t="shared" si="22"/>
        <v>2.5695677732271882</v>
      </c>
      <c r="CI52" s="27">
        <f>[19]TCA!$H52</f>
        <v>99.860570680382651</v>
      </c>
      <c r="CJ52" s="140">
        <f t="shared" si="77"/>
        <v>0.53542727863096218</v>
      </c>
      <c r="CK52" s="185">
        <f>[22]SMIN!$E52</f>
        <v>20.9</v>
      </c>
      <c r="CL52" s="185">
        <v>1.1500000000000001</v>
      </c>
      <c r="CM52" s="191">
        <f>[22]SMIN!$G52</f>
        <v>623.88059701492534</v>
      </c>
      <c r="CN52" s="185">
        <f t="shared" si="95"/>
        <v>286.85131292790163</v>
      </c>
      <c r="CO52" s="185">
        <f>[22]SIND!$B$19</f>
        <v>182.95902244411485</v>
      </c>
      <c r="CP52" s="186">
        <f>'[15]Terminos de Int'!B52</f>
        <v>165.50228056513518</v>
      </c>
      <c r="CQ52" s="186">
        <f>'[15]Terminos de Int'!C52</f>
        <v>1.4610108992131332</v>
      </c>
      <c r="CR52" s="173">
        <f>[16]bp!G52</f>
        <v>-603</v>
      </c>
      <c r="CS52" s="173">
        <f>[16]bp!H52</f>
        <v>2309.8000000000002</v>
      </c>
      <c r="CT52" s="173">
        <f>[16]bp!I52</f>
        <v>1228.6000000000001</v>
      </c>
      <c r="CU52" s="173">
        <f>[16]bp!J52</f>
        <v>917.40000000000009</v>
      </c>
      <c r="CV52" s="173">
        <f>[16]bp!K52</f>
        <v>126.6</v>
      </c>
      <c r="CW52" s="173">
        <f>[16]bp!L52</f>
        <v>37.299999999999997</v>
      </c>
      <c r="CX52" s="173">
        <f>[16]bp!M52</f>
        <v>2912.9</v>
      </c>
      <c r="CY52" s="173">
        <f>[16]bp!N52</f>
        <v>1755.2</v>
      </c>
      <c r="CZ52" s="173">
        <f>[16]bp!O52</f>
        <v>667.1</v>
      </c>
      <c r="DA52" s="173">
        <f>[16]bp!P52</f>
        <v>474</v>
      </c>
      <c r="DB52" s="173">
        <f>[16]bp!Q52</f>
        <v>16.600000000000001</v>
      </c>
      <c r="DC52" s="173">
        <f>[16]bp!R52</f>
        <v>647.29999999999995</v>
      </c>
      <c r="DD52" s="173">
        <f>[16]bp!S52</f>
        <v>0</v>
      </c>
      <c r="DE52" s="173">
        <f>[16]bp!T52</f>
        <v>-4.4000000000000004</v>
      </c>
      <c r="DF52" s="173">
        <f>[16]bp!U52</f>
        <v>39.799999999999997</v>
      </c>
      <c r="DG52" s="173">
        <f>[16]bp!V52</f>
        <v>0</v>
      </c>
      <c r="DH52" s="173">
        <f>'[18]Inv Ext'!B52</f>
        <v>88.596000000000004</v>
      </c>
      <c r="DI52" s="173">
        <f t="shared" si="130"/>
        <v>0.34072763633566649</v>
      </c>
      <c r="DJ52" s="173">
        <f t="shared" si="17"/>
        <v>11.475271132989771</v>
      </c>
      <c r="DK52" s="173">
        <f t="shared" si="0"/>
        <v>-526.59999999999991</v>
      </c>
      <c r="DL52" s="173">
        <f t="shared" si="6"/>
        <v>-2.0252288285516498</v>
      </c>
      <c r="DM52" s="173">
        <f t="shared" si="38"/>
        <v>-0.55042901084668694</v>
      </c>
      <c r="DN52" s="173">
        <f t="shared" si="189"/>
        <v>5.1773729626078735</v>
      </c>
      <c r="DO52" s="173">
        <f t="shared" si="131"/>
        <v>-2.3190523805861085</v>
      </c>
      <c r="DP52" s="173">
        <f t="shared" si="132"/>
        <v>2.4894238904699639</v>
      </c>
      <c r="DQ52" s="21" t="s">
        <v>76</v>
      </c>
      <c r="DR52" s="192">
        <f>[20]GobFed!$X52</f>
        <v>27243</v>
      </c>
      <c r="DS52" s="140">
        <f>[20]GobFed!$X121</f>
        <v>8.3818167833243606</v>
      </c>
      <c r="DT52" s="192">
        <f>[20]GobFed!$AO52</f>
        <v>32350</v>
      </c>
      <c r="DU52" s="140">
        <f>[20]GobFed!$AO121</f>
        <v>9.9530805322667497</v>
      </c>
      <c r="DV52" s="193">
        <f>[20]GobFed!$BG52</f>
        <v>-5107</v>
      </c>
      <c r="DW52" s="186">
        <f>[20]GobFed!$BG121</f>
        <v>-1.5712637489423891</v>
      </c>
      <c r="DX52" s="191">
        <f t="shared" si="206"/>
        <v>1166.6587674673606</v>
      </c>
      <c r="DY52" s="185">
        <f>'[20] Sector Pub'!$G52</f>
        <v>0.35894431735016097</v>
      </c>
      <c r="DZ52" s="191">
        <f t="shared" si="207"/>
        <v>7992.1837674673616</v>
      </c>
      <c r="EA52" s="185">
        <f>'[20] Sector Pub'!$H52</f>
        <v>2.4589443173501611</v>
      </c>
      <c r="EB52" s="191">
        <f t="shared" si="208"/>
        <v>-6825.5250000000005</v>
      </c>
      <c r="EC52" s="185">
        <f>'[20] Sector Pub'!$I52</f>
        <v>-2.1</v>
      </c>
      <c r="ED52" s="36">
        <f>'[20]Deuda Ext'!K52</f>
        <v>2176.1</v>
      </c>
      <c r="EE52" s="36">
        <f t="shared" si="196"/>
        <v>8.3689716175678797</v>
      </c>
      <c r="EF52" s="4"/>
      <c r="EG52" s="175">
        <f>'[21]Rec y Obligaciones'!$EA52</f>
        <v>21756</v>
      </c>
      <c r="EH52" s="173">
        <f t="shared" si="230"/>
        <v>6.6936389508499357</v>
      </c>
      <c r="EI52" s="173">
        <f t="shared" si="249"/>
        <v>2.3570924488355738</v>
      </c>
      <c r="EJ52" s="173">
        <f>'[21]Rec y Obligaciones'!C52</f>
        <v>7975</v>
      </c>
      <c r="EK52" s="173">
        <f t="shared" si="231"/>
        <v>2.4536574109683871</v>
      </c>
      <c r="EL52" s="173">
        <f t="shared" si="250"/>
        <v>10.258537259781564</v>
      </c>
      <c r="EM52" s="173">
        <f>'[21]Rec y Obligaciones'!$DE52+'[21]Rec y Obligaciones'!$DF52+'[21]Rec y Obligaciones'!$DG52</f>
        <v>13781</v>
      </c>
      <c r="EN52" s="173">
        <f t="shared" si="232"/>
        <v>4.2399815398815477</v>
      </c>
      <c r="EO52" s="173">
        <f t="shared" si="107"/>
        <v>-1.7187277135929269</v>
      </c>
      <c r="EP52" s="175">
        <f>'[21]Rec y Obligaciones'!$DF52</f>
        <v>8682</v>
      </c>
      <c r="EQ52" s="173">
        <f t="shared" si="233"/>
        <v>2.6711791400661489</v>
      </c>
      <c r="ER52" s="173">
        <f t="shared" si="251"/>
        <v>-13.979986129000299</v>
      </c>
      <c r="ES52" s="175">
        <f>'[21]Rec y Obligaciones'!$DC52+'[21]Rec y Obligaciones'!$DD52</f>
        <v>1394</v>
      </c>
      <c r="ET52" s="173">
        <f t="shared" si="234"/>
        <v>0.42889008537804785</v>
      </c>
      <c r="EU52" s="173">
        <f t="shared" si="99"/>
        <v>37.747035573122531</v>
      </c>
      <c r="EV52" s="175">
        <f>'[21]Rec y Obligaciones'!$DG52</f>
        <v>3705</v>
      </c>
      <c r="EW52" s="173">
        <f t="shared" si="235"/>
        <v>1.1399123144373511</v>
      </c>
      <c r="EX52" s="173">
        <f t="shared" si="252"/>
        <v>27.014055536510106</v>
      </c>
      <c r="EZ52" s="173">
        <f>'[21]Rec y Obligaciones'!$DS52</f>
        <v>121037</v>
      </c>
      <c r="FA52" s="173">
        <f t="shared" si="236"/>
        <v>37.239289285439582</v>
      </c>
      <c r="FB52" s="175">
        <f>'[21]Rec y Obligaciones'!$DF52+'[21]Rec y Obligaciones'!$DG52</f>
        <v>12387</v>
      </c>
      <c r="FC52" s="173">
        <f t="shared" si="237"/>
        <v>3.8110914545035</v>
      </c>
      <c r="FD52" s="175">
        <f>'[21]Rec y Obligaciones'!$DH52+'[21]Rec y Obligaciones'!$DI52</f>
        <v>41717</v>
      </c>
      <c r="FE52" s="173">
        <f t="shared" si="238"/>
        <v>12.835012691331436</v>
      </c>
      <c r="FF52" s="175">
        <f>'[21]Rec y Obligaciones'!$DL52+'[21]Rec y Obligaciones'!$DK52</f>
        <v>66933</v>
      </c>
      <c r="FG52" s="173">
        <f t="shared" si="239"/>
        <v>20.593185139604646</v>
      </c>
      <c r="FH52" s="173">
        <f>'[21]Rec y Obligaciones'!$DH52</f>
        <v>3711</v>
      </c>
      <c r="FI52" s="173">
        <f t="shared" si="108"/>
        <v>1.1417583262825937</v>
      </c>
      <c r="FJ52" s="173">
        <f>'[21]Rec y Obligaciones'!$DK52</f>
        <v>17605</v>
      </c>
      <c r="FK52" s="173">
        <f t="shared" si="109"/>
        <v>5.416506422582879</v>
      </c>
      <c r="FL52" s="195">
        <v>35423</v>
      </c>
      <c r="FM52" s="173">
        <f t="shared" si="110"/>
        <v>10.898546265671872</v>
      </c>
      <c r="FN52" s="173">
        <f t="shared" si="119"/>
        <v>8.158529510549295</v>
      </c>
      <c r="FO52" s="173">
        <f>'[21]Rec y Obligaciones'!DY52</f>
        <v>31496.3</v>
      </c>
      <c r="FP52" s="173">
        <f t="shared" si="88"/>
        <v>9.6904238135528029</v>
      </c>
      <c r="FQ52" s="173">
        <f t="shared" si="111"/>
        <v>8.8929301170995743</v>
      </c>
      <c r="FR52" s="173">
        <f>'[21]Rec y Obligaciones'!$DZ52</f>
        <v>91600</v>
      </c>
      <c r="FS52" s="173">
        <f t="shared" si="240"/>
        <v>28.182447504038148</v>
      </c>
      <c r="FT52" s="173">
        <f t="shared" si="112"/>
        <v>18.652849740932641</v>
      </c>
      <c r="FU52" s="173">
        <f t="shared" si="241"/>
        <v>1.628194521051664</v>
      </c>
      <c r="FV52" s="173">
        <f t="shared" si="114"/>
        <v>10.898546265671872</v>
      </c>
      <c r="FW52" s="173">
        <f t="shared" si="115"/>
        <v>9.1755356689156766</v>
      </c>
      <c r="FX52" s="191">
        <f>'[21]Fin Gob Fed '!I52</f>
        <v>43072</v>
      </c>
      <c r="FY52" s="185">
        <f>'[21]Fin Gob Fed '!L52</f>
        <v>13.251903699715406</v>
      </c>
      <c r="FZ52" s="185">
        <f>'[21]Fin Gob Fed '!M52</f>
        <v>13.040967902789813</v>
      </c>
      <c r="GA52" s="191">
        <f>'[21]Fin Gob Fed '!N52</f>
        <v>35097</v>
      </c>
      <c r="GB52" s="185">
        <f>'[21]Fin Gob Fed '!O52</f>
        <v>10.79824628874702</v>
      </c>
      <c r="GC52" s="185">
        <f>'[21]Fin Gob Fed '!P52</f>
        <v>13.692905733722061</v>
      </c>
      <c r="GD52" s="185">
        <f>'[21]Fin Gob Fed '!$H52</f>
        <v>6.5582647488654722</v>
      </c>
      <c r="GE52" s="185">
        <f>'[21]Fin Gob Fed '!$G52</f>
        <v>9.2294438889316215</v>
      </c>
      <c r="GF52" s="173">
        <f>'[21]Reservas Int'!C52</f>
        <v>621</v>
      </c>
      <c r="GG52" s="27">
        <f t="shared" si="190"/>
        <v>2.3882778247827088</v>
      </c>
      <c r="GH52" s="31">
        <f t="shared" si="53"/>
        <v>39.799999999999955</v>
      </c>
      <c r="GI52" s="31">
        <f t="shared" si="197"/>
        <v>0.15306514883470485</v>
      </c>
      <c r="GJ52" s="28">
        <f t="shared" si="191"/>
        <v>7756.29</v>
      </c>
      <c r="GK52" s="32">
        <f t="shared" si="54"/>
        <v>6.8479008947005982</v>
      </c>
      <c r="GL52" s="35">
        <f t="shared" si="192"/>
        <v>4.24567000911577</v>
      </c>
    </row>
    <row r="53" spans="1:194" x14ac:dyDescent="0.25">
      <c r="A53" s="22">
        <v>1968</v>
      </c>
      <c r="B53" s="28">
        <f>'[14]EU Pob'!C53</f>
        <v>200745000</v>
      </c>
      <c r="C53" s="35">
        <f>'[14]EU PIB'!B53</f>
        <v>4792.3149999999996</v>
      </c>
      <c r="D53" s="35">
        <f>'[14]EU PIB'!C53</f>
        <v>4.9000000000000004</v>
      </c>
      <c r="E53" s="35">
        <f>'[14]EU PIB'!D53</f>
        <v>940.65099999999995</v>
      </c>
      <c r="F53" s="35">
        <f>'[14]EU PIB'!E53</f>
        <v>4.25843406212989</v>
      </c>
      <c r="G53" s="35">
        <f>'[14]EU PIB'!F53</f>
        <v>19.628321594052146</v>
      </c>
      <c r="H53" s="35">
        <f>'[14]EU PIB'!G53</f>
        <v>4.25843406212989</v>
      </c>
      <c r="I53" s="35">
        <f>'[14]EU PIB'!H53</f>
        <v>4685.8003935340857</v>
      </c>
      <c r="J53" s="170">
        <f>'[14]EU INF A'!$J53</f>
        <v>125.20572996037792</v>
      </c>
      <c r="K53" s="170">
        <f t="shared" ref="K53" si="256">((J53/J52)-1)*100</f>
        <v>2.4950099800399306</v>
      </c>
      <c r="L53" s="170">
        <f>'[14]EU INF A'!$L53</f>
        <v>126.54678451691557</v>
      </c>
      <c r="M53" s="170">
        <f t="shared" ref="M53" si="257">((L53/L52)-1)*100</f>
        <v>2.6706231454005858</v>
      </c>
      <c r="N53" s="170">
        <f>'[14]EU INF A'!$F53</f>
        <v>144.52908587257613</v>
      </c>
      <c r="O53" s="170">
        <f t="shared" si="1"/>
        <v>4.2717961528853321</v>
      </c>
      <c r="P53" s="170">
        <f>'[14]EU INF A'!$H53</f>
        <v>142</v>
      </c>
      <c r="Q53" s="170">
        <f t="shared" ref="Q53" si="258">((P53/P52)-1)*100</f>
        <v>4.71976401179941</v>
      </c>
      <c r="R53" s="170">
        <f>'[14]EU tasas'!B53</f>
        <v>6.6</v>
      </c>
      <c r="S53" s="170">
        <f>'[14]EU tasas'!C53</f>
        <v>6.3125</v>
      </c>
      <c r="T53" s="170">
        <f>'[14]EU tasas'!D53</f>
        <v>5.96</v>
      </c>
      <c r="U53" s="170">
        <f>'[14]EU tasas'!E53</f>
        <v>5.3383333333333338</v>
      </c>
      <c r="V53" s="171">
        <f>'[14]EU Bal Fis'!B53</f>
        <v>-2.6696</v>
      </c>
      <c r="W53" s="170">
        <f>'[14]UK Pet'!B112</f>
        <v>1.8</v>
      </c>
      <c r="X53" s="170">
        <f>'[14]UK Pet'!C112</f>
        <v>0</v>
      </c>
      <c r="Y53" s="172">
        <f>[17]POBLACIÓN!$E53</f>
        <v>45741550.617331199</v>
      </c>
      <c r="Z53" s="52">
        <f t="shared" si="179"/>
        <v>3.4308079925992052</v>
      </c>
      <c r="AA53" s="37">
        <f>[17]POBLACIÓN!$F53</f>
        <v>25772339.361204427</v>
      </c>
      <c r="AB53" s="52">
        <f t="shared" si="10"/>
        <v>56.343388042991791</v>
      </c>
      <c r="AC53" s="37">
        <f>[17]POBLACIÓN!$G53</f>
        <v>19969211.256126773</v>
      </c>
      <c r="AD53" s="52">
        <f t="shared" si="11"/>
        <v>43.656611957008209</v>
      </c>
      <c r="AE53" s="37">
        <f>[17]POBLACIÓN!$M53</f>
        <v>12595268.172467928</v>
      </c>
      <c r="AF53" s="52">
        <f t="shared" si="12"/>
        <v>27.53572627617844</v>
      </c>
      <c r="AG53" s="173">
        <f>[18]PIB!D53</f>
        <v>129278.76048386646</v>
      </c>
      <c r="AH53" s="173">
        <f>[18]PIB!E53</f>
        <v>9.4232788186815917</v>
      </c>
      <c r="AI53" s="174">
        <f>[18]PIB!H53</f>
        <v>278.35817627978344</v>
      </c>
      <c r="AJ53" s="174">
        <f>[18]PIB!I53</f>
        <v>1.1823288086793005</v>
      </c>
      <c r="AK53" s="175">
        <f>[18]PIB!B53</f>
        <v>359858</v>
      </c>
      <c r="AL53" s="173">
        <f>[18]PIB!C53</f>
        <v>10.717021767556334</v>
      </c>
      <c r="AM53" s="48">
        <f t="shared" si="175"/>
        <v>10.264073675418652</v>
      </c>
      <c r="AN53" s="173">
        <f>'[18]PIB POT'!F53</f>
        <v>126749.67217193876</v>
      </c>
      <c r="AO53" s="173">
        <f>'[18]PIB POT'!G53</f>
        <v>302.6171753898069</v>
      </c>
      <c r="AP53" s="173">
        <f>'[18]PIB POT'!H53</f>
        <v>6.5521016579300095</v>
      </c>
      <c r="AQ53" s="176">
        <f t="shared" si="21"/>
        <v>2.6946227395580502</v>
      </c>
      <c r="AR53" s="177">
        <f t="shared" si="3"/>
        <v>28788.639999999999</v>
      </c>
      <c r="AS53" s="178">
        <f t="shared" si="13"/>
        <v>10.717021767556334</v>
      </c>
      <c r="AT53" s="174">
        <f t="shared" si="4"/>
        <v>629.37612764470111</v>
      </c>
      <c r="AU53" s="170">
        <f t="shared" si="14"/>
        <v>7.0445294940347569</v>
      </c>
      <c r="AV53" s="179">
        <f t="shared" si="73"/>
        <v>1.9352457088886788</v>
      </c>
      <c r="AW53" s="179">
        <v>1.38</v>
      </c>
      <c r="AX53" s="181">
        <f>'[18]Inv Nom'!C53</f>
        <v>65625</v>
      </c>
      <c r="AY53" s="182">
        <f t="shared" si="50"/>
        <v>10.897999188860341</v>
      </c>
      <c r="AZ53" s="181">
        <f>'[18]Inv Nom'!D53</f>
        <v>42311</v>
      </c>
      <c r="BA53" s="182">
        <f t="shared" si="51"/>
        <v>10.997140533592177</v>
      </c>
      <c r="BB53" s="181">
        <f>'[18]Inv Nom'!E53</f>
        <v>23314</v>
      </c>
      <c r="BC53" s="182">
        <f t="shared" si="52"/>
        <v>10.718525905874522</v>
      </c>
      <c r="BD53" s="182">
        <f t="shared" si="29"/>
        <v>18.236359897515129</v>
      </c>
      <c r="BE53" s="184">
        <f t="shared" si="129"/>
        <v>-2.6934235170539491</v>
      </c>
      <c r="BF53" s="185">
        <f t="shared" si="75"/>
        <v>20.92978341456908</v>
      </c>
      <c r="BG53" s="185">
        <f t="shared" si="245"/>
        <v>15.4629048124538</v>
      </c>
      <c r="BH53" s="186">
        <f t="shared" si="246"/>
        <v>5.4668786021152789</v>
      </c>
      <c r="BI53" s="185">
        <f t="shared" si="247"/>
        <v>3.7052115000917016</v>
      </c>
      <c r="BJ53" s="185">
        <f t="shared" si="248"/>
        <v>-1.0117879830377536</v>
      </c>
      <c r="BK53" s="182">
        <f t="shared" si="94"/>
        <v>6.4786665851530323</v>
      </c>
      <c r="BL53" s="182">
        <f t="shared" si="229"/>
        <v>11.757693312362099</v>
      </c>
      <c r="BM53" s="173">
        <v>20.8</v>
      </c>
      <c r="BN53" s="173">
        <f t="shared" si="212"/>
        <v>2.6934235170539491</v>
      </c>
      <c r="BO53" s="173">
        <f t="shared" si="201"/>
        <v>18.106576482946053</v>
      </c>
      <c r="BP53" s="173">
        <f t="shared" si="202"/>
        <v>13.106576482946053</v>
      </c>
      <c r="BQ53" s="173">
        <f t="shared" si="203"/>
        <v>-0.79342351705394698</v>
      </c>
      <c r="BR53" s="173">
        <f t="shared" si="204"/>
        <v>5</v>
      </c>
      <c r="BS53" s="173">
        <f t="shared" si="213"/>
        <v>-1.9</v>
      </c>
      <c r="BT53" s="173">
        <f t="shared" si="205"/>
        <v>13.9</v>
      </c>
      <c r="BU53" s="173">
        <v>6.9</v>
      </c>
      <c r="BV53" s="187">
        <f>'[15]Precios M Anual'!B53</f>
        <v>221.70139349195688</v>
      </c>
      <c r="BW53" s="188">
        <f t="shared" si="5"/>
        <v>1.9351076237938525</v>
      </c>
      <c r="BX53" s="187">
        <f>'[15]Precios M Anual'!D53</f>
        <v>205.86229630828248</v>
      </c>
      <c r="BY53" s="188">
        <f t="shared" si="5"/>
        <v>2.0304568527918621</v>
      </c>
      <c r="BZ53" s="188">
        <f>'[15]Fuente Bortz y otros'!G53</f>
        <v>245.37037037037047</v>
      </c>
      <c r="CA53" s="188">
        <f>'[15]Fuente Bortz y otros'!I53</f>
        <v>1.5325670498084198</v>
      </c>
      <c r="CB53" s="190">
        <f>'[15]Tasas int'!$B53</f>
        <v>8</v>
      </c>
      <c r="CC53" s="185">
        <f>'[19]TCA B64'!$B53</f>
        <v>12.5</v>
      </c>
      <c r="CD53" s="140">
        <f t="shared" si="15"/>
        <v>0</v>
      </c>
      <c r="CE53" s="185">
        <f>[19]TCA!$D53</f>
        <v>12.5</v>
      </c>
      <c r="CF53" s="140">
        <f t="shared" si="16"/>
        <v>8.0064051240991141E-2</v>
      </c>
      <c r="CG53" s="190">
        <f>'[19]TCA B64'!$I53</f>
        <v>99.942181014723147</v>
      </c>
      <c r="CH53" s="140">
        <f t="shared" si="22"/>
        <v>-0.54627279548058461</v>
      </c>
      <c r="CI53" s="27">
        <f>[19]TCA!$H53</f>
        <v>99.158535133888932</v>
      </c>
      <c r="CJ53" s="140">
        <f t="shared" si="77"/>
        <v>-0.70301575657991666</v>
      </c>
      <c r="CK53" s="185">
        <f>[22]SMIN!$E53</f>
        <v>24.15</v>
      </c>
      <c r="CL53" s="185">
        <v>1.1500000000000001</v>
      </c>
      <c r="CM53" s="191">
        <f>[22]SMIN!$G53</f>
        <v>720.89552238805959</v>
      </c>
      <c r="CN53" s="185">
        <f t="shared" si="95"/>
        <v>325.16508400485674</v>
      </c>
      <c r="CO53" s="185">
        <f>[22]SIND!$B$19</f>
        <v>182.95902244411485</v>
      </c>
      <c r="CP53" s="186">
        <f>'[15]Terminos de Int'!B53</f>
        <v>155.86108932092353</v>
      </c>
      <c r="CQ53" s="186">
        <f>'[15]Terminos de Int'!C53</f>
        <v>-5.8254129256045228</v>
      </c>
      <c r="CR53" s="173">
        <f>[16]bp!G53</f>
        <v>-775.4</v>
      </c>
      <c r="CS53" s="173">
        <f>[16]bp!H53</f>
        <v>2537.1999999999998</v>
      </c>
      <c r="CT53" s="173">
        <f>[16]bp!I53</f>
        <v>1276.0999999999999</v>
      </c>
      <c r="CU53" s="173">
        <f>[16]bp!J53</f>
        <v>1080.0999999999999</v>
      </c>
      <c r="CV53" s="173">
        <f>[16]bp!K53</f>
        <v>137.5</v>
      </c>
      <c r="CW53" s="173">
        <f>[16]bp!L53</f>
        <v>43.5</v>
      </c>
      <c r="CX53" s="173">
        <f>[16]bp!M53</f>
        <v>3312.6</v>
      </c>
      <c r="CY53" s="173">
        <f>[16]bp!N53</f>
        <v>1936.8</v>
      </c>
      <c r="CZ53" s="173">
        <f>[16]bp!O53</f>
        <v>796.8</v>
      </c>
      <c r="DA53" s="173">
        <f>[16]bp!P53</f>
        <v>564.40000000000009</v>
      </c>
      <c r="DB53" s="173">
        <f>[16]bp!Q53</f>
        <v>14.7</v>
      </c>
      <c r="DC53" s="173">
        <f>[16]bp!R53</f>
        <v>513.79999999999995</v>
      </c>
      <c r="DD53" s="173">
        <f>[16]bp!S53</f>
        <v>0</v>
      </c>
      <c r="DE53" s="173">
        <f>[16]bp!T53</f>
        <v>310.60000000000002</v>
      </c>
      <c r="DF53" s="173">
        <f>[16]bp!U53</f>
        <v>49</v>
      </c>
      <c r="DG53" s="173">
        <f>[16]bp!V53</f>
        <v>0</v>
      </c>
      <c r="DH53" s="173">
        <f>'[18]Inv Ext'!B53</f>
        <v>116.8</v>
      </c>
      <c r="DI53" s="173">
        <f t="shared" si="130"/>
        <v>0.40571558781519379</v>
      </c>
      <c r="DJ53" s="173">
        <f t="shared" si="17"/>
        <v>11.160304898043115</v>
      </c>
      <c r="DK53" s="173">
        <f t="shared" si="0"/>
        <v>-660.7</v>
      </c>
      <c r="DL53" s="173">
        <f t="shared" si="6"/>
        <v>-2.2950024731977616</v>
      </c>
      <c r="DM53" s="173">
        <f t="shared" si="38"/>
        <v>3.866189158391653</v>
      </c>
      <c r="DN53" s="173">
        <f t="shared" si="189"/>
        <v>10.34639927073837</v>
      </c>
      <c r="DO53" s="173">
        <f t="shared" si="131"/>
        <v>-2.6934235170539491</v>
      </c>
      <c r="DP53" s="173">
        <f t="shared" si="132"/>
        <v>1.7847317553034807</v>
      </c>
      <c r="DQ53" s="21" t="s">
        <v>76</v>
      </c>
      <c r="DR53" s="192">
        <f>[20]GobFed!$X53</f>
        <v>31732</v>
      </c>
      <c r="DS53" s="140">
        <f>[20]GobFed!$X122</f>
        <v>8.8179226250354308</v>
      </c>
      <c r="DT53" s="192">
        <f>[20]GobFed!$AO53</f>
        <v>35373</v>
      </c>
      <c r="DU53" s="140">
        <f>[20]GobFed!$AO122</f>
        <v>9.8297106080731851</v>
      </c>
      <c r="DV53" s="193">
        <f>[20]GobFed!$BG53</f>
        <v>-3641</v>
      </c>
      <c r="DW53" s="186">
        <f>[20]GobFed!$BG122</f>
        <v>-1.0117879830377536</v>
      </c>
      <c r="DX53" s="191">
        <f t="shared" si="206"/>
        <v>-2154.3082314199555</v>
      </c>
      <c r="DY53" s="185">
        <f>'[20] Sector Pub'!$G53</f>
        <v>-0.59865508934634093</v>
      </c>
      <c r="DZ53" s="191">
        <f t="shared" si="207"/>
        <v>4682.9937685800442</v>
      </c>
      <c r="EA53" s="185">
        <f>'[20] Sector Pub'!$H53</f>
        <v>1.301344910653659</v>
      </c>
      <c r="EB53" s="191">
        <f t="shared" si="208"/>
        <v>-6837.3019999999997</v>
      </c>
      <c r="EC53" s="185">
        <f>'[20] Sector Pub'!$I53</f>
        <v>-1.9</v>
      </c>
      <c r="ED53" s="36">
        <f>'[20]Deuda Ext'!K53</f>
        <v>2483.3000000000002</v>
      </c>
      <c r="EE53" s="36">
        <f t="shared" si="196"/>
        <v>8.6259719111427291</v>
      </c>
      <c r="EF53" s="4"/>
      <c r="EG53" s="175">
        <f>'[21]Rec y Obligaciones'!$EA53</f>
        <v>23150</v>
      </c>
      <c r="EH53" s="173">
        <f t="shared" si="230"/>
        <v>6.4330930533710511</v>
      </c>
      <c r="EI53" s="173">
        <f t="shared" si="249"/>
        <v>6.4074278359992576</v>
      </c>
      <c r="EJ53" s="173">
        <f>'[21]Rec y Obligaciones'!C53</f>
        <v>8554</v>
      </c>
      <c r="EK53" s="173">
        <f t="shared" si="231"/>
        <v>2.377048724774772</v>
      </c>
      <c r="EL53" s="173">
        <f t="shared" si="250"/>
        <v>7.2601880877742886</v>
      </c>
      <c r="EM53" s="173">
        <f>'[21]Rec y Obligaciones'!$DE53+'[21]Rec y Obligaciones'!$DF53+'[21]Rec y Obligaciones'!$DG53</f>
        <v>14596</v>
      </c>
      <c r="EN53" s="173">
        <f t="shared" si="232"/>
        <v>4.0560443285962799</v>
      </c>
      <c r="EO53" s="173">
        <f t="shared" si="107"/>
        <v>5.9139394818953583</v>
      </c>
      <c r="EP53" s="175">
        <f>'[21]Rec y Obligaciones'!$DF53</f>
        <v>11000</v>
      </c>
      <c r="EQ53" s="173">
        <f t="shared" si="233"/>
        <v>3.0567612780596791</v>
      </c>
      <c r="ER53" s="173">
        <f t="shared" si="251"/>
        <v>26.698917300161252</v>
      </c>
      <c r="ES53" s="175">
        <f>'[21]Rec y Obligaciones'!$DC53+'[21]Rec y Obligaciones'!$DD53</f>
        <v>1336</v>
      </c>
      <c r="ET53" s="173">
        <f t="shared" si="234"/>
        <v>0.37125755158979379</v>
      </c>
      <c r="EU53" s="173">
        <f t="shared" si="99"/>
        <v>-4.1606886657101878</v>
      </c>
      <c r="EV53" s="175">
        <f>'[21]Rec y Obligaciones'!$DG53</f>
        <v>2260</v>
      </c>
      <c r="EW53" s="173">
        <f t="shared" si="235"/>
        <v>0.62802549894680681</v>
      </c>
      <c r="EX53" s="173">
        <f t="shared" si="252"/>
        <v>-39.001349527665319</v>
      </c>
      <c r="EZ53" s="173">
        <f>'[21]Rec y Obligaciones'!$DS53</f>
        <v>138525</v>
      </c>
      <c r="FA53" s="173">
        <f t="shared" si="236"/>
        <v>38.494350549383363</v>
      </c>
      <c r="FB53" s="175">
        <f>'[21]Rec y Obligaciones'!$DF53+'[21]Rec y Obligaciones'!$DG53</f>
        <v>13260</v>
      </c>
      <c r="FC53" s="173">
        <f t="shared" si="237"/>
        <v>3.6847867770064857</v>
      </c>
      <c r="FD53" s="175">
        <f>'[21]Rec y Obligaciones'!$DH53+'[21]Rec y Obligaciones'!$DI53</f>
        <v>46535</v>
      </c>
      <c r="FE53" s="173">
        <f t="shared" si="238"/>
        <v>12.931489643137015</v>
      </c>
      <c r="FF53" s="175">
        <f>'[21]Rec y Obligaciones'!$DL53+'[21]Rec y Obligaciones'!$DK53</f>
        <v>78730</v>
      </c>
      <c r="FG53" s="173">
        <f t="shared" si="239"/>
        <v>21.878074129239867</v>
      </c>
      <c r="FH53" s="173">
        <f>'[21]Rec y Obligaciones'!$DH53</f>
        <v>3684</v>
      </c>
      <c r="FI53" s="173">
        <f t="shared" si="108"/>
        <v>1.023737140761078</v>
      </c>
      <c r="FJ53" s="173">
        <f>'[21]Rec y Obligaciones'!$DK53</f>
        <v>20253</v>
      </c>
      <c r="FK53" s="173">
        <f t="shared" si="109"/>
        <v>5.6280532876856988</v>
      </c>
      <c r="FL53" s="195">
        <v>40232</v>
      </c>
      <c r="FM53" s="173">
        <f t="shared" si="110"/>
        <v>11.179965430808819</v>
      </c>
      <c r="FN53" s="173">
        <f t="shared" si="119"/>
        <v>13.575925246308906</v>
      </c>
      <c r="FO53" s="173">
        <f>'[21]Rec y Obligaciones'!DY53</f>
        <v>34901.300000000003</v>
      </c>
      <c r="FP53" s="173">
        <f t="shared" si="88"/>
        <v>9.6986311267222085</v>
      </c>
      <c r="FQ53" s="173">
        <f t="shared" si="111"/>
        <v>10.810793648777794</v>
      </c>
      <c r="FR53" s="173">
        <f>'[21]Rec y Obligaciones'!$DZ53</f>
        <v>107100</v>
      </c>
      <c r="FS53" s="173">
        <f t="shared" si="240"/>
        <v>29.761739352744694</v>
      </c>
      <c r="FT53" s="173">
        <f t="shared" si="112"/>
        <v>16.921397379912673</v>
      </c>
      <c r="FU53" s="173">
        <f t="shared" si="241"/>
        <v>1.7378833693304536</v>
      </c>
      <c r="FV53" s="173">
        <f t="shared" si="114"/>
        <v>11.179965430808819</v>
      </c>
      <c r="FW53" s="173">
        <f t="shared" si="115"/>
        <v>8.9445714853847686</v>
      </c>
      <c r="FX53" s="191">
        <f>'[21]Fin Gob Fed '!I53</f>
        <v>47087</v>
      </c>
      <c r="FY53" s="185">
        <f>'[21]Fin Gob Fed '!L53</f>
        <v>13.084883481817828</v>
      </c>
      <c r="FZ53" s="185">
        <f>'[21]Fin Gob Fed '!M53</f>
        <v>9.3216010401188765</v>
      </c>
      <c r="GA53" s="191">
        <f>'[21]Fin Gob Fed '!N53</f>
        <v>38533</v>
      </c>
      <c r="GB53" s="185">
        <f>'[21]Fin Gob Fed '!O53</f>
        <v>10.707834757043056</v>
      </c>
      <c r="GC53" s="185">
        <f>'[21]Fin Gob Fed '!P53</f>
        <v>9.7900105422115793</v>
      </c>
      <c r="GD53" s="185">
        <f>'[21]Fin Gob Fed '!$H53</f>
        <v>6.6517904284467759</v>
      </c>
      <c r="GE53" s="185">
        <f>'[21]Fin Gob Fed '!$G53</f>
        <v>9.708551706506455</v>
      </c>
      <c r="GF53" s="173">
        <f>'[21]Reservas Int'!C53</f>
        <v>670</v>
      </c>
      <c r="GG53" s="27">
        <f t="shared" si="190"/>
        <v>2.3273068821590739</v>
      </c>
      <c r="GH53" s="31">
        <f t="shared" si="53"/>
        <v>49</v>
      </c>
      <c r="GI53" s="31">
        <f t="shared" si="197"/>
        <v>0.17020602571014123</v>
      </c>
      <c r="GJ53" s="28">
        <f t="shared" si="191"/>
        <v>8375</v>
      </c>
      <c r="GK53" s="32">
        <f t="shared" si="54"/>
        <v>7.9768806994065411</v>
      </c>
      <c r="GL53" s="35">
        <f t="shared" si="192"/>
        <v>4.1511771995043372</v>
      </c>
    </row>
    <row r="54" spans="1:194" x14ac:dyDescent="0.25">
      <c r="A54" s="22">
        <v>1969</v>
      </c>
      <c r="B54" s="28">
        <f>'[14]EU Pob'!C54</f>
        <v>202736000</v>
      </c>
      <c r="C54" s="35">
        <f>'[14]EU PIB'!B54</f>
        <v>4942.067</v>
      </c>
      <c r="D54" s="35">
        <f>'[14]EU PIB'!C54</f>
        <v>3.1</v>
      </c>
      <c r="E54" s="35">
        <f>'[14]EU PIB'!D54</f>
        <v>1017.615</v>
      </c>
      <c r="F54" s="35">
        <f>'[14]EU PIB'!E54</f>
        <v>4.9039173904946942</v>
      </c>
      <c r="G54" s="35">
        <f>'[14]EU PIB'!F54</f>
        <v>20.590878270165096</v>
      </c>
      <c r="H54" s="35">
        <f>'[14]EU PIB'!G54</f>
        <v>4.9039173904946942</v>
      </c>
      <c r="I54" s="35">
        <f>'[14]EU PIB'!H54</f>
        <v>5019.4094783363589</v>
      </c>
      <c r="J54" s="170">
        <f>'[14]EU INF A'!$J54</f>
        <v>130.17372752209693</v>
      </c>
      <c r="K54" s="170">
        <f t="shared" ref="K54" si="259">((J54/J53)-1)*100</f>
        <v>3.9678675754625248</v>
      </c>
      <c r="L54" s="170">
        <f>'[14]EU INF A'!$L54</f>
        <v>132.76440109722643</v>
      </c>
      <c r="M54" s="170">
        <f t="shared" ref="M54" si="260">((L54/L53)-1)*100</f>
        <v>4.9132947976878505</v>
      </c>
      <c r="N54" s="170">
        <f>'[14]EU INF A'!$F54</f>
        <v>152.42382271468139</v>
      </c>
      <c r="O54" s="170">
        <f t="shared" si="1"/>
        <v>5.4623862002874946</v>
      </c>
      <c r="P54" s="170">
        <f>'[14]EU INF A'!$H54</f>
        <v>150.80000000000001</v>
      </c>
      <c r="Q54" s="170">
        <f t="shared" ref="Q54" si="261">((P54/P53)-1)*100</f>
        <v>6.1971830985915632</v>
      </c>
      <c r="R54" s="170">
        <f>'[14]EU tasas'!B54</f>
        <v>8.5</v>
      </c>
      <c r="S54" s="170">
        <f>'[14]EU tasas'!C54</f>
        <v>7.9516666666666671</v>
      </c>
      <c r="T54" s="170">
        <f>'[14]EU tasas'!D54</f>
        <v>7.82</v>
      </c>
      <c r="U54" s="170">
        <f>'[14]EU tasas'!E54</f>
        <v>6.666666666666667</v>
      </c>
      <c r="V54" s="171">
        <f>'[14]EU Bal Fis'!B54</f>
        <v>0.31786999999999999</v>
      </c>
      <c r="W54" s="170">
        <f>'[14]UK Pet'!B113</f>
        <v>1.8</v>
      </c>
      <c r="X54" s="170">
        <f>'[14]UK Pet'!C113</f>
        <v>0</v>
      </c>
      <c r="Y54" s="172">
        <f>[17]POBLACIÓN!$E54</f>
        <v>47310855.391849406</v>
      </c>
      <c r="Z54" s="52">
        <f t="shared" si="179"/>
        <v>3.4308079925992052</v>
      </c>
      <c r="AA54" s="37">
        <f>[17]POBLACIÓN!$F54</f>
        <v>27010693.228364911</v>
      </c>
      <c r="AB54" s="52">
        <f t="shared" si="10"/>
        <v>57.091957024768234</v>
      </c>
      <c r="AC54" s="37">
        <f>[17]POBLACIÓN!$G54</f>
        <v>20300162.163484495</v>
      </c>
      <c r="AD54" s="52">
        <f t="shared" si="11"/>
        <v>42.908042975231758</v>
      </c>
      <c r="AE54" s="37">
        <f>[17]POBLACIÓN!$M54</f>
        <v>12773895.925073445</v>
      </c>
      <c r="AF54" s="52">
        <f t="shared" si="12"/>
        <v>26.999925956261823</v>
      </c>
      <c r="AG54" s="173">
        <f>[18]PIB!D54</f>
        <v>133698.31007915997</v>
      </c>
      <c r="AH54" s="173">
        <f>[18]PIB!E54</f>
        <v>3.4186200260212685</v>
      </c>
      <c r="AI54" s="174">
        <f>[18]PIB!H54</f>
        <v>297.53255651808411</v>
      </c>
      <c r="AJ54" s="174">
        <f>[18]PIB!I54</f>
        <v>6.8883840577501632</v>
      </c>
      <c r="AK54" s="175">
        <f>[18]PIB!B54</f>
        <v>397796</v>
      </c>
      <c r="AL54" s="173">
        <f>[18]PIB!C54</f>
        <v>10.542491760638928</v>
      </c>
      <c r="AM54" s="48">
        <f t="shared" si="175"/>
        <v>10.466525707065463</v>
      </c>
      <c r="AN54" s="173">
        <f>'[18]PIB POT'!F54</f>
        <v>134865.89552479587</v>
      </c>
      <c r="AO54" s="173">
        <f>'[18]PIB POT'!G54</f>
        <v>321.99480803995402</v>
      </c>
      <c r="AP54" s="173">
        <f>'[18]PIB POT'!H54</f>
        <v>6.4033485955271585</v>
      </c>
      <c r="AQ54" s="176">
        <f t="shared" si="21"/>
        <v>-2.8051077422871273</v>
      </c>
      <c r="AR54" s="177">
        <f t="shared" si="3"/>
        <v>31823.68</v>
      </c>
      <c r="AS54" s="178">
        <f t="shared" si="13"/>
        <v>10.542491760638928</v>
      </c>
      <c r="AT54" s="174">
        <f t="shared" si="4"/>
        <v>672.65070006496865</v>
      </c>
      <c r="AU54" s="170">
        <f t="shared" si="14"/>
        <v>6.8757886611004571</v>
      </c>
      <c r="AV54" s="179">
        <f t="shared" si="73"/>
        <v>5.3459287557390001</v>
      </c>
      <c r="AW54" s="179">
        <v>1.38</v>
      </c>
      <c r="AX54" s="181">
        <f>'[18]Inv Nom'!C54</f>
        <v>72700</v>
      </c>
      <c r="AY54" s="182">
        <f t="shared" si="50"/>
        <v>10.78095238095238</v>
      </c>
      <c r="AZ54" s="181">
        <f>'[18]Inv Nom'!D54</f>
        <v>46361</v>
      </c>
      <c r="BA54" s="182">
        <f t="shared" si="51"/>
        <v>9.5719789180118688</v>
      </c>
      <c r="BB54" s="181">
        <f>'[18]Inv Nom'!E54</f>
        <v>26339.000000000004</v>
      </c>
      <c r="BC54" s="182">
        <f t="shared" si="52"/>
        <v>12.975036458780153</v>
      </c>
      <c r="BD54" s="182">
        <f t="shared" si="29"/>
        <v>18.275699102052307</v>
      </c>
      <c r="BE54" s="184">
        <f t="shared" si="129"/>
        <v>-2.2260153445484621</v>
      </c>
      <c r="BF54" s="185">
        <f t="shared" si="75"/>
        <v>20.501714446600769</v>
      </c>
      <c r="BG54" s="185">
        <f t="shared" si="245"/>
        <v>15.106989512212287</v>
      </c>
      <c r="BH54" s="186">
        <f t="shared" si="246"/>
        <v>5.3947249343884813</v>
      </c>
      <c r="BI54" s="185">
        <f t="shared" si="247"/>
        <v>3.4525234039557944</v>
      </c>
      <c r="BJ54" s="185">
        <f t="shared" si="248"/>
        <v>-1.2265080594073343</v>
      </c>
      <c r="BK54" s="182">
        <f t="shared" si="94"/>
        <v>6.6212329937958154</v>
      </c>
      <c r="BL54" s="182">
        <f t="shared" si="229"/>
        <v>11.654466108256493</v>
      </c>
      <c r="BM54" s="173">
        <v>21.1</v>
      </c>
      <c r="BN54" s="173">
        <f t="shared" si="212"/>
        <v>2.2260153445484621</v>
      </c>
      <c r="BO54" s="173">
        <f t="shared" si="201"/>
        <v>18.87398465545154</v>
      </c>
      <c r="BP54" s="173">
        <f t="shared" si="202"/>
        <v>13.87398465545154</v>
      </c>
      <c r="BQ54" s="173">
        <f t="shared" si="203"/>
        <v>-0.22601534454846117</v>
      </c>
      <c r="BR54" s="173">
        <f t="shared" si="204"/>
        <v>5</v>
      </c>
      <c r="BS54" s="173">
        <f t="shared" si="213"/>
        <v>-2</v>
      </c>
      <c r="BT54" s="173">
        <f t="shared" si="205"/>
        <v>14.100000000000001</v>
      </c>
      <c r="BU54" s="173">
        <v>7</v>
      </c>
      <c r="BV54" s="187">
        <f>'[15]Precios M Anual'!B54</f>
        <v>227.30336331577891</v>
      </c>
      <c r="BW54" s="188">
        <f t="shared" si="5"/>
        <v>2.526808575980044</v>
      </c>
      <c r="BX54" s="187">
        <f>'[15]Precios M Anual'!D54</f>
        <v>215.86917901245016</v>
      </c>
      <c r="BY54" s="188">
        <f t="shared" si="5"/>
        <v>4.8609594294927172</v>
      </c>
      <c r="BZ54" s="188">
        <f>'[15]Fuente Bortz y otros'!G54</f>
        <v>252.77777777777786</v>
      </c>
      <c r="CA54" s="188">
        <f>'[15]Fuente Bortz y otros'!I54</f>
        <v>3.0188679245283012</v>
      </c>
      <c r="CB54" s="190">
        <f>'[15]Tasas int'!$B54</f>
        <v>8</v>
      </c>
      <c r="CC54" s="185">
        <f>'[19]TCA B64'!$B54</f>
        <v>12.5</v>
      </c>
      <c r="CD54" s="140">
        <f t="shared" si="15"/>
        <v>0</v>
      </c>
      <c r="CE54" s="185">
        <f>[19]TCA!$D54</f>
        <v>12.5</v>
      </c>
      <c r="CF54" s="140">
        <f t="shared" si="16"/>
        <v>0</v>
      </c>
      <c r="CG54" s="190">
        <f>'[19]TCA B64'!$I54</f>
        <v>97.162821472481781</v>
      </c>
      <c r="CH54" s="140">
        <f t="shared" si="22"/>
        <v>-2.7809674694130648</v>
      </c>
      <c r="CI54" s="27">
        <f>[19]TCA!$H54</f>
        <v>97.910875094582025</v>
      </c>
      <c r="CJ54" s="140">
        <f t="shared" si="77"/>
        <v>-1.258247752069197</v>
      </c>
      <c r="CK54" s="185">
        <f>[22]SMIN!$E54</f>
        <v>24.15</v>
      </c>
      <c r="CL54" s="185">
        <v>1.1500000000000001</v>
      </c>
      <c r="CM54" s="191">
        <f>[22]SMIN!$G54</f>
        <v>720.89552238805959</v>
      </c>
      <c r="CN54" s="185">
        <f t="shared" si="95"/>
        <v>317.15127830579559</v>
      </c>
      <c r="CO54" s="185">
        <f>[22]SIND!$B$19</f>
        <v>182.95902244411485</v>
      </c>
      <c r="CP54" s="186">
        <f>'[15]Terminos de Int'!B54</f>
        <v>157.87462990672057</v>
      </c>
      <c r="CQ54" s="186">
        <f>'[15]Terminos de Int'!C54</f>
        <v>1.2918815045948273</v>
      </c>
      <c r="CR54" s="173">
        <f>[16]bp!G54</f>
        <v>-708.4</v>
      </c>
      <c r="CS54" s="173">
        <f>[16]bp!H54</f>
        <v>2853.3</v>
      </c>
      <c r="CT54" s="173">
        <f>[16]bp!I54</f>
        <v>1470.3</v>
      </c>
      <c r="CU54" s="173">
        <f>[16]bp!J54</f>
        <v>1168.2</v>
      </c>
      <c r="CV54" s="173">
        <f>[16]bp!K54</f>
        <v>164.5</v>
      </c>
      <c r="CW54" s="173">
        <f>[16]bp!L54</f>
        <v>50.1</v>
      </c>
      <c r="CX54" s="173">
        <f>[16]bp!M54</f>
        <v>3561.7</v>
      </c>
      <c r="CY54" s="173">
        <f>[16]bp!N54</f>
        <v>2001.8999999999999</v>
      </c>
      <c r="CZ54" s="173">
        <f>[16]bp!O54</f>
        <v>895.9</v>
      </c>
      <c r="DA54" s="173">
        <f>[16]bp!P54</f>
        <v>648.6</v>
      </c>
      <c r="DB54" s="173">
        <f>[16]bp!Q54</f>
        <v>15.3</v>
      </c>
      <c r="DC54" s="173">
        <f>[16]bp!R54</f>
        <v>665.6</v>
      </c>
      <c r="DD54" s="173">
        <f>[16]bp!S54</f>
        <v>0</v>
      </c>
      <c r="DE54" s="173">
        <f>[16]bp!T54</f>
        <v>90.7</v>
      </c>
      <c r="DF54" s="173">
        <f>[16]bp!U54</f>
        <v>47.9</v>
      </c>
      <c r="DG54" s="173">
        <f>[16]bp!V54</f>
        <v>0</v>
      </c>
      <c r="DH54" s="173">
        <f>'[18]Inv Ext'!B54</f>
        <v>195.75899999999999</v>
      </c>
      <c r="DI54" s="173">
        <f t="shared" si="130"/>
        <v>0.61513627588009934</v>
      </c>
      <c r="DJ54" s="173">
        <f t="shared" si="17"/>
        <v>10.910743195004475</v>
      </c>
      <c r="DK54" s="173">
        <f t="shared" si="0"/>
        <v>-531.59999999999991</v>
      </c>
      <c r="DL54" s="173">
        <f t="shared" si="6"/>
        <v>-1.6704542026566376</v>
      </c>
      <c r="DM54" s="173">
        <f t="shared" si="38"/>
        <v>15.218243084397788</v>
      </c>
      <c r="DN54" s="173">
        <f t="shared" si="189"/>
        <v>3.3612143742255185</v>
      </c>
      <c r="DO54" s="173">
        <f t="shared" si="131"/>
        <v>-2.2260153445484621</v>
      </c>
      <c r="DP54" s="173">
        <f t="shared" si="132"/>
        <v>2.091524298886867</v>
      </c>
      <c r="DQ54" s="21" t="s">
        <v>76</v>
      </c>
      <c r="DR54" s="192">
        <f>[20]GobFed!$X54</f>
        <v>35712</v>
      </c>
      <c r="DS54" s="140">
        <f>[20]GobFed!$X123</f>
        <v>8.9774658367605511</v>
      </c>
      <c r="DT54" s="192">
        <f>[20]GobFed!$AO54</f>
        <v>40591</v>
      </c>
      <c r="DU54" s="140">
        <f>[20]GobFed!$AO123</f>
        <v>10.203973896167886</v>
      </c>
      <c r="DV54" s="193">
        <f>[20]GobFed!$BG54</f>
        <v>-4879</v>
      </c>
      <c r="DW54" s="186">
        <f>[20]GobFed!$BG123</f>
        <v>-1.2265080594073343</v>
      </c>
      <c r="DX54" s="191">
        <f t="shared" si="206"/>
        <v>6544.0167818548516</v>
      </c>
      <c r="DY54" s="185">
        <f>'[20] Sector Pub'!$G54</f>
        <v>1.6450685230255839</v>
      </c>
      <c r="DZ54" s="191">
        <f t="shared" si="207"/>
        <v>14499.936781854851</v>
      </c>
      <c r="EA54" s="185">
        <f>'[20] Sector Pub'!$H54</f>
        <v>3.6450685230255839</v>
      </c>
      <c r="EB54" s="191">
        <f t="shared" si="208"/>
        <v>-7955.92</v>
      </c>
      <c r="EC54" s="185">
        <f>'[20] Sector Pub'!$I54</f>
        <v>-2</v>
      </c>
      <c r="ED54" s="36">
        <f>'[20]Deuda Ext'!K54</f>
        <v>2914.8</v>
      </c>
      <c r="EE54" s="36">
        <f t="shared" si="196"/>
        <v>9.1592172872527637</v>
      </c>
      <c r="EF54" s="4"/>
      <c r="EG54" s="175">
        <f>'[21]Rec y Obligaciones'!$EA54</f>
        <v>28344</v>
      </c>
      <c r="EH54" s="173">
        <f t="shared" si="230"/>
        <v>7.1252601836117009</v>
      </c>
      <c r="EI54" s="173">
        <f t="shared" si="249"/>
        <v>22.436285097192222</v>
      </c>
      <c r="EJ54" s="173">
        <f>'[21]Rec y Obligaciones'!C54</f>
        <v>8981</v>
      </c>
      <c r="EK54" s="173">
        <f t="shared" si="231"/>
        <v>2.2576898711902582</v>
      </c>
      <c r="EL54" s="173">
        <f t="shared" si="250"/>
        <v>4.9918166939443509</v>
      </c>
      <c r="EM54" s="173">
        <f>'[21]Rec y Obligaciones'!$DE54+'[21]Rec y Obligaciones'!$DF54+'[21]Rec y Obligaciones'!$DG54</f>
        <v>19363</v>
      </c>
      <c r="EN54" s="173">
        <f t="shared" si="232"/>
        <v>4.8675703124214422</v>
      </c>
      <c r="EO54" s="173">
        <f t="shared" si="107"/>
        <v>32.659632776103045</v>
      </c>
      <c r="EP54" s="175">
        <f>'[21]Rec y Obligaciones'!$DF54</f>
        <v>16538</v>
      </c>
      <c r="EQ54" s="173">
        <f t="shared" si="233"/>
        <v>4.1574073143018033</v>
      </c>
      <c r="ER54" s="173">
        <f t="shared" si="251"/>
        <v>50.345454545454537</v>
      </c>
      <c r="ES54" s="175">
        <f>'[21]Rec y Obligaciones'!$DC54+'[21]Rec y Obligaciones'!$DD54</f>
        <v>1023</v>
      </c>
      <c r="ET54" s="173">
        <f t="shared" si="234"/>
        <v>0.25716699011553662</v>
      </c>
      <c r="EU54" s="173">
        <f t="shared" si="99"/>
        <v>-23.428143712574844</v>
      </c>
      <c r="EV54" s="175">
        <f>'[21]Rec y Obligaciones'!$DG54</f>
        <v>1802</v>
      </c>
      <c r="EW54" s="173">
        <f t="shared" si="235"/>
        <v>0.45299600800410261</v>
      </c>
      <c r="EX54" s="173">
        <f t="shared" si="252"/>
        <v>-20.265486725663717</v>
      </c>
      <c r="EZ54" s="173">
        <f>'[21]Rec y Obligaciones'!$DS54</f>
        <v>166760</v>
      </c>
      <c r="FA54" s="173">
        <f t="shared" si="236"/>
        <v>41.920984625285321</v>
      </c>
      <c r="FB54" s="175">
        <f>'[21]Rec y Obligaciones'!$DF54+'[21]Rec y Obligaciones'!$DG54</f>
        <v>18340</v>
      </c>
      <c r="FC54" s="173">
        <f t="shared" si="237"/>
        <v>4.6104033223059053</v>
      </c>
      <c r="FD54" s="175">
        <f>'[21]Rec y Obligaciones'!$DH54+'[21]Rec y Obligaciones'!$DI54</f>
        <v>51922</v>
      </c>
      <c r="FE54" s="173">
        <f t="shared" si="238"/>
        <v>13.052418827740853</v>
      </c>
      <c r="FF54" s="175">
        <f>'[21]Rec y Obligaciones'!$DL54+'[21]Rec y Obligaciones'!$DK54</f>
        <v>96498</v>
      </c>
      <c r="FG54" s="173">
        <f t="shared" si="239"/>
        <v>24.258162475238564</v>
      </c>
      <c r="FH54" s="173">
        <f>'[21]Rec y Obligaciones'!$DH54</f>
        <v>1632</v>
      </c>
      <c r="FI54" s="173">
        <f t="shared" si="108"/>
        <v>0.41026053555088537</v>
      </c>
      <c r="FJ54" s="173">
        <f>'[21]Rec y Obligaciones'!$DK54</f>
        <v>23675</v>
      </c>
      <c r="FK54" s="173">
        <f t="shared" si="109"/>
        <v>5.9515430019406939</v>
      </c>
      <c r="FL54" s="195">
        <v>44380</v>
      </c>
      <c r="FM54" s="173">
        <f t="shared" si="110"/>
        <v>11.156472161610473</v>
      </c>
      <c r="FN54" s="173">
        <f t="shared" si="119"/>
        <v>10.310200835156103</v>
      </c>
      <c r="FO54" s="173">
        <f>'[21]Rec y Obligaciones'!DY54</f>
        <v>38367.699999999997</v>
      </c>
      <c r="FP54" s="173">
        <f t="shared" si="88"/>
        <v>9.6450693320194265</v>
      </c>
      <c r="FQ54" s="173">
        <f t="shared" si="111"/>
        <v>9.9320082633024942</v>
      </c>
      <c r="FR54" s="173">
        <f>'[21]Rec y Obligaciones'!$DZ54</f>
        <v>127600</v>
      </c>
      <c r="FS54" s="173">
        <f t="shared" si="240"/>
        <v>32.076742853120692</v>
      </c>
      <c r="FT54" s="173">
        <f t="shared" si="112"/>
        <v>19.140989729225023</v>
      </c>
      <c r="FU54" s="173">
        <f t="shared" si="241"/>
        <v>1.565763477279142</v>
      </c>
      <c r="FV54" s="173">
        <f t="shared" si="114"/>
        <v>11.156472161610473</v>
      </c>
      <c r="FW54" s="173">
        <f t="shared" si="115"/>
        <v>8.9634069400630914</v>
      </c>
      <c r="FX54" s="191">
        <f>'[21]Fin Gob Fed '!I54</f>
        <v>53651</v>
      </c>
      <c r="FY54" s="185">
        <f>'[21]Fin Gob Fed '!L54</f>
        <v>13.487063721103279</v>
      </c>
      <c r="FZ54" s="185">
        <f>'[21]Fin Gob Fed '!M54</f>
        <v>13.940153333191741</v>
      </c>
      <c r="GA54" s="191">
        <f>'[21]Fin Gob Fed '!N54</f>
        <v>44670</v>
      </c>
      <c r="GB54" s="185">
        <f>'[21]Fin Gob Fed '!O54</f>
        <v>11.229373849913021</v>
      </c>
      <c r="GC54" s="185">
        <f>'[21]Fin Gob Fed '!P54</f>
        <v>15.926608361664019</v>
      </c>
      <c r="GD54" s="185">
        <f>'[21]Fin Gob Fed '!$H54</f>
        <v>6.3618035374915785</v>
      </c>
      <c r="GE54" s="185">
        <f>'[21]Fin Gob Fed '!$G54</f>
        <v>10.519210851793382</v>
      </c>
      <c r="GF54" s="173">
        <f>'[21]Reservas Int'!C54</f>
        <v>718</v>
      </c>
      <c r="GG54" s="27">
        <f t="shared" si="190"/>
        <v>2.2561815603977919</v>
      </c>
      <c r="GH54" s="31">
        <f t="shared" si="53"/>
        <v>48</v>
      </c>
      <c r="GI54" s="31">
        <f t="shared" si="197"/>
        <v>0.15083107924664904</v>
      </c>
      <c r="GJ54" s="28">
        <f t="shared" si="191"/>
        <v>8975</v>
      </c>
      <c r="GK54" s="32">
        <f t="shared" si="54"/>
        <v>7.1641791044776193</v>
      </c>
      <c r="GL54" s="35">
        <f t="shared" si="192"/>
        <v>4.3039112842799341</v>
      </c>
    </row>
    <row r="55" spans="1:194" x14ac:dyDescent="0.25">
      <c r="A55" s="22">
        <v>1970</v>
      </c>
      <c r="B55" s="28">
        <f>'[14]EU Pob'!C55</f>
        <v>205089000</v>
      </c>
      <c r="C55" s="35">
        <f>'[14]EU PIB'!B55</f>
        <v>4951.2619999999997</v>
      </c>
      <c r="D55" s="35">
        <f>'[14]EU PIB'!C55</f>
        <v>0.2</v>
      </c>
      <c r="E55" s="35">
        <f>'[14]EU PIB'!D55</f>
        <v>1073.3030000000001</v>
      </c>
      <c r="F55" s="35">
        <f>'[14]EU PIB'!E55</f>
        <v>5.2765305680960495</v>
      </c>
      <c r="G55" s="35">
        <f>'[14]EU PIB'!F55</f>
        <v>21.677362256329804</v>
      </c>
      <c r="H55" s="35">
        <f>'[14]EU PIB'!G55</f>
        <v>5.2765305680960495</v>
      </c>
      <c r="I55" s="35">
        <f>'[14]EU PIB'!H55</f>
        <v>5233.3523494677929</v>
      </c>
      <c r="J55" s="170">
        <f>'[14]EU INF A'!$J55</f>
        <v>134.95885400792443</v>
      </c>
      <c r="K55" s="170">
        <f t="shared" ref="K55" si="262">((J55/J54)-1)*100</f>
        <v>3.6759541091079484</v>
      </c>
      <c r="L55" s="170">
        <f>'[14]EU INF A'!$L55</f>
        <v>135.69033831149039</v>
      </c>
      <c r="M55" s="170">
        <f t="shared" ref="M55" si="263">((L55/L54)-1)*100</f>
        <v>2.203856749311317</v>
      </c>
      <c r="N55" s="170">
        <f>'[14]EU INF A'!$F55</f>
        <v>161.32271468144035</v>
      </c>
      <c r="O55" s="170">
        <f t="shared" si="1"/>
        <v>5.8382553384824787</v>
      </c>
      <c r="P55" s="170">
        <f>'[14]EU INF A'!$H55</f>
        <v>159.19999999999999</v>
      </c>
      <c r="Q55" s="170">
        <f t="shared" ref="Q55" si="264">((P55/P54)-1)*100</f>
        <v>5.5702917771883076</v>
      </c>
      <c r="R55" s="170">
        <f>'[14]EU tasas'!B55</f>
        <v>6.92</v>
      </c>
      <c r="S55" s="170">
        <f>'[14]EU tasas'!C55</f>
        <v>7.91</v>
      </c>
      <c r="T55" s="170">
        <f>'[14]EU tasas'!D55</f>
        <v>4.87</v>
      </c>
      <c r="U55" s="170">
        <f>'[14]EU tasas'!E55</f>
        <v>6.3916666666666684</v>
      </c>
      <c r="V55" s="171">
        <f>'[14]EU Bal Fis'!B55</f>
        <v>-0.26415</v>
      </c>
      <c r="W55" s="170">
        <f>'[14]UK Pet'!B114</f>
        <v>1.8</v>
      </c>
      <c r="X55" s="170">
        <f>'[14]UK Pet'!C114</f>
        <v>0</v>
      </c>
      <c r="Y55" s="172">
        <f>[17]POBLACIÓN!$E55</f>
        <v>48934000</v>
      </c>
      <c r="Z55" s="52">
        <f t="shared" si="179"/>
        <v>3.4308079925991386</v>
      </c>
      <c r="AA55" s="37">
        <f>[17]POBLACIÓN!$F55</f>
        <v>28308549.660613444</v>
      </c>
      <c r="AB55" s="52">
        <f t="shared" si="10"/>
        <v>57.850471370853484</v>
      </c>
      <c r="AC55" s="37">
        <f>[17]POBLACIÓN!$G55</f>
        <v>20625450.339386556</v>
      </c>
      <c r="AD55" s="52">
        <f t="shared" si="11"/>
        <v>42.149528629146516</v>
      </c>
      <c r="AE55" s="37">
        <f>[17]POBLACIÓN!$M55</f>
        <v>12955057</v>
      </c>
      <c r="AF55" s="52">
        <f t="shared" si="12"/>
        <v>26.474551436628929</v>
      </c>
      <c r="AG55" s="173">
        <f>[18]PIB!D55</f>
        <v>142392.02134466922</v>
      </c>
      <c r="AH55" s="173">
        <f>[18]PIB!E55</f>
        <v>6.5024840331653344</v>
      </c>
      <c r="AI55" s="174">
        <f>[18]PIB!H55</f>
        <v>312.0259097414895</v>
      </c>
      <c r="AJ55" s="174">
        <f>[18]PIB!I55</f>
        <v>4.871182297835186</v>
      </c>
      <c r="AK55" s="175">
        <f>[18]PIB!B55</f>
        <v>444300</v>
      </c>
      <c r="AL55" s="173">
        <f>[18]PIB!C55</f>
        <v>11.690414182143606</v>
      </c>
      <c r="AM55" s="48">
        <f t="shared" si="175"/>
        <v>10.991230786917358</v>
      </c>
      <c r="AN55" s="173">
        <f>'[18]PIB POT'!F55</f>
        <v>143332.20394167418</v>
      </c>
      <c r="AO55" s="173">
        <f>'[18]PIB POT'!G55</f>
        <v>342.20827522446228</v>
      </c>
      <c r="AP55" s="173">
        <f>'[18]PIB POT'!H55</f>
        <v>6.277575501155308</v>
      </c>
      <c r="AQ55" s="176">
        <f t="shared" si="21"/>
        <v>0.21162369479117427</v>
      </c>
      <c r="AR55" s="177">
        <f t="shared" si="3"/>
        <v>35544</v>
      </c>
      <c r="AS55" s="178">
        <f t="shared" si="13"/>
        <v>11.690414182143606</v>
      </c>
      <c r="AT55" s="174">
        <f t="shared" si="4"/>
        <v>726.36612580210078</v>
      </c>
      <c r="AU55" s="170">
        <f t="shared" si="14"/>
        <v>7.9856344060808881</v>
      </c>
      <c r="AV55" s="179">
        <f t="shared" si="73"/>
        <v>3.0688595837551231</v>
      </c>
      <c r="AW55" s="179">
        <v>1.38</v>
      </c>
      <c r="AX55" s="181">
        <f>'[18]Inv Nom'!C55</f>
        <v>88661</v>
      </c>
      <c r="AY55" s="182">
        <f t="shared" si="50"/>
        <v>21.954607977991756</v>
      </c>
      <c r="AZ55" s="181">
        <f>'[18]Inv Nom'!D55</f>
        <v>59411</v>
      </c>
      <c r="BA55" s="182">
        <f t="shared" si="51"/>
        <v>28.148659433575631</v>
      </c>
      <c r="BB55" s="181">
        <f>'[18]Inv Nom'!E55</f>
        <v>29250</v>
      </c>
      <c r="BC55" s="182">
        <f t="shared" si="52"/>
        <v>11.052052090056552</v>
      </c>
      <c r="BD55" s="182">
        <f t="shared" si="29"/>
        <v>19.955210443394105</v>
      </c>
      <c r="BE55" s="184">
        <f t="shared" si="129"/>
        <v>-3.3420549178483006</v>
      </c>
      <c r="BF55" s="185">
        <f t="shared" si="75"/>
        <v>23.297265361242406</v>
      </c>
      <c r="BG55" s="185">
        <f t="shared" si="245"/>
        <v>18.221865856403333</v>
      </c>
      <c r="BH55" s="186">
        <f t="shared" si="246"/>
        <v>5.0753995048390719</v>
      </c>
      <c r="BI55" s="185">
        <f t="shared" si="247"/>
        <v>4.8500450146297567</v>
      </c>
      <c r="BJ55" s="185">
        <f t="shared" si="248"/>
        <v>-1.5079900967814541</v>
      </c>
      <c r="BK55" s="182">
        <f t="shared" si="94"/>
        <v>6.5833896016205262</v>
      </c>
      <c r="BL55" s="182">
        <f t="shared" si="229"/>
        <v>13.371820841773577</v>
      </c>
      <c r="BM55" s="173">
        <v>21.1</v>
      </c>
      <c r="BN55" s="173">
        <f t="shared" si="212"/>
        <v>3.3420549178483006</v>
      </c>
      <c r="BO55" s="173">
        <f t="shared" si="201"/>
        <v>17.7579450821517</v>
      </c>
      <c r="BP55" s="173">
        <f t="shared" si="202"/>
        <v>14.557945082151701</v>
      </c>
      <c r="BQ55" s="173">
        <f t="shared" si="203"/>
        <v>5.7945082151698912E-2</v>
      </c>
      <c r="BR55" s="173">
        <f t="shared" si="204"/>
        <v>3.1999999999999997</v>
      </c>
      <c r="BS55" s="173">
        <f t="shared" si="213"/>
        <v>-3.4</v>
      </c>
      <c r="BT55" s="173">
        <f t="shared" si="205"/>
        <v>14.500000000000002</v>
      </c>
      <c r="BU55" s="173">
        <v>6.6</v>
      </c>
      <c r="BV55" s="187">
        <f>'[15]Precios M Anual'!B55</f>
        <v>238.67625274463239</v>
      </c>
      <c r="BW55" s="188">
        <f t="shared" si="5"/>
        <v>5.0033968978513643</v>
      </c>
      <c r="BX55" s="187">
        <f>'[15]Precios M Anual'!D55</f>
        <v>226.00364154454346</v>
      </c>
      <c r="BY55" s="188">
        <f t="shared" si="5"/>
        <v>4.694724174361542</v>
      </c>
      <c r="BZ55" s="188">
        <f>'[15]Fuente Bortz y otros'!G55</f>
        <v>267.59259259259267</v>
      </c>
      <c r="CA55" s="188">
        <f>'[15]Fuente Bortz y otros'!I55</f>
        <v>5.8608058608058622</v>
      </c>
      <c r="CB55" s="190">
        <f>'[15]Tasas int'!$B55</f>
        <v>8</v>
      </c>
      <c r="CC55" s="185">
        <f>'[19]TCA B64'!$B55</f>
        <v>12.5</v>
      </c>
      <c r="CD55" s="140">
        <f t="shared" si="15"/>
        <v>0</v>
      </c>
      <c r="CE55" s="185">
        <f>[19]TCA!$D55</f>
        <v>12.5</v>
      </c>
      <c r="CF55" s="140">
        <f t="shared" si="16"/>
        <v>0</v>
      </c>
      <c r="CG55" s="190">
        <f>'[19]TCA B64'!$I55</f>
        <v>96.394930007951686</v>
      </c>
      <c r="CH55" s="140">
        <f t="shared" si="22"/>
        <v>-0.79031408608031262</v>
      </c>
      <c r="CI55" s="27">
        <f>[19]TCA!$H55</f>
        <v>97.098832343216188</v>
      </c>
      <c r="CJ55" s="140">
        <f t="shared" si="77"/>
        <v>-0.82936931222543642</v>
      </c>
      <c r="CK55" s="185">
        <f>[22]SMIN!$E55</f>
        <v>27.93</v>
      </c>
      <c r="CL55" s="185">
        <v>1.1500000000000001</v>
      </c>
      <c r="CM55" s="191">
        <f>[22]SMIN!$G55</f>
        <v>833.73134328358208</v>
      </c>
      <c r="CN55" s="185">
        <f t="shared" si="95"/>
        <v>349.31474484628296</v>
      </c>
      <c r="CO55" s="185">
        <f>[22]SIND!$B$19</f>
        <v>182.95902244411485</v>
      </c>
      <c r="CP55" s="186">
        <f>'[15]Terminos de Int'!B55</f>
        <v>143.56435643564359</v>
      </c>
      <c r="CQ55" s="186">
        <f>'[15]Terminos de Int'!C55</f>
        <v>-9.0643274853800975</v>
      </c>
      <c r="CR55" s="173">
        <f>[16]bp!G55</f>
        <v>-1187.9000000000001</v>
      </c>
      <c r="CS55" s="173">
        <f>[16]bp!H55</f>
        <v>3254.5</v>
      </c>
      <c r="CT55" s="173">
        <f>[16]bp!I55</f>
        <v>1446.7</v>
      </c>
      <c r="CU55" s="173">
        <f>[16]bp!J55</f>
        <v>1544.5</v>
      </c>
      <c r="CV55" s="173">
        <f>[16]bp!K55</f>
        <v>193.4</v>
      </c>
      <c r="CW55" s="173">
        <f>[16]bp!L55</f>
        <v>69.8</v>
      </c>
      <c r="CX55" s="173">
        <f>[16]bp!M55</f>
        <v>4442.5</v>
      </c>
      <c r="CY55" s="173">
        <f>[16]bp!N55</f>
        <v>2353.7000000000003</v>
      </c>
      <c r="CZ55" s="173">
        <f>[16]bp!O55</f>
        <v>1288.5999999999999</v>
      </c>
      <c r="DA55" s="173">
        <f>[16]bp!P55</f>
        <v>786.2</v>
      </c>
      <c r="DB55" s="173">
        <f>[16]bp!Q55</f>
        <v>13.9</v>
      </c>
      <c r="DC55" s="173">
        <f>[16]bp!R55</f>
        <v>848.6</v>
      </c>
      <c r="DD55" s="173">
        <f>[16]bp!S55</f>
        <v>45.4</v>
      </c>
      <c r="DE55" s="173">
        <f>[16]bp!T55</f>
        <v>396.1</v>
      </c>
      <c r="DF55" s="173">
        <f>[16]bp!U55</f>
        <v>102.1</v>
      </c>
      <c r="DG55" s="173">
        <f>[16]bp!V55</f>
        <v>0</v>
      </c>
      <c r="DH55" s="173">
        <f>'[18]Inv Ext'!B55</f>
        <v>200.71799999999999</v>
      </c>
      <c r="DI55" s="173">
        <f t="shared" si="130"/>
        <v>0.56470290344361918</v>
      </c>
      <c r="DJ55" s="173">
        <f t="shared" si="17"/>
        <v>10.692099932478056</v>
      </c>
      <c r="DK55" s="173">
        <f t="shared" si="0"/>
        <v>-907.00000000000023</v>
      </c>
      <c r="DL55" s="173">
        <f t="shared" si="6"/>
        <v>-2.5517668242178715</v>
      </c>
      <c r="DM55" s="173">
        <f t="shared" si="38"/>
        <v>-1.6051146024620766</v>
      </c>
      <c r="DN55" s="173">
        <f t="shared" si="189"/>
        <v>17.573305359908108</v>
      </c>
      <c r="DO55" s="173">
        <f t="shared" si="131"/>
        <v>-3.3420549178483006</v>
      </c>
      <c r="DP55" s="173">
        <f t="shared" si="132"/>
        <v>2.3874634256133245</v>
      </c>
      <c r="DQ55" s="21" t="s">
        <v>76</v>
      </c>
      <c r="DR55" s="192">
        <f>[20]GobFed!$X55</f>
        <v>41300</v>
      </c>
      <c r="DS55" s="140">
        <f>[20]GobFed!$X124</f>
        <v>9.2955210443394112</v>
      </c>
      <c r="DT55" s="192">
        <f>[20]GobFed!$AO55</f>
        <v>48000</v>
      </c>
      <c r="DU55" s="140">
        <f>[20]GobFed!$AO124</f>
        <v>10.803511141120865</v>
      </c>
      <c r="DV55" s="193">
        <f>[20]GobFed!$BG55</f>
        <v>-6700</v>
      </c>
      <c r="DW55" s="186">
        <f>[20]GobFed!$BG124</f>
        <v>-1.5079900967814541</v>
      </c>
      <c r="DX55" s="191">
        <f t="shared" si="206"/>
        <v>-7963.9521441297502</v>
      </c>
      <c r="DY55" s="185">
        <f>'[20] Sector Pub'!$G55</f>
        <v>-1.7924717857595658</v>
      </c>
      <c r="DZ55" s="191">
        <f t="shared" si="207"/>
        <v>7142.2478558702487</v>
      </c>
      <c r="EA55" s="185">
        <f>'[20] Sector Pub'!$H55</f>
        <v>1.6075282142404341</v>
      </c>
      <c r="EB55" s="191">
        <f t="shared" si="208"/>
        <v>-15106.2</v>
      </c>
      <c r="EC55" s="185">
        <f>'[20] Sector Pub'!$I55</f>
        <v>-3.4</v>
      </c>
      <c r="ED55" s="36">
        <f>'[20]Deuda Ext'!K55</f>
        <v>3259.9</v>
      </c>
      <c r="EE55" s="36">
        <f t="shared" si="196"/>
        <v>9.1714494710781018</v>
      </c>
      <c r="EF55" s="4"/>
      <c r="EG55" s="175">
        <f>'[21]Rec y Obligaciones'!$EA55</f>
        <v>30659</v>
      </c>
      <c r="EH55" s="173">
        <f t="shared" si="230"/>
        <v>6.9005176682421787</v>
      </c>
      <c r="EI55" s="173">
        <f t="shared" si="249"/>
        <v>8.1675134067174646</v>
      </c>
      <c r="EJ55" s="173">
        <f>'[21]Rec y Obligaciones'!C55</f>
        <v>10327</v>
      </c>
      <c r="EK55" s="173">
        <f t="shared" si="231"/>
        <v>2.3243304073823992</v>
      </c>
      <c r="EL55" s="173">
        <f t="shared" si="250"/>
        <v>14.987195189845238</v>
      </c>
      <c r="EM55" s="173">
        <f>'[21]Rec y Obligaciones'!$DE55+'[21]Rec y Obligaciones'!$DF55+'[21]Rec y Obligaciones'!$DG55</f>
        <v>20332</v>
      </c>
      <c r="EN55" s="173">
        <f t="shared" si="232"/>
        <v>4.5761872608597791</v>
      </c>
      <c r="EO55" s="173">
        <f t="shared" si="107"/>
        <v>5.0043898156277411</v>
      </c>
      <c r="EP55" s="175">
        <f>'[21]Rec y Obligaciones'!$DF55</f>
        <v>17143</v>
      </c>
      <c r="EQ55" s="173">
        <f t="shared" si="233"/>
        <v>3.858428989421562</v>
      </c>
      <c r="ER55" s="173">
        <f t="shared" si="251"/>
        <v>3.6582416253476913</v>
      </c>
      <c r="ES55" s="175">
        <f>'[21]Rec y Obligaciones'!$DC55+'[21]Rec y Obligaciones'!$DD55</f>
        <v>988</v>
      </c>
      <c r="ET55" s="173">
        <f t="shared" si="234"/>
        <v>0.22237227098807111</v>
      </c>
      <c r="EU55" s="173">
        <f t="shared" si="99"/>
        <v>-3.4213098729227731</v>
      </c>
      <c r="EV55" s="175">
        <f>'[21]Rec y Obligaciones'!$DG55</f>
        <v>2201</v>
      </c>
      <c r="EW55" s="173">
        <f t="shared" si="235"/>
        <v>0.49538600045014625</v>
      </c>
      <c r="EX55" s="173">
        <f t="shared" si="252"/>
        <v>22.142064372918966</v>
      </c>
      <c r="EZ55" s="173">
        <f>'[21]Rec y Obligaciones'!$DS55</f>
        <v>193912</v>
      </c>
      <c r="FA55" s="173">
        <f t="shared" si="236"/>
        <v>43.644384424938103</v>
      </c>
      <c r="FB55" s="175">
        <f>'[21]Rec y Obligaciones'!$DF55+'[21]Rec y Obligaciones'!$DG55</f>
        <v>19344</v>
      </c>
      <c r="FC55" s="173">
        <f t="shared" si="237"/>
        <v>4.3538149898717089</v>
      </c>
      <c r="FD55" s="175">
        <f>'[21]Rec y Obligaciones'!$DH55+'[21]Rec y Obligaciones'!$DI55</f>
        <v>57420</v>
      </c>
      <c r="FE55" s="173">
        <f t="shared" si="238"/>
        <v>12.923700202565833</v>
      </c>
      <c r="FF55" s="175">
        <f>'[21]Rec y Obligaciones'!$DL55+'[21]Rec y Obligaciones'!$DK55</f>
        <v>117148</v>
      </c>
      <c r="FG55" s="173">
        <f t="shared" si="239"/>
        <v>26.366869232500562</v>
      </c>
      <c r="FH55" s="173">
        <f>'[21]Rec y Obligaciones'!$DH55</f>
        <v>2329</v>
      </c>
      <c r="FI55" s="173">
        <f t="shared" si="108"/>
        <v>0.52419536349313534</v>
      </c>
      <c r="FJ55" s="173">
        <f>'[21]Rec y Obligaciones'!$DK55</f>
        <v>27063</v>
      </c>
      <c r="FK55" s="173">
        <f t="shared" si="109"/>
        <v>6.0911546252532078</v>
      </c>
      <c r="FL55" s="195">
        <v>49052</v>
      </c>
      <c r="FM55" s="173">
        <f t="shared" si="110"/>
        <v>11.04028809363043</v>
      </c>
      <c r="FN55" s="173">
        <f t="shared" si="119"/>
        <v>10.527264533573689</v>
      </c>
      <c r="FO55" s="173">
        <f>'[21]Rec y Obligaciones'!DY55</f>
        <v>42387.3</v>
      </c>
      <c r="FP55" s="173">
        <f t="shared" si="88"/>
        <v>9.5402430790006765</v>
      </c>
      <c r="FQ55" s="173">
        <f t="shared" si="111"/>
        <v>10.476520614996488</v>
      </c>
      <c r="FR55" s="173">
        <f>'[21]Rec y Obligaciones'!$DZ55</f>
        <v>150900</v>
      </c>
      <c r="FS55" s="173">
        <f t="shared" si="240"/>
        <v>33.963538149898717</v>
      </c>
      <c r="FT55" s="173">
        <f t="shared" si="112"/>
        <v>18.260188087774299</v>
      </c>
      <c r="FU55" s="173">
        <f t="shared" si="241"/>
        <v>1.5999217195603248</v>
      </c>
      <c r="FV55" s="173">
        <f t="shared" si="114"/>
        <v>11.04028809363043</v>
      </c>
      <c r="FW55" s="173">
        <f t="shared" si="115"/>
        <v>9.0577346489439776</v>
      </c>
      <c r="FX55" s="191">
        <f>'[21]Fin Gob Fed '!I55</f>
        <v>60051</v>
      </c>
      <c r="FY55" s="185">
        <f>'[21]Fin Gob Fed '!L55</f>
        <v>13.515867656988521</v>
      </c>
      <c r="FZ55" s="185">
        <f>'[21]Fin Gob Fed '!M55</f>
        <v>11.928948202270217</v>
      </c>
      <c r="GA55" s="191">
        <f>'[21]Fin Gob Fed '!N55</f>
        <v>49724</v>
      </c>
      <c r="GB55" s="185">
        <f>'[21]Fin Gob Fed '!O55</f>
        <v>11.191537249606123</v>
      </c>
      <c r="GC55" s="185">
        <f>'[21]Fin Gob Fed '!P55</f>
        <v>11.314081038728464</v>
      </c>
      <c r="GD55" s="185">
        <f>'[21]Fin Gob Fed '!$H55</f>
        <v>6.6153499887463427</v>
      </c>
      <c r="GE55" s="185">
        <f>'[21]Fin Gob Fed '!$G55</f>
        <v>10.473778978167905</v>
      </c>
      <c r="GF55" s="173">
        <f>'[21]Reservas Int'!C55</f>
        <v>820.1</v>
      </c>
      <c r="GG55" s="27">
        <f t="shared" si="190"/>
        <v>2.3072811163628177</v>
      </c>
      <c r="GH55" s="31">
        <f t="shared" si="53"/>
        <v>102.10000000000002</v>
      </c>
      <c r="GI55" s="31">
        <f t="shared" si="197"/>
        <v>0.28724960612198974</v>
      </c>
      <c r="GJ55" s="28">
        <f t="shared" si="191"/>
        <v>10251.25</v>
      </c>
      <c r="GK55" s="32">
        <f t="shared" si="54"/>
        <v>14.220055710306401</v>
      </c>
      <c r="GL55" s="35">
        <f t="shared" si="192"/>
        <v>4.1811615753919362</v>
      </c>
    </row>
    <row r="56" spans="1:194" x14ac:dyDescent="0.25">
      <c r="A56" s="22">
        <v>1971</v>
      </c>
      <c r="B56" s="28">
        <f>'[14]EU Pob'!C56</f>
        <v>207692000</v>
      </c>
      <c r="C56" s="35">
        <f>'[14]EU PIB'!B56</f>
        <v>5114.3249999999998</v>
      </c>
      <c r="D56" s="35">
        <f>'[14]EU PIB'!C56</f>
        <v>3.3</v>
      </c>
      <c r="E56" s="35">
        <f>'[14]EU PIB'!D56</f>
        <v>1164.8499999999999</v>
      </c>
      <c r="F56" s="35">
        <f>'[14]EU PIB'!E56</f>
        <v>5.0691565777742476</v>
      </c>
      <c r="G56" s="35">
        <f>'[14]EU PIB'!F56</f>
        <v>22.776221691034497</v>
      </c>
      <c r="H56" s="35">
        <f>'[14]EU PIB'!G56</f>
        <v>5.0691565777742476</v>
      </c>
      <c r="I56" s="35">
        <f>'[14]EU PIB'!H56</f>
        <v>5608.545345993105</v>
      </c>
      <c r="J56" s="170">
        <f>'[14]EU INF A'!$J56</f>
        <v>139.37823834196891</v>
      </c>
      <c r="K56" s="170">
        <f t="shared" ref="K56" si="265">((J56/J55)-1)*100</f>
        <v>3.2746160794941082</v>
      </c>
      <c r="L56" s="170">
        <f>'[14]EU INF A'!$L56</f>
        <v>141.17647058823528</v>
      </c>
      <c r="M56" s="170">
        <f t="shared" ref="M56" si="266">((L56/L55)-1)*100</f>
        <v>4.0431266846361114</v>
      </c>
      <c r="N56" s="170">
        <f>'[14]EU INF A'!$F56</f>
        <v>168.24792243767305</v>
      </c>
      <c r="O56" s="170">
        <f t="shared" si="1"/>
        <v>4.2927666881305226</v>
      </c>
      <c r="P56" s="170">
        <f>'[14]EU INF A'!$H56</f>
        <v>164.4</v>
      </c>
      <c r="Q56" s="170">
        <f t="shared" ref="Q56" si="267">((P56/P55)-1)*100</f>
        <v>3.2663316582914659</v>
      </c>
      <c r="R56" s="170">
        <f>'[14]EU tasas'!B56</f>
        <v>5.49</v>
      </c>
      <c r="S56" s="170">
        <f>'[14]EU tasas'!C56</f>
        <v>5.7233333333333336</v>
      </c>
      <c r="T56" s="170">
        <f>'[14]EU tasas'!D56</f>
        <v>4.01</v>
      </c>
      <c r="U56" s="170">
        <f>'[14]EU tasas'!E56</f>
        <v>4.3324999999999996</v>
      </c>
      <c r="V56" s="171">
        <f>'[14]EU Bal Fis'!B56</f>
        <v>-1.97234</v>
      </c>
      <c r="W56" s="170">
        <f>'[14]UK Pet'!B115</f>
        <v>2.2400000000000002</v>
      </c>
      <c r="X56" s="170">
        <f>'[14]UK Pet'!C115</f>
        <v>24.444444444444446</v>
      </c>
      <c r="Y56" s="172">
        <f>[17]POBLACIÓN!$E56</f>
        <v>50484461.659721255</v>
      </c>
      <c r="Z56" s="52">
        <f t="shared" si="179"/>
        <v>3.1684752109397474</v>
      </c>
      <c r="AA56" s="37">
        <f>[17]POBLACIÓN!$F56</f>
        <v>29605060.632369101</v>
      </c>
      <c r="AB56" s="52">
        <f t="shared" si="10"/>
        <v>58.641925969053823</v>
      </c>
      <c r="AC56" s="37">
        <f>[17]POBLACIÓN!$G56</f>
        <v>20879401.027352154</v>
      </c>
      <c r="AD56" s="52">
        <f t="shared" si="11"/>
        <v>41.35807403094617</v>
      </c>
      <c r="AE56" s="37">
        <f>[17]POBLACIÓN!$M56</f>
        <v>13548975.990105269</v>
      </c>
      <c r="AF56" s="52">
        <f t="shared" si="12"/>
        <v>26.83791318094859</v>
      </c>
      <c r="AG56" s="173">
        <f>[18]PIB!D56</f>
        <v>147749.47513613402</v>
      </c>
      <c r="AH56" s="173">
        <f>[18]PIB!E56</f>
        <v>3.7624676866526929</v>
      </c>
      <c r="AI56" s="174">
        <f>[18]PIB!H56</f>
        <v>331.64990911034482</v>
      </c>
      <c r="AJ56" s="174">
        <f>[18]PIB!I56</f>
        <v>6.289221105104259</v>
      </c>
      <c r="AK56" s="175">
        <f>[18]PIB!B56</f>
        <v>490011</v>
      </c>
      <c r="AL56" s="173">
        <f>[18]PIB!C56</f>
        <v>10.288318703578669</v>
      </c>
      <c r="AM56" s="48">
        <f t="shared" si="175"/>
        <v>10.904844413632036</v>
      </c>
      <c r="AN56" s="173">
        <f>'[18]PIB POT'!F56</f>
        <v>152164.22356020371</v>
      </c>
      <c r="AO56" s="173">
        <f>'[18]PIB POT'!G56</f>
        <v>363.2948846345534</v>
      </c>
      <c r="AP56" s="173">
        <f>'[18]PIB POT'!H56</f>
        <v>6.1619227051888048</v>
      </c>
      <c r="AQ56" s="176">
        <f t="shared" si="21"/>
        <v>-2.2601842142586204</v>
      </c>
      <c r="AR56" s="177">
        <f t="shared" si="3"/>
        <v>39200.879999999997</v>
      </c>
      <c r="AS56" s="178">
        <f t="shared" si="13"/>
        <v>10.288318703578646</v>
      </c>
      <c r="AT56" s="174">
        <f t="shared" si="4"/>
        <v>776.49396886163493</v>
      </c>
      <c r="AU56" s="170">
        <f t="shared" si="14"/>
        <v>6.9011812746883949</v>
      </c>
      <c r="AV56" s="179">
        <f t="shared" si="73"/>
        <v>4.777044100240011</v>
      </c>
      <c r="AW56" s="179">
        <v>1.38</v>
      </c>
      <c r="AX56" s="181">
        <f>'[18]Inv Nom'!C56</f>
        <v>88072</v>
      </c>
      <c r="AY56" s="182">
        <f t="shared" si="50"/>
        <v>-0.66432817134929323</v>
      </c>
      <c r="AZ56" s="181">
        <f>'[18]Inv Nom'!D56</f>
        <v>65364.999999999993</v>
      </c>
      <c r="BA56" s="182">
        <f t="shared" si="51"/>
        <v>10.021713150763322</v>
      </c>
      <c r="BB56" s="181">
        <f>'[18]Inv Nom'!E56</f>
        <v>22707</v>
      </c>
      <c r="BC56" s="182">
        <f t="shared" si="52"/>
        <v>-22.369230769230775</v>
      </c>
      <c r="BD56" s="182">
        <f t="shared" si="29"/>
        <v>17.973474064867929</v>
      </c>
      <c r="BE56" s="184">
        <f t="shared" si="129"/>
        <v>-2.369589662272888</v>
      </c>
      <c r="BF56" s="185">
        <f t="shared" si="75"/>
        <v>20.343063727140816</v>
      </c>
      <c r="BG56" s="185">
        <f t="shared" si="245"/>
        <v>17.015179251078035</v>
      </c>
      <c r="BH56" s="186">
        <f t="shared" si="246"/>
        <v>3.3278844760627821</v>
      </c>
      <c r="BI56" s="185">
        <f t="shared" si="247"/>
        <v>3.6756827907944913</v>
      </c>
      <c r="BJ56" s="185">
        <f t="shared" si="248"/>
        <v>-1.3060931285216046</v>
      </c>
      <c r="BK56" s="182">
        <f t="shared" si="94"/>
        <v>4.6339776045843868</v>
      </c>
      <c r="BL56" s="182">
        <f t="shared" si="229"/>
        <v>13.339496460283543</v>
      </c>
      <c r="BM56" s="173">
        <v>20.2</v>
      </c>
      <c r="BN56" s="173">
        <f t="shared" si="212"/>
        <v>2.369589662272888</v>
      </c>
      <c r="BO56" s="173">
        <f t="shared" si="201"/>
        <v>17.830410337727113</v>
      </c>
      <c r="BP56" s="173">
        <f t="shared" si="202"/>
        <v>15.530410337727112</v>
      </c>
      <c r="BQ56" s="173">
        <f t="shared" si="203"/>
        <v>-6.9589662272887765E-2</v>
      </c>
      <c r="BR56" s="173">
        <f t="shared" si="204"/>
        <v>2.2999999999999998</v>
      </c>
      <c r="BS56" s="173">
        <f t="shared" si="213"/>
        <v>-2.2999999999999998</v>
      </c>
      <c r="BT56" s="173">
        <f t="shared" si="205"/>
        <v>15.6</v>
      </c>
      <c r="BU56" s="173">
        <v>4.5999999999999996</v>
      </c>
      <c r="BV56" s="187">
        <f>'[15]Precios M Anual'!B56</f>
        <v>251.72950722203174</v>
      </c>
      <c r="BW56" s="188">
        <f t="shared" si="5"/>
        <v>5.4690210388737226</v>
      </c>
      <c r="BX56" s="187">
        <f>'[15]Precios M Anual'!D56</f>
        <v>237.21302870436185</v>
      </c>
      <c r="BY56" s="188">
        <f t="shared" si="5"/>
        <v>4.9598259051100824</v>
      </c>
      <c r="BZ56" s="188">
        <f>'[15]Fuente Bortz y otros'!G56</f>
        <v>275.92592592592604</v>
      </c>
      <c r="CA56" s="188">
        <f>'[15]Fuente Bortz y otros'!I56</f>
        <v>3.114186851211076</v>
      </c>
      <c r="CB56" s="190">
        <f>'[15]Tasas int'!$B56</f>
        <v>8</v>
      </c>
      <c r="CC56" s="185">
        <f>'[19]TCA B64'!$B56</f>
        <v>12.5</v>
      </c>
      <c r="CD56" s="140">
        <f t="shared" si="15"/>
        <v>0</v>
      </c>
      <c r="CE56" s="185">
        <f>[19]TCA!$D56</f>
        <v>12.5</v>
      </c>
      <c r="CF56" s="140">
        <f t="shared" si="16"/>
        <v>0</v>
      </c>
      <c r="CG56" s="190">
        <f>'[19]TCA B64'!$I56</f>
        <v>97.478836197390777</v>
      </c>
      <c r="CH56" s="140">
        <f t="shared" si="22"/>
        <v>1.1244431520928355</v>
      </c>
      <c r="CI56" s="27">
        <f>[19]TCA!$H56</f>
        <v>98.691183996513672</v>
      </c>
      <c r="CJ56" s="140">
        <f t="shared" si="77"/>
        <v>1.6399287353621173</v>
      </c>
      <c r="CK56" s="185">
        <f>[22]SMIN!$E56</f>
        <v>27.93</v>
      </c>
      <c r="CL56" s="185">
        <v>1.1500000000000001</v>
      </c>
      <c r="CM56" s="191">
        <f>[22]SMIN!$G56</f>
        <v>833.73134328358208</v>
      </c>
      <c r="CN56" s="185">
        <f t="shared" si="95"/>
        <v>331.20127730922309</v>
      </c>
      <c r="CO56" s="185">
        <f>[22]SIND!$B$19</f>
        <v>182.95902244411485</v>
      </c>
      <c r="CP56" s="186">
        <f>'[15]Terminos de Int'!B56</f>
        <v>148.4602651326947</v>
      </c>
      <c r="CQ56" s="186">
        <f>'[15]Terminos de Int'!C56</f>
        <v>3.4102536441528386</v>
      </c>
      <c r="CR56" s="173">
        <f>[16]bp!G56</f>
        <v>-928.9</v>
      </c>
      <c r="CS56" s="173">
        <f>[16]bp!H56</f>
        <v>3532</v>
      </c>
      <c r="CT56" s="173">
        <f>[16]bp!I56</f>
        <v>1521.8</v>
      </c>
      <c r="CU56" s="173">
        <f>[16]bp!J56</f>
        <v>1733.3999999999999</v>
      </c>
      <c r="CV56" s="173">
        <f>[16]bp!K56</f>
        <v>205.7</v>
      </c>
      <c r="CW56" s="173">
        <f>[16]bp!L56</f>
        <v>71.099999999999994</v>
      </c>
      <c r="CX56" s="173">
        <f>[16]bp!M56</f>
        <v>4460.8999999999996</v>
      </c>
      <c r="CY56" s="173">
        <f>[16]bp!N56</f>
        <v>2272.6999999999998</v>
      </c>
      <c r="CZ56" s="173">
        <f>[16]bp!O56</f>
        <v>1341.7</v>
      </c>
      <c r="DA56" s="173">
        <f>[16]bp!P56</f>
        <v>833</v>
      </c>
      <c r="DB56" s="173">
        <f>[16]bp!Q56</f>
        <v>13.5</v>
      </c>
      <c r="DC56" s="173">
        <f>[16]bp!R56</f>
        <v>895.7</v>
      </c>
      <c r="DD56" s="173">
        <f>[16]bp!S56</f>
        <v>39.6</v>
      </c>
      <c r="DE56" s="173">
        <f>[16]bp!T56</f>
        <v>193.5</v>
      </c>
      <c r="DF56" s="173">
        <f>[16]bp!U56</f>
        <v>200</v>
      </c>
      <c r="DG56" s="173">
        <f>[16]bp!V56</f>
        <v>0</v>
      </c>
      <c r="DH56" s="173">
        <f>'[18]Inv Ext'!B56</f>
        <v>196.11699999999999</v>
      </c>
      <c r="DI56" s="173">
        <f t="shared" si="130"/>
        <v>0.50028723844974909</v>
      </c>
      <c r="DJ56" s="173">
        <f t="shared" si="17"/>
        <v>9.679629640967244</v>
      </c>
      <c r="DK56" s="173">
        <f t="shared" si="0"/>
        <v>-750.89999999999986</v>
      </c>
      <c r="DL56" s="173">
        <f t="shared" si="6"/>
        <v>-1.9155182230602985</v>
      </c>
      <c r="DM56" s="173">
        <f t="shared" si="38"/>
        <v>5.1911246284647827</v>
      </c>
      <c r="DN56" s="173">
        <f t="shared" si="189"/>
        <v>-3.4413901516761047</v>
      </c>
      <c r="DO56" s="173">
        <f t="shared" ref="DO56:DO75" si="268">(CR56/AR56)*100</f>
        <v>-2.369589662272888</v>
      </c>
      <c r="DP56" s="173">
        <f t="shared" ref="DP56:DP75" si="269">(DC56/AR56)*100</f>
        <v>2.2848976859703152</v>
      </c>
      <c r="DQ56" s="21" t="s">
        <v>76</v>
      </c>
      <c r="DR56" s="192">
        <f>[20]GobFed!$X56</f>
        <v>44400</v>
      </c>
      <c r="DS56" s="140">
        <f>[20]GobFed!$X125</f>
        <v>9.0610210791186319</v>
      </c>
      <c r="DT56" s="192">
        <f>[20]GobFed!$AO56</f>
        <v>50800</v>
      </c>
      <c r="DU56" s="140">
        <f>[20]GobFed!$AO125</f>
        <v>10.367114207640237</v>
      </c>
      <c r="DV56" s="193">
        <f>[20]GobFed!$BG56</f>
        <v>-6400</v>
      </c>
      <c r="DW56" s="186">
        <f>[20]GobFed!$BG125</f>
        <v>-1.3060931285216046</v>
      </c>
      <c r="DX56" s="191">
        <f t="shared" si="206"/>
        <v>13875.066396001448</v>
      </c>
      <c r="DY56" s="185">
        <f>'[20] Sector Pub'!$G56</f>
        <v>2.8315826371247681</v>
      </c>
      <c r="DZ56" s="191">
        <f t="shared" si="207"/>
        <v>25145.319396001447</v>
      </c>
      <c r="EA56" s="185">
        <f>'[20] Sector Pub'!$H56</f>
        <v>5.1315826371247679</v>
      </c>
      <c r="EB56" s="191">
        <f t="shared" si="208"/>
        <v>-11270.253000000001</v>
      </c>
      <c r="EC56" s="185">
        <f>'[20] Sector Pub'!$I56</f>
        <v>-2.2999999999999998</v>
      </c>
      <c r="ED56" s="36">
        <f>'[20]Deuda Ext'!K56</f>
        <v>3554.4</v>
      </c>
      <c r="EE56" s="36">
        <f t="shared" si="196"/>
        <v>9.0671433906585772</v>
      </c>
      <c r="EF56" s="4"/>
      <c r="EG56" s="175">
        <f>'[21]Rec y Obligaciones'!$EA56</f>
        <v>31916</v>
      </c>
      <c r="EH56" s="173">
        <f t="shared" si="230"/>
        <v>6.5133231702961769</v>
      </c>
      <c r="EI56" s="173">
        <f t="shared" si="249"/>
        <v>4.0999380279852504</v>
      </c>
      <c r="EJ56" s="173">
        <f>'[21]Rec y Obligaciones'!C56</f>
        <v>12859</v>
      </c>
      <c r="EK56" s="173">
        <f t="shared" si="231"/>
        <v>2.6242268030717679</v>
      </c>
      <c r="EL56" s="173">
        <f t="shared" si="250"/>
        <v>24.51825312288176</v>
      </c>
      <c r="EM56" s="173">
        <f>'[21]Rec y Obligaciones'!$DE56+'[21]Rec y Obligaciones'!$DF56+'[21]Rec y Obligaciones'!$DG56</f>
        <v>19057</v>
      </c>
      <c r="EN56" s="173">
        <f t="shared" si="232"/>
        <v>3.8890963672244094</v>
      </c>
      <c r="EO56" s="173">
        <f t="shared" si="107"/>
        <v>-6.2709030100334466</v>
      </c>
      <c r="EP56" s="175">
        <f>'[21]Rec y Obligaciones'!$DF56</f>
        <v>14576</v>
      </c>
      <c r="EQ56" s="173">
        <f t="shared" si="233"/>
        <v>2.9746271002079547</v>
      </c>
      <c r="ER56" s="173">
        <f t="shared" si="251"/>
        <v>-14.974041882984313</v>
      </c>
      <c r="ES56" s="175">
        <f>'[21]Rec y Obligaciones'!$DC56+'[21]Rec y Obligaciones'!$DD56</f>
        <v>1311</v>
      </c>
      <c r="ET56" s="173">
        <f t="shared" si="234"/>
        <v>0.26754501429559746</v>
      </c>
      <c r="EU56" s="173">
        <f t="shared" si="99"/>
        <v>32.692307692307686</v>
      </c>
      <c r="EV56" s="175">
        <f>'[21]Rec y Obligaciones'!$DG56</f>
        <v>3170</v>
      </c>
      <c r="EW56" s="173">
        <f t="shared" si="235"/>
        <v>0.6469242527208573</v>
      </c>
      <c r="EX56" s="173">
        <f t="shared" si="252"/>
        <v>44.025442980463424</v>
      </c>
      <c r="EZ56" s="173">
        <f>'[21]Rec y Obligaciones'!$DS56</f>
        <v>220885</v>
      </c>
      <c r="FA56" s="173">
        <f t="shared" si="236"/>
        <v>45.077559483358534</v>
      </c>
      <c r="FB56" s="175">
        <f>'[21]Rec y Obligaciones'!$DF56+'[21]Rec y Obligaciones'!$DG56</f>
        <v>17746</v>
      </c>
      <c r="FC56" s="173">
        <f t="shared" si="237"/>
        <v>3.6215513529288117</v>
      </c>
      <c r="FD56" s="175">
        <f>'[21]Rec y Obligaciones'!$DH56+'[21]Rec y Obligaciones'!$DI56</f>
        <v>68096</v>
      </c>
      <c r="FE56" s="173">
        <f t="shared" si="238"/>
        <v>13.896830887469875</v>
      </c>
      <c r="FF56" s="175">
        <f>'[21]Rec y Obligaciones'!$DL56+'[21]Rec y Obligaciones'!$DK56</f>
        <v>135043</v>
      </c>
      <c r="FG56" s="173">
        <f t="shared" si="239"/>
        <v>27.559177242959855</v>
      </c>
      <c r="FH56" s="173">
        <f>'[21]Rec y Obligaciones'!$DH56</f>
        <v>2740</v>
      </c>
      <c r="FI56" s="173">
        <f t="shared" si="108"/>
        <v>0.55917112064831198</v>
      </c>
      <c r="FJ56" s="173">
        <f>'[21]Rec y Obligaciones'!$DK56</f>
        <v>34403</v>
      </c>
      <c r="FK56" s="173">
        <f t="shared" si="109"/>
        <v>7.0208627969576192</v>
      </c>
      <c r="FL56" s="195">
        <v>53123</v>
      </c>
      <c r="FM56" s="173">
        <f t="shared" si="110"/>
        <v>10.841185197883313</v>
      </c>
      <c r="FN56" s="173">
        <f t="shared" si="119"/>
        <v>8.2993557856968039</v>
      </c>
      <c r="FO56" s="173">
        <f>'[21]Rec y Obligaciones'!DY56</f>
        <v>45599.199999999997</v>
      </c>
      <c r="FP56" s="173">
        <f t="shared" si="88"/>
        <v>9.305750279075367</v>
      </c>
      <c r="FQ56" s="173">
        <f t="shared" si="111"/>
        <v>7.577505526419448</v>
      </c>
      <c r="FR56" s="173">
        <f>'[21]Rec y Obligaciones'!$DZ56</f>
        <v>171900</v>
      </c>
      <c r="FS56" s="173">
        <f t="shared" si="240"/>
        <v>35.080845123884977</v>
      </c>
      <c r="FT56" s="173">
        <f t="shared" si="112"/>
        <v>13.916500994035786</v>
      </c>
      <c r="FU56" s="173">
        <f t="shared" si="241"/>
        <v>1.6644629652838701</v>
      </c>
      <c r="FV56" s="173">
        <f t="shared" si="114"/>
        <v>10.841185197883313</v>
      </c>
      <c r="FW56" s="173">
        <f t="shared" si="115"/>
        <v>9.224083730211019</v>
      </c>
      <c r="FX56" s="191">
        <f>'[21]Fin Gob Fed '!I56</f>
        <v>69059</v>
      </c>
      <c r="FY56" s="185">
        <f>'[21]Fin Gob Fed '!L56</f>
        <v>14.093357087902108</v>
      </c>
      <c r="FZ56" s="185">
        <f>'[21]Fin Gob Fed '!M56</f>
        <v>15.000582837921094</v>
      </c>
      <c r="GA56" s="191">
        <f>'[21]Fin Gob Fed '!N56</f>
        <v>56200</v>
      </c>
      <c r="GB56" s="185">
        <f>'[21]Fin Gob Fed '!O56</f>
        <v>11.46913028483034</v>
      </c>
      <c r="GC56" s="185">
        <f>'[21]Fin Gob Fed '!P56</f>
        <v>13.023891883195237</v>
      </c>
      <c r="GD56" s="185">
        <f>'[21]Fin Gob Fed '!$H56</f>
        <v>7.580033917605931</v>
      </c>
      <c r="GE56" s="185">
        <f>'[21]Fin Gob Fed '!$G56</f>
        <v>10.554661017813887</v>
      </c>
      <c r="GF56" s="173">
        <f>'[21]Reservas Int'!C56</f>
        <v>1020</v>
      </c>
      <c r="GG56" s="27">
        <f t="shared" si="190"/>
        <v>2.6019824044766344</v>
      </c>
      <c r="GH56" s="31">
        <f t="shared" si="53"/>
        <v>199.89999999999998</v>
      </c>
      <c r="GI56" s="31">
        <f t="shared" si="197"/>
        <v>0.50993753201458736</v>
      </c>
      <c r="GJ56" s="28">
        <f t="shared" si="191"/>
        <v>12750</v>
      </c>
      <c r="GK56" s="32">
        <f t="shared" si="54"/>
        <v>24.375076210218261</v>
      </c>
      <c r="GL56" s="35">
        <f t="shared" si="192"/>
        <v>5.3856646279755358</v>
      </c>
    </row>
    <row r="57" spans="1:194" x14ac:dyDescent="0.25">
      <c r="A57" s="22">
        <v>1972</v>
      </c>
      <c r="B57" s="28">
        <f>'[14]EU Pob'!C57</f>
        <v>209924000</v>
      </c>
      <c r="C57" s="35">
        <f>'[14]EU PIB'!B57</f>
        <v>5383.2820000000002</v>
      </c>
      <c r="D57" s="35">
        <f>'[14]EU PIB'!C57</f>
        <v>5.3</v>
      </c>
      <c r="E57" s="35">
        <f>'[14]EU PIB'!D57</f>
        <v>1279.1099999999999</v>
      </c>
      <c r="F57" s="35">
        <f>'[14]EU PIB'!E57</f>
        <v>4.3227633243208219</v>
      </c>
      <c r="G57" s="35">
        <f>'[14]EU PIB'!F57</f>
        <v>23.760783848960539</v>
      </c>
      <c r="H57" s="35">
        <f>'[14]EU PIB'!G57</f>
        <v>4.3227633243208219</v>
      </c>
      <c r="I57" s="35">
        <f>'[14]EU PIB'!H57</f>
        <v>6093.2051599626529</v>
      </c>
      <c r="J57" s="170">
        <f>'[14]EU INF A'!$J57</f>
        <v>145.53489789698261</v>
      </c>
      <c r="K57" s="170">
        <f t="shared" ref="K57" si="270">((J57/J56)-1)*100</f>
        <v>4.4172315766455306</v>
      </c>
      <c r="L57" s="170">
        <f>'[14]EU INF A'!$L57</f>
        <v>150.32002438281012</v>
      </c>
      <c r="M57" s="170">
        <f t="shared" ref="M57" si="271">((L57/L56)-1)*100</f>
        <v>6.4766839378238572</v>
      </c>
      <c r="N57" s="170">
        <f>'[14]EU INF A'!$F57</f>
        <v>173.75346260387806</v>
      </c>
      <c r="O57" s="170">
        <f t="shared" si="1"/>
        <v>3.2722782465528066</v>
      </c>
      <c r="P57" s="170">
        <f>'[14]EU INF A'!$H57</f>
        <v>170</v>
      </c>
      <c r="Q57" s="170">
        <f t="shared" ref="Q57" si="272">((P57/P56)-1)*100</f>
        <v>3.4063260340632562</v>
      </c>
      <c r="R57" s="170">
        <f>'[14]EU tasas'!B57</f>
        <v>5.79</v>
      </c>
      <c r="S57" s="170">
        <f>'[14]EU tasas'!C57</f>
        <v>5.2483333333333331</v>
      </c>
      <c r="T57" s="170">
        <f>'[14]EU tasas'!D57</f>
        <v>5.07</v>
      </c>
      <c r="U57" s="170">
        <f>'[14]EU tasas'!E57</f>
        <v>4.0725000000000007</v>
      </c>
      <c r="V57" s="171">
        <f>'[14]EU Bal Fis'!B57</f>
        <v>-1.8226</v>
      </c>
      <c r="W57" s="170">
        <f>'[14]UK Pet'!B116</f>
        <v>2.48</v>
      </c>
      <c r="X57" s="170">
        <f>'[14]UK Pet'!C116</f>
        <v>10.714285714285698</v>
      </c>
      <c r="Y57" s="172">
        <f>[17]POBLACIÓN!$E57</f>
        <v>52084049.312785901</v>
      </c>
      <c r="Z57" s="52">
        <f t="shared" si="179"/>
        <v>3.1684752109397474</v>
      </c>
      <c r="AA57" s="37">
        <f>[17]POBLACIÓN!$F57</f>
        <v>30960950.863042481</v>
      </c>
      <c r="AB57" s="52">
        <f t="shared" si="10"/>
        <v>59.444208489069993</v>
      </c>
      <c r="AC57" s="37">
        <f>[17]POBLACIÓN!$G57</f>
        <v>21123098.44974342</v>
      </c>
      <c r="AD57" s="52">
        <f t="shared" si="11"/>
        <v>40.55579151093</v>
      </c>
      <c r="AE57" s="37">
        <f>[17]POBLACIÓN!$M57</f>
        <v>14170122.939671285</v>
      </c>
      <c r="AF57" s="52">
        <f t="shared" si="12"/>
        <v>27.206262044976441</v>
      </c>
      <c r="AG57" s="173">
        <f>[18]PIB!D57</f>
        <v>159907.49474693826</v>
      </c>
      <c r="AH57" s="173">
        <f>[18]PIB!E57</f>
        <v>8.2288073102134707</v>
      </c>
      <c r="AI57" s="174">
        <f>[18]PIB!H57</f>
        <v>353.15793102362562</v>
      </c>
      <c r="AJ57" s="174">
        <f>[18]PIB!I57</f>
        <v>6.4851583921661016</v>
      </c>
      <c r="AK57" s="175">
        <f>[18]PIB!B57</f>
        <v>564726</v>
      </c>
      <c r="AL57" s="173">
        <f>[18]PIB!C57</f>
        <v>15.247616890233084</v>
      </c>
      <c r="AM57" s="48">
        <f t="shared" si="175"/>
        <v>11.28483467841019</v>
      </c>
      <c r="AN57" s="173">
        <f>'[18]PIB POT'!F57</f>
        <v>161423.53995364235</v>
      </c>
      <c r="AO57" s="173">
        <f>'[18]PIB POT'!G57</f>
        <v>385.40167295998532</v>
      </c>
      <c r="AP57" s="173">
        <f>'[18]PIB POT'!H57</f>
        <v>6.0850810898891661</v>
      </c>
      <c r="AQ57" s="176">
        <f t="shared" si="21"/>
        <v>2.0207612590764423</v>
      </c>
      <c r="AR57" s="177">
        <f t="shared" si="3"/>
        <v>45178.080000000002</v>
      </c>
      <c r="AS57" s="178">
        <f t="shared" si="13"/>
        <v>15.247616890233084</v>
      </c>
      <c r="AT57" s="174">
        <f t="shared" si="4"/>
        <v>867.40721192177773</v>
      </c>
      <c r="AU57" s="170">
        <f t="shared" si="14"/>
        <v>11.708171177868198</v>
      </c>
      <c r="AV57" s="179">
        <f t="shared" si="73"/>
        <v>2.3053261417188793</v>
      </c>
      <c r="AW57" s="179">
        <v>1.38</v>
      </c>
      <c r="AX57" s="181">
        <f>'[18]Inv Nom'!C57</f>
        <v>107129</v>
      </c>
      <c r="AY57" s="182">
        <f t="shared" si="50"/>
        <v>21.637978017985283</v>
      </c>
      <c r="AZ57" s="181">
        <f>'[18]Inv Nom'!D57</f>
        <v>72769</v>
      </c>
      <c r="BA57" s="182">
        <f t="shared" si="51"/>
        <v>11.327162854738781</v>
      </c>
      <c r="BB57" s="181">
        <f>'[18]Inv Nom'!E57</f>
        <v>34360</v>
      </c>
      <c r="BC57" s="182">
        <f t="shared" si="52"/>
        <v>51.318976527062141</v>
      </c>
      <c r="BD57" s="182">
        <f t="shared" si="29"/>
        <v>18.97008460740253</v>
      </c>
      <c r="BE57" s="184">
        <f t="shared" si="129"/>
        <v>-2.2260795500826949</v>
      </c>
      <c r="BF57" s="185">
        <f t="shared" si="75"/>
        <v>21.196164157485224</v>
      </c>
      <c r="BG57" s="185">
        <f t="shared" si="245"/>
        <v>18.15752240909751</v>
      </c>
      <c r="BH57" s="186">
        <f t="shared" si="246"/>
        <v>3.0386417483877142</v>
      </c>
      <c r="BI57" s="185">
        <f t="shared" si="247"/>
        <v>5.2718043794689802</v>
      </c>
      <c r="BJ57" s="185">
        <f t="shared" si="248"/>
        <v>-3.0457248293862862</v>
      </c>
      <c r="BK57" s="182">
        <f t="shared" si="94"/>
        <v>6.0843665777740004</v>
      </c>
      <c r="BL57" s="182">
        <f t="shared" si="229"/>
        <v>12.88571802962853</v>
      </c>
      <c r="BM57" s="173">
        <v>20.3</v>
      </c>
      <c r="BN57" s="173">
        <f t="shared" si="212"/>
        <v>2.2260795500826949</v>
      </c>
      <c r="BO57" s="173">
        <f t="shared" si="201"/>
        <v>18.073920449917306</v>
      </c>
      <c r="BP57" s="173">
        <f t="shared" si="202"/>
        <v>16.673920449917304</v>
      </c>
      <c r="BQ57" s="173">
        <f t="shared" si="203"/>
        <v>2.2739204499173038</v>
      </c>
      <c r="BR57" s="173">
        <f t="shared" si="204"/>
        <v>1.4000000000000004</v>
      </c>
      <c r="BS57" s="173">
        <f t="shared" si="213"/>
        <v>-4.5</v>
      </c>
      <c r="BT57" s="173">
        <f t="shared" si="205"/>
        <v>14.4</v>
      </c>
      <c r="BU57" s="173">
        <v>5.9</v>
      </c>
      <c r="BV57" s="187">
        <f>'[15]Precios M Anual'!B57</f>
        <v>264.17422957606215</v>
      </c>
      <c r="BW57" s="188">
        <f t="shared" si="5"/>
        <v>4.9436883627050676</v>
      </c>
      <c r="BX57" s="187">
        <f>'[15]Precios M Anual'!D57</f>
        <v>250.39295704815441</v>
      </c>
      <c r="BY57" s="188">
        <f t="shared" si="5"/>
        <v>5.556157018769281</v>
      </c>
      <c r="BZ57" s="188">
        <f>'[15]Fuente Bortz y otros'!G57</f>
        <v>292.59259259259272</v>
      </c>
      <c r="CA57" s="188">
        <f>'[15]Fuente Bortz y otros'!I57</f>
        <v>6.0402684563758413</v>
      </c>
      <c r="CB57" s="190">
        <f>'[15]Tasas int'!$B57</f>
        <v>8</v>
      </c>
      <c r="CC57" s="185">
        <f>'[19]TCA B64'!$B57</f>
        <v>12.5</v>
      </c>
      <c r="CD57" s="140">
        <f t="shared" si="15"/>
        <v>0</v>
      </c>
      <c r="CE57" s="185">
        <f>[19]TCA!$D57</f>
        <v>12.5</v>
      </c>
      <c r="CF57" s="140">
        <f t="shared" si="16"/>
        <v>0</v>
      </c>
      <c r="CG57" s="190">
        <f>'[19]TCA B64'!$I57</f>
        <v>99.056361192095991</v>
      </c>
      <c r="CH57" s="140">
        <f t="shared" si="22"/>
        <v>1.618325634818607</v>
      </c>
      <c r="CI57" s="27">
        <f>[19]TCA!$H57</f>
        <v>100.74298656421279</v>
      </c>
      <c r="CJ57" s="140">
        <f t="shared" si="77"/>
        <v>2.0790130228568238</v>
      </c>
      <c r="CK57" s="185">
        <f>[22]SMIN!$E57</f>
        <v>33.229999999999997</v>
      </c>
      <c r="CL57" s="185">
        <v>1.1500000000000001</v>
      </c>
      <c r="CM57" s="191">
        <f>[22]SMIN!$G57</f>
        <v>991.94029850746256</v>
      </c>
      <c r="CN57" s="185">
        <f t="shared" si="95"/>
        <v>375.48715485961475</v>
      </c>
      <c r="CO57" s="185">
        <f>[22]SIND!$B$19</f>
        <v>182.95902244411485</v>
      </c>
      <c r="CP57" s="186">
        <f>'[15]Terminos de Int'!B57</f>
        <v>153.24259926066165</v>
      </c>
      <c r="CQ57" s="186">
        <f>'[15]Terminos de Int'!C57</f>
        <v>3.2212889581548776</v>
      </c>
      <c r="CR57" s="173">
        <f>[16]bp!G57</f>
        <v>-1005.7</v>
      </c>
      <c r="CS57" s="173">
        <f>[16]bp!H57</f>
        <v>4280.2</v>
      </c>
      <c r="CT57" s="173">
        <f>[16]bp!I57</f>
        <v>1886.8000000000002</v>
      </c>
      <c r="CU57" s="173">
        <f>[16]bp!J57</f>
        <v>1993.6</v>
      </c>
      <c r="CV57" s="173">
        <f>[16]bp!K57</f>
        <v>320.10000000000002</v>
      </c>
      <c r="CW57" s="173">
        <f>[16]bp!L57</f>
        <v>79.8</v>
      </c>
      <c r="CX57" s="173">
        <f>[16]bp!M57</f>
        <v>5285.9</v>
      </c>
      <c r="CY57" s="173">
        <f>[16]bp!N57</f>
        <v>2799.4</v>
      </c>
      <c r="CZ57" s="173">
        <f>[16]bp!O57</f>
        <v>1524.7</v>
      </c>
      <c r="DA57" s="173">
        <f>[16]bp!P57</f>
        <v>949.3</v>
      </c>
      <c r="DB57" s="173">
        <f>[16]bp!Q57</f>
        <v>12.6</v>
      </c>
      <c r="DC57" s="173">
        <f>[16]bp!R57</f>
        <v>432.5</v>
      </c>
      <c r="DD57" s="173">
        <f>[16]bp!S57</f>
        <v>39.200000000000003</v>
      </c>
      <c r="DE57" s="173">
        <f>[16]bp!T57</f>
        <v>798.7</v>
      </c>
      <c r="DF57" s="173">
        <f>[16]bp!U57</f>
        <v>264.7</v>
      </c>
      <c r="DG57" s="173">
        <f>[16]bp!V57</f>
        <v>0</v>
      </c>
      <c r="DH57" s="173">
        <f>'[18]Inv Ext'!B57</f>
        <v>189.85900000000001</v>
      </c>
      <c r="DI57" s="173">
        <f t="shared" si="130"/>
        <v>0.42024583603375792</v>
      </c>
      <c r="DJ57" s="173">
        <f t="shared" si="17"/>
        <v>10.372729429847396</v>
      </c>
      <c r="DK57" s="173">
        <f t="shared" si="0"/>
        <v>-912.59999999999991</v>
      </c>
      <c r="DL57" s="173">
        <f t="shared" si="6"/>
        <v>-2.0200061622804686</v>
      </c>
      <c r="DM57" s="173">
        <f t="shared" si="38"/>
        <v>23.984754895518478</v>
      </c>
      <c r="DN57" s="173">
        <f t="shared" si="189"/>
        <v>23.17507810093722</v>
      </c>
      <c r="DO57" s="173">
        <f t="shared" si="268"/>
        <v>-2.2260795500826949</v>
      </c>
      <c r="DP57" s="173">
        <f t="shared" si="269"/>
        <v>0.95732266621334949</v>
      </c>
      <c r="DQ57" s="21" t="s">
        <v>76</v>
      </c>
      <c r="DR57" s="192">
        <f>[20]GobFed!$X57</f>
        <v>54300</v>
      </c>
      <c r="DS57" s="140">
        <f>[20]GobFed!$X126</f>
        <v>9.6152824555625216</v>
      </c>
      <c r="DT57" s="192">
        <f>[20]GobFed!$AO57</f>
        <v>71500</v>
      </c>
      <c r="DU57" s="140">
        <f>[20]GobFed!$AO126</f>
        <v>12.661007284948807</v>
      </c>
      <c r="DV57" s="193">
        <f>[20]GobFed!$BG57</f>
        <v>-17200</v>
      </c>
      <c r="DW57" s="186">
        <f>[20]GobFed!$BG126</f>
        <v>-3.0457248293862862</v>
      </c>
      <c r="DX57" s="191">
        <f t="shared" si="206"/>
        <v>13361.905760580372</v>
      </c>
      <c r="DY57" s="185">
        <f>'[20] Sector Pub'!$G57</f>
        <v>2.3660865199371681</v>
      </c>
      <c r="DZ57" s="191">
        <f t="shared" si="207"/>
        <v>38774.575760580374</v>
      </c>
      <c r="EA57" s="185">
        <f>'[20] Sector Pub'!$H57</f>
        <v>6.8660865199371681</v>
      </c>
      <c r="EB57" s="191">
        <f t="shared" si="208"/>
        <v>-25412.67</v>
      </c>
      <c r="EC57" s="185">
        <f>'[20] Sector Pub'!$I57</f>
        <v>-4.5</v>
      </c>
      <c r="ED57" s="36">
        <f>'[20]Deuda Ext'!K57</f>
        <v>4322.2</v>
      </c>
      <c r="EE57" s="36">
        <f t="shared" si="196"/>
        <v>9.567028966259743</v>
      </c>
      <c r="EF57" s="4"/>
      <c r="EG57" s="175">
        <f>'[21]Rec y Obligaciones'!$EA57</f>
        <v>57193</v>
      </c>
      <c r="EH57" s="173">
        <f t="shared" si="230"/>
        <v>10.127566288784296</v>
      </c>
      <c r="EI57" s="173">
        <f t="shared" si="249"/>
        <v>79.198521117934575</v>
      </c>
      <c r="EJ57" s="173">
        <f>'[21]Rec y Obligaciones'!C57</f>
        <v>16801</v>
      </c>
      <c r="EK57" s="173">
        <f t="shared" si="231"/>
        <v>2.9750710964255229</v>
      </c>
      <c r="EL57" s="173">
        <f t="shared" si="250"/>
        <v>30.655571972937246</v>
      </c>
      <c r="EM57" s="173">
        <f>'[21]Rec y Obligaciones'!$DE57+'[21]Rec y Obligaciones'!$DF57+'[21]Rec y Obligaciones'!$DG57</f>
        <v>40392</v>
      </c>
      <c r="EN57" s="173">
        <f t="shared" si="232"/>
        <v>7.1524951923587725</v>
      </c>
      <c r="EO57" s="173">
        <f t="shared" si="107"/>
        <v>111.95361284567352</v>
      </c>
      <c r="EP57" s="175">
        <f>'[21]Rec y Obligaciones'!$DF57</f>
        <v>37577</v>
      </c>
      <c r="EQ57" s="173">
        <f t="shared" si="233"/>
        <v>6.6540233670842133</v>
      </c>
      <c r="ER57" s="173">
        <f t="shared" si="251"/>
        <v>157.80049396267839</v>
      </c>
      <c r="ES57" s="175">
        <f>'[21]Rec y Obligaciones'!$DC57+'[21]Rec y Obligaciones'!$DD57</f>
        <v>489</v>
      </c>
      <c r="ET57" s="173">
        <f t="shared" si="234"/>
        <v>8.6590665207551987E-2</v>
      </c>
      <c r="EU57" s="173">
        <f t="shared" si="99"/>
        <v>-62.700228832951943</v>
      </c>
      <c r="EV57" s="175">
        <f>'[21]Rec y Obligaciones'!$DG57</f>
        <v>2326</v>
      </c>
      <c r="EW57" s="173">
        <f t="shared" si="235"/>
        <v>0.41188116006700598</v>
      </c>
      <c r="EX57" s="173">
        <f t="shared" si="252"/>
        <v>-26.624605678233436</v>
      </c>
      <c r="EZ57" s="173">
        <f>'[21]Rec y Obligaciones'!$DS57</f>
        <v>255695</v>
      </c>
      <c r="FA57" s="173">
        <f t="shared" si="236"/>
        <v>45.277709898251537</v>
      </c>
      <c r="FB57" s="175">
        <f>'[21]Rec y Obligaciones'!$DF57+'[21]Rec y Obligaciones'!$DG57</f>
        <v>39903</v>
      </c>
      <c r="FC57" s="173">
        <f t="shared" si="237"/>
        <v>7.0659045271512202</v>
      </c>
      <c r="FD57" s="175">
        <f>'[21]Rec y Obligaciones'!$DH57+'[21]Rec y Obligaciones'!$DI57</f>
        <v>76107</v>
      </c>
      <c r="FE57" s="173">
        <f t="shared" si="238"/>
        <v>13.476801138959424</v>
      </c>
      <c r="FF57" s="175">
        <f>'[21]Rec y Obligaciones'!$DL57+'[21]Rec y Obligaciones'!$DK57</f>
        <v>139685</v>
      </c>
      <c r="FG57" s="173">
        <f t="shared" si="239"/>
        <v>24.735004232140898</v>
      </c>
      <c r="FH57" s="173">
        <f>'[21]Rec y Obligaciones'!$DH57</f>
        <v>2778</v>
      </c>
      <c r="FI57" s="173">
        <f t="shared" si="108"/>
        <v>0.49191997535087811</v>
      </c>
      <c r="FJ57" s="173">
        <f>'[21]Rec y Obligaciones'!$DK57</f>
        <v>24333</v>
      </c>
      <c r="FK57" s="173">
        <f t="shared" si="109"/>
        <v>4.3088152484567734</v>
      </c>
      <c r="FL57" s="195">
        <v>64369</v>
      </c>
      <c r="FM57" s="173">
        <f t="shared" si="110"/>
        <v>11.398271019928249</v>
      </c>
      <c r="FN57" s="173">
        <f t="shared" si="119"/>
        <v>21.169738154848172</v>
      </c>
      <c r="FO57" s="173">
        <f>'[21]Rec y Obligaciones'!DY57</f>
        <v>52633.2</v>
      </c>
      <c r="FP57" s="173">
        <f t="shared" si="88"/>
        <v>9.3201304703519927</v>
      </c>
      <c r="FQ57" s="173">
        <f t="shared" si="111"/>
        <v>15.42570922296882</v>
      </c>
      <c r="FR57" s="173">
        <f>'[21]Rec y Obligaciones'!$DZ57</f>
        <v>202600</v>
      </c>
      <c r="FS57" s="173">
        <f t="shared" si="240"/>
        <v>35.875805257771027</v>
      </c>
      <c r="FT57" s="173">
        <f t="shared" si="112"/>
        <v>17.85922047702153</v>
      </c>
      <c r="FU57" s="173">
        <f t="shared" si="241"/>
        <v>1.1254699001626074</v>
      </c>
      <c r="FV57" s="173">
        <f t="shared" si="114"/>
        <v>11.398271019928249</v>
      </c>
      <c r="FW57" s="173">
        <f t="shared" si="115"/>
        <v>8.7732604203886968</v>
      </c>
      <c r="FX57" s="191">
        <f>'[21]Fin Gob Fed '!I57</f>
        <v>84304</v>
      </c>
      <c r="FY57" s="185">
        <f>'[21]Fin Gob Fed '!L57</f>
        <v>14.928301512591947</v>
      </c>
      <c r="FZ57" s="185">
        <f>'[21]Fin Gob Fed '!M57</f>
        <v>22.075326894394642</v>
      </c>
      <c r="GA57" s="191">
        <f>'[21]Fin Gob Fed '!N57</f>
        <v>67503</v>
      </c>
      <c r="GB57" s="185">
        <f>'[21]Fin Gob Fed '!O57</f>
        <v>11.953230416166424</v>
      </c>
      <c r="GC57" s="185">
        <f>'[21]Fin Gob Fed '!P57</f>
        <v>20.112099644128122</v>
      </c>
      <c r="GD57" s="185">
        <f>'[21]Fin Gob Fed '!$H57</f>
        <v>4.8007352238076519</v>
      </c>
      <c r="GE57" s="185">
        <f>'[21]Fin Gob Fed '!$G57</f>
        <v>11.454758590891865</v>
      </c>
      <c r="GF57" s="173">
        <f>'[21]Reservas Int'!C57</f>
        <v>1284.7</v>
      </c>
      <c r="GG57" s="27">
        <f t="shared" si="190"/>
        <v>2.8436356746457574</v>
      </c>
      <c r="GH57" s="31">
        <f t="shared" si="53"/>
        <v>264.70000000000005</v>
      </c>
      <c r="GI57" s="31">
        <f t="shared" si="197"/>
        <v>0.5859036063506905</v>
      </c>
      <c r="GJ57" s="28">
        <f t="shared" si="191"/>
        <v>16058.75</v>
      </c>
      <c r="GK57" s="32">
        <f t="shared" si="54"/>
        <v>25.950980392156865</v>
      </c>
      <c r="GL57" s="35">
        <f t="shared" si="192"/>
        <v>5.5070372222619133</v>
      </c>
    </row>
    <row r="58" spans="1:194" x14ac:dyDescent="0.25">
      <c r="A58" s="22">
        <v>1973</v>
      </c>
      <c r="B58" s="28">
        <f>'[14]EU Pob'!C58</f>
        <v>211939000</v>
      </c>
      <c r="C58" s="35">
        <f>'[14]EU PIB'!B58</f>
        <v>5687.2070000000003</v>
      </c>
      <c r="D58" s="35">
        <f>'[14]EU PIB'!C58</f>
        <v>5.6</v>
      </c>
      <c r="E58" s="35">
        <f>'[14]EU PIB'!D58</f>
        <v>1425.376</v>
      </c>
      <c r="F58" s="35">
        <f>'[14]EU PIB'!E58</f>
        <v>5.4798837994008309</v>
      </c>
      <c r="G58" s="35">
        <f>'[14]EU PIB'!F58</f>
        <v>25.062847193710375</v>
      </c>
      <c r="H58" s="35">
        <f>'[14]EU PIB'!G58</f>
        <v>5.4798837994008309</v>
      </c>
      <c r="I58" s="35">
        <f>'[14]EU PIB'!H58</f>
        <v>6725.4068387602092</v>
      </c>
      <c r="J58" s="170">
        <f>'[14]EU INF A'!$J58</f>
        <v>164.67540384029257</v>
      </c>
      <c r="K58" s="170">
        <f t="shared" ref="K58" si="273">((J58/J57)-1)*100</f>
        <v>13.151832460732971</v>
      </c>
      <c r="L58" s="170">
        <f>'[14]EU INF A'!$L58</f>
        <v>173.36177994513866</v>
      </c>
      <c r="M58" s="170">
        <f t="shared" ref="M58" si="274">((L58/L57)-1)*100</f>
        <v>15.328467153284663</v>
      </c>
      <c r="N58" s="170">
        <f>'[14]EU INF A'!$F58</f>
        <v>184.48753462603872</v>
      </c>
      <c r="O58" s="170">
        <f t="shared" si="1"/>
        <v>6.1777600637704211</v>
      </c>
      <c r="P58" s="170">
        <f>'[14]EU INF A'!$H58</f>
        <v>184.8</v>
      </c>
      <c r="Q58" s="170">
        <f t="shared" ref="Q58" si="275">((P58/P57)-1)*100</f>
        <v>8.7058823529411846</v>
      </c>
      <c r="R58" s="170">
        <f>'[14]EU tasas'!B58</f>
        <v>9.75</v>
      </c>
      <c r="S58" s="170">
        <f>'[14]EU tasas'!C58</f>
        <v>8.0216666666666665</v>
      </c>
      <c r="T58" s="170">
        <f>'[14]EU tasas'!D58</f>
        <v>7.45</v>
      </c>
      <c r="U58" s="170">
        <f>'[14]EU tasas'!E58</f>
        <v>7.0316666666666663</v>
      </c>
      <c r="V58" s="171">
        <f>'[14]EU Bal Fis'!B58</f>
        <v>-1.0436099999999999</v>
      </c>
      <c r="W58" s="170">
        <f>'[14]UK Pet'!B117</f>
        <v>3.29</v>
      </c>
      <c r="X58" s="170">
        <f>'[14]UK Pet'!C117</f>
        <v>32.661290322580648</v>
      </c>
      <c r="Y58" s="172">
        <f>[17]POBLACIÓN!$E58</f>
        <v>53734319.504115157</v>
      </c>
      <c r="Z58" s="52">
        <f t="shared" si="179"/>
        <v>3.1684752109397474</v>
      </c>
      <c r="AA58" s="37">
        <f>[17]POBLACIÓN!$F58</f>
        <v>32378939.879476342</v>
      </c>
      <c r="AB58" s="52">
        <f t="shared" si="10"/>
        <v>60.25746706813073</v>
      </c>
      <c r="AC58" s="37">
        <f>[17]POBLACIÓN!$G58</f>
        <v>21355379.624638814</v>
      </c>
      <c r="AD58" s="52">
        <f t="shared" si="11"/>
        <v>39.742532931869263</v>
      </c>
      <c r="AE58" s="37">
        <f>[17]POBLACIÓN!$M58</f>
        <v>14819746.102733947</v>
      </c>
      <c r="AF58" s="52">
        <f t="shared" si="12"/>
        <v>27.579666476652786</v>
      </c>
      <c r="AG58" s="173">
        <f>[18]PIB!D58</f>
        <v>172478.01457529585</v>
      </c>
      <c r="AH58" s="173">
        <f>[18]PIB!E58</f>
        <v>7.8611198607364097</v>
      </c>
      <c r="AI58" s="174">
        <f>[18]PIB!H58</f>
        <v>400.56757477248743</v>
      </c>
      <c r="AJ58" s="174">
        <f>[18]PIB!I58</f>
        <v>13.42448790869437</v>
      </c>
      <c r="AK58" s="175">
        <f>[18]PIB!B58</f>
        <v>690891</v>
      </c>
      <c r="AL58" s="173">
        <f>[18]PIB!C58</f>
        <v>22.340922854623301</v>
      </c>
      <c r="AM58" s="48">
        <f t="shared" si="175"/>
        <v>11.63839200615435</v>
      </c>
      <c r="AN58" s="173">
        <f>'[18]PIB POT'!F58</f>
        <v>171128.77234742357</v>
      </c>
      <c r="AO58" s="173">
        <f>'[18]PIB POT'!G58</f>
        <v>408.57309394420412</v>
      </c>
      <c r="AP58" s="173">
        <f>'[18]PIB POT'!H58</f>
        <v>6.0122782566708555</v>
      </c>
      <c r="AQ58" s="176">
        <f t="shared" si="21"/>
        <v>1.7439881818115843</v>
      </c>
      <c r="AR58" s="177">
        <f t="shared" si="3"/>
        <v>55271.28</v>
      </c>
      <c r="AS58" s="178">
        <f t="shared" si="13"/>
        <v>22.340922854623301</v>
      </c>
      <c r="AT58" s="174">
        <f t="shared" si="4"/>
        <v>1028.6029582223914</v>
      </c>
      <c r="AU58" s="170">
        <f t="shared" si="14"/>
        <v>18.583629935872636</v>
      </c>
      <c r="AV58" s="179">
        <f t="shared" si="73"/>
        <v>2.4550847991180977</v>
      </c>
      <c r="AW58" s="179">
        <v>1.38</v>
      </c>
      <c r="AX58" s="181">
        <f>'[18]Inv Nom'!C58</f>
        <v>133340</v>
      </c>
      <c r="AY58" s="182">
        <f t="shared" si="50"/>
        <v>24.466764368191619</v>
      </c>
      <c r="AZ58" s="181">
        <f>'[18]Inv Nom'!D58</f>
        <v>81640</v>
      </c>
      <c r="BA58" s="182">
        <f t="shared" si="51"/>
        <v>12.190630625678512</v>
      </c>
      <c r="BB58" s="181">
        <f>'[18]Inv Nom'!E58</f>
        <v>51700</v>
      </c>
      <c r="BC58" s="182">
        <f t="shared" si="52"/>
        <v>50.465657741559951</v>
      </c>
      <c r="BD58" s="182">
        <f t="shared" si="29"/>
        <v>19.299715874139338</v>
      </c>
      <c r="BE58" s="184">
        <f t="shared" si="129"/>
        <v>-2.7659934779871209</v>
      </c>
      <c r="BF58" s="185">
        <f t="shared" si="75"/>
        <v>22.065709352126458</v>
      </c>
      <c r="BG58" s="185">
        <f t="shared" si="245"/>
        <v>18.505089804325138</v>
      </c>
      <c r="BH58" s="186">
        <f t="shared" si="246"/>
        <v>3.5606195478013181</v>
      </c>
      <c r="BI58" s="185">
        <f t="shared" si="247"/>
        <v>6.6884646058495463</v>
      </c>
      <c r="BJ58" s="185">
        <f t="shared" si="248"/>
        <v>-3.9224711278624271</v>
      </c>
      <c r="BK58" s="182">
        <f t="shared" si="94"/>
        <v>7.4830906756637452</v>
      </c>
      <c r="BL58" s="182">
        <f t="shared" si="229"/>
        <v>11.816625198475592</v>
      </c>
      <c r="BM58" s="173">
        <v>21.4</v>
      </c>
      <c r="BN58" s="173">
        <f t="shared" si="212"/>
        <v>2.7659934779871209</v>
      </c>
      <c r="BO58" s="173">
        <f t="shared" si="201"/>
        <v>18.634006522012879</v>
      </c>
      <c r="BP58" s="173">
        <f t="shared" si="202"/>
        <v>17.734006522012876</v>
      </c>
      <c r="BQ58" s="173">
        <f t="shared" si="203"/>
        <v>3.5340065220128771</v>
      </c>
      <c r="BR58" s="173">
        <f t="shared" si="204"/>
        <v>0.90000000000000036</v>
      </c>
      <c r="BS58" s="173">
        <f t="shared" si="213"/>
        <v>-6.3</v>
      </c>
      <c r="BT58" s="173">
        <f t="shared" si="205"/>
        <v>14.2</v>
      </c>
      <c r="BU58" s="173">
        <v>7.2</v>
      </c>
      <c r="BV58" s="187">
        <f>'[15]Precios M Anual'!B58</f>
        <v>296.09161374737783</v>
      </c>
      <c r="BW58" s="188">
        <f t="shared" si="5"/>
        <v>12.081944640298792</v>
      </c>
      <c r="BX58" s="187">
        <f>'[15]Precios M Anual'!D58</f>
        <v>303.90593077875161</v>
      </c>
      <c r="BY58" s="188">
        <f t="shared" si="5"/>
        <v>21.371597013531751</v>
      </c>
      <c r="BZ58" s="188">
        <f>'[15]Fuente Bortz y otros'!G58</f>
        <v>342.59259259259272</v>
      </c>
      <c r="CA58" s="188">
        <f>'[15]Fuente Bortz y otros'!I58</f>
        <v>17.088607594936711</v>
      </c>
      <c r="CB58" s="190">
        <f>'[15]Tasas int'!$B58</f>
        <v>12.91</v>
      </c>
      <c r="CC58" s="185">
        <f>'[19]TCA B64'!$B58</f>
        <v>12.5</v>
      </c>
      <c r="CD58" s="140">
        <f t="shared" si="15"/>
        <v>0</v>
      </c>
      <c r="CE58" s="185">
        <f>[19]TCA!$D58</f>
        <v>12.5</v>
      </c>
      <c r="CF58" s="140">
        <f t="shared" si="16"/>
        <v>0</v>
      </c>
      <c r="CG58" s="190">
        <f>'[19]TCA B64'!$I58</f>
        <v>104.57639007105955</v>
      </c>
      <c r="CH58" s="140">
        <f t="shared" si="22"/>
        <v>5.5726142294474146</v>
      </c>
      <c r="CI58" s="27">
        <f>[19]TCA!$H58</f>
        <v>112.48091549923794</v>
      </c>
      <c r="CJ58" s="140">
        <f t="shared" si="77"/>
        <v>11.651360889071416</v>
      </c>
      <c r="CK58" s="185">
        <f>[22]SMIN!$E58</f>
        <v>34.971249999999998</v>
      </c>
      <c r="CL58" s="185">
        <v>1.1500000000000001</v>
      </c>
      <c r="CM58" s="191">
        <f>[22]SMIN!$G58</f>
        <v>1043.9179104477612</v>
      </c>
      <c r="CN58" s="185">
        <f t="shared" si="95"/>
        <v>352.56584853444065</v>
      </c>
      <c r="CO58" s="185">
        <f>[22]SIND!$B$19</f>
        <v>182.95902244411485</v>
      </c>
      <c r="CP58" s="186">
        <f>'[15]Terminos de Int'!B58</f>
        <v>170.28613724690999</v>
      </c>
      <c r="CQ58" s="186">
        <f>'[15]Terminos de Int'!C58</f>
        <v>11.121932196711004</v>
      </c>
      <c r="CR58" s="173">
        <f>[16]bp!G58</f>
        <v>-1528.8</v>
      </c>
      <c r="CS58" s="173">
        <f>[16]bp!H58</f>
        <v>5405.9</v>
      </c>
      <c r="CT58" s="173">
        <f>[16]bp!I58</f>
        <v>2399.2999999999997</v>
      </c>
      <c r="CU58" s="173">
        <f>[16]bp!J58</f>
        <v>2393.3000000000002</v>
      </c>
      <c r="CV58" s="173">
        <f>[16]bp!K58</f>
        <v>523.70000000000005</v>
      </c>
      <c r="CW58" s="173">
        <f>[16]bp!L58</f>
        <v>89.5</v>
      </c>
      <c r="CX58" s="173">
        <f>[16]bp!M58</f>
        <v>6934.6</v>
      </c>
      <c r="CY58" s="173">
        <f>[16]bp!N58</f>
        <v>3937.4</v>
      </c>
      <c r="CZ58" s="173">
        <f>[16]bp!O58</f>
        <v>1825.3000000000002</v>
      </c>
      <c r="DA58" s="173">
        <f>[16]bp!P58</f>
        <v>1155.4000000000001</v>
      </c>
      <c r="DB58" s="173">
        <f>[16]bp!Q58</f>
        <v>16.5</v>
      </c>
      <c r="DC58" s="173">
        <f>[16]bp!R58</f>
        <v>2051.1999999999998</v>
      </c>
      <c r="DD58" s="173">
        <f>[16]bp!S58</f>
        <v>0</v>
      </c>
      <c r="DE58" s="173">
        <f>[16]bp!T58</f>
        <v>-400.2</v>
      </c>
      <c r="DF58" s="173">
        <f>[16]bp!U58</f>
        <v>122.3</v>
      </c>
      <c r="DG58" s="173">
        <f>[16]bp!V58</f>
        <v>0</v>
      </c>
      <c r="DH58" s="173">
        <f>'[18]Inv Ext'!B58</f>
        <v>286.89100000000002</v>
      </c>
      <c r="DI58" s="173">
        <f t="shared" si="130"/>
        <v>0.51905980827655884</v>
      </c>
      <c r="DJ58" s="173">
        <f t="shared" si="17"/>
        <v>11.464724536866163</v>
      </c>
      <c r="DK58" s="173">
        <f t="shared" si="0"/>
        <v>-1538.1000000000004</v>
      </c>
      <c r="DL58" s="173">
        <f t="shared" si="6"/>
        <v>-2.7828195764599633</v>
      </c>
      <c r="DM58" s="173">
        <f t="shared" si="38"/>
        <v>27.162391350434568</v>
      </c>
      <c r="DN58" s="173">
        <f t="shared" si="189"/>
        <v>40.651568193184254</v>
      </c>
      <c r="DO58" s="173">
        <f t="shared" si="268"/>
        <v>-2.7659934779871209</v>
      </c>
      <c r="DP58" s="173">
        <f t="shared" si="269"/>
        <v>3.7111498051067384</v>
      </c>
      <c r="DQ58" s="21" t="s">
        <v>76</v>
      </c>
      <c r="DR58" s="192">
        <f>[20]GobFed!$X58</f>
        <v>69100</v>
      </c>
      <c r="DS58" s="140">
        <f>[20]GobFed!$X127</f>
        <v>10.001577672889066</v>
      </c>
      <c r="DT58" s="192">
        <f>[20]GobFed!$AO58</f>
        <v>96200</v>
      </c>
      <c r="DU58" s="140">
        <f>[20]GobFed!$AO127</f>
        <v>13.924048800751493</v>
      </c>
      <c r="DV58" s="193">
        <f>[20]GobFed!$BG58</f>
        <v>-27100</v>
      </c>
      <c r="DW58" s="186">
        <f>[20]GobFed!$BG127</f>
        <v>-3.9224711278624271</v>
      </c>
      <c r="DX58" s="191">
        <f t="shared" si="206"/>
        <v>2523.1054795741111</v>
      </c>
      <c r="DY58" s="185">
        <f>'[20] Sector Pub'!$G58</f>
        <v>0.36519588177789419</v>
      </c>
      <c r="DZ58" s="191">
        <f t="shared" si="207"/>
        <v>46049.238479574109</v>
      </c>
      <c r="EA58" s="185">
        <f>'[20] Sector Pub'!$H58</f>
        <v>6.665195881777894</v>
      </c>
      <c r="EB58" s="191">
        <f t="shared" si="208"/>
        <v>-43526.133000000002</v>
      </c>
      <c r="EC58" s="185">
        <f>'[20] Sector Pub'!$I58</f>
        <v>-6.3</v>
      </c>
      <c r="ED58" s="36">
        <f>'[20]Deuda Ext'!K58</f>
        <v>5731.8</v>
      </c>
      <c r="EE58" s="36">
        <f t="shared" si="196"/>
        <v>10.370304432971338</v>
      </c>
      <c r="EF58" s="4"/>
      <c r="EG58" s="175">
        <f>'[21]Rec y Obligaciones'!$EA58</f>
        <v>81018</v>
      </c>
      <c r="EH58" s="173">
        <f t="shared" si="230"/>
        <v>11.726596525356388</v>
      </c>
      <c r="EI58" s="173">
        <f t="shared" si="249"/>
        <v>41.657195810676129</v>
      </c>
      <c r="EJ58" s="173">
        <f>'[21]Rec y Obligaciones'!C58</f>
        <v>17976</v>
      </c>
      <c r="EK58" s="173">
        <f t="shared" si="231"/>
        <v>2.6018576012714014</v>
      </c>
      <c r="EL58" s="173">
        <f t="shared" si="250"/>
        <v>6.9936313314683751</v>
      </c>
      <c r="EM58" s="173">
        <f>'[21]Rec y Obligaciones'!$DE58+'[21]Rec y Obligaciones'!$DF58+'[21]Rec y Obligaciones'!$DG58</f>
        <v>63042</v>
      </c>
      <c r="EN58" s="173">
        <f t="shared" si="232"/>
        <v>9.124738924084987</v>
      </c>
      <c r="EO58" s="173">
        <f t="shared" si="107"/>
        <v>56.0754604872252</v>
      </c>
      <c r="EP58" s="175">
        <f>'[21]Rec y Obligaciones'!$DF58</f>
        <v>59215</v>
      </c>
      <c r="EQ58" s="173">
        <f t="shared" si="233"/>
        <v>8.5708165253274391</v>
      </c>
      <c r="ER58" s="173">
        <f t="shared" si="251"/>
        <v>57.583096042792128</v>
      </c>
      <c r="ES58" s="175">
        <f>'[21]Rec y Obligaciones'!$DC58+'[21]Rec y Obligaciones'!$DD58</f>
        <v>670</v>
      </c>
      <c r="ET58" s="173">
        <f t="shared" si="234"/>
        <v>9.6976223456377339E-2</v>
      </c>
      <c r="EU58" s="173">
        <f t="shared" si="99"/>
        <v>37.01431492842535</v>
      </c>
      <c r="EV58" s="175">
        <f>'[21]Rec y Obligaciones'!$DG58</f>
        <v>3157</v>
      </c>
      <c r="EW58" s="173">
        <f t="shared" si="235"/>
        <v>0.45694617530116904</v>
      </c>
      <c r="EX58" s="173">
        <f t="shared" si="252"/>
        <v>35.726569217540849</v>
      </c>
      <c r="EZ58" s="173">
        <f>'[21]Rec y Obligaciones'!$DS58</f>
        <v>302635</v>
      </c>
      <c r="FA58" s="173">
        <f t="shared" si="236"/>
        <v>43.80358117271755</v>
      </c>
      <c r="FB58" s="175">
        <f>'[21]Rec y Obligaciones'!$DF58+'[21]Rec y Obligaciones'!$DG58</f>
        <v>62372</v>
      </c>
      <c r="FC58" s="173">
        <f t="shared" si="237"/>
        <v>9.0277627006286085</v>
      </c>
      <c r="FD58" s="175">
        <f>'[21]Rec y Obligaciones'!$DH58+'[21]Rec y Obligaciones'!$DI58</f>
        <v>91537</v>
      </c>
      <c r="FE58" s="173">
        <f t="shared" si="238"/>
        <v>13.249123233621512</v>
      </c>
      <c r="FF58" s="175">
        <f>'[21]Rec y Obligaciones'!$DL58+'[21]Rec y Obligaciones'!$DK58</f>
        <v>148726</v>
      </c>
      <c r="FG58" s="173">
        <f t="shared" si="239"/>
        <v>21.526695238467429</v>
      </c>
      <c r="FH58" s="173">
        <f>'[21]Rec y Obligaciones'!$DH58</f>
        <v>1896</v>
      </c>
      <c r="FI58" s="173">
        <f t="shared" si="108"/>
        <v>0.27442823831834545</v>
      </c>
      <c r="FJ58" s="173">
        <f>'[21]Rec y Obligaciones'!$DK58</f>
        <v>22462</v>
      </c>
      <c r="FK58" s="173">
        <f t="shared" si="109"/>
        <v>3.2511640765330565</v>
      </c>
      <c r="FL58" s="195">
        <v>79898</v>
      </c>
      <c r="FM58" s="173">
        <f t="shared" si="110"/>
        <v>11.564487017489009</v>
      </c>
      <c r="FN58" s="173">
        <f t="shared" si="119"/>
        <v>24.124966987214336</v>
      </c>
      <c r="FO58" s="173">
        <f>'[21]Rec y Obligaciones'!DY58</f>
        <v>65758.7</v>
      </c>
      <c r="FP58" s="173">
        <f t="shared" si="88"/>
        <v>9.5179557991057919</v>
      </c>
      <c r="FQ58" s="173">
        <f t="shared" si="111"/>
        <v>24.937681919396894</v>
      </c>
      <c r="FR58" s="173">
        <f>'[21]Rec y Obligaciones'!$DZ58</f>
        <v>231200</v>
      </c>
      <c r="FS58" s="173">
        <f t="shared" si="240"/>
        <v>33.464034124051409</v>
      </c>
      <c r="FT58" s="173">
        <f t="shared" si="112"/>
        <v>14.116485686080949</v>
      </c>
      <c r="FU58" s="173">
        <f t="shared" si="241"/>
        <v>0.98617591152583373</v>
      </c>
      <c r="FV58" s="173">
        <f t="shared" si="114"/>
        <v>11.564487017489009</v>
      </c>
      <c r="FW58" s="173">
        <f t="shared" si="115"/>
        <v>8.6471626323562543</v>
      </c>
      <c r="FX58" s="191">
        <f>'[21]Fin Gob Fed '!I58</f>
        <v>105376</v>
      </c>
      <c r="FY58" s="185">
        <f>'[21]Fin Gob Fed '!L58</f>
        <v>15.25218884020779</v>
      </c>
      <c r="FZ58" s="185">
        <f>'[21]Fin Gob Fed '!M58</f>
        <v>24.995255266654006</v>
      </c>
      <c r="GA58" s="191">
        <f>'[21]Fin Gob Fed '!N58</f>
        <v>87400</v>
      </c>
      <c r="GB58" s="185">
        <f>'[21]Fin Gob Fed '!O58</f>
        <v>12.650331238936388</v>
      </c>
      <c r="GC58" s="185">
        <f>'[21]Fin Gob Fed '!P58</f>
        <v>29.475727004725716</v>
      </c>
      <c r="GD58" s="185">
        <f>'[21]Fin Gob Fed '!$H58</f>
        <v>3.5255923148514023</v>
      </c>
      <c r="GE58" s="185">
        <f>'[21]Fin Gob Fed '!$G58</f>
        <v>12.096408840178842</v>
      </c>
      <c r="GF58" s="173">
        <f>'[21]Reservas Int'!C58</f>
        <v>1406.9</v>
      </c>
      <c r="GG58" s="27">
        <f t="shared" si="190"/>
        <v>2.5454449399398751</v>
      </c>
      <c r="GH58" s="31">
        <f t="shared" si="53"/>
        <v>122.20000000000005</v>
      </c>
      <c r="GI58" s="31">
        <f t="shared" si="197"/>
        <v>0.22109131541733798</v>
      </c>
      <c r="GJ58" s="28">
        <f t="shared" si="191"/>
        <v>17586.25</v>
      </c>
      <c r="GK58" s="32">
        <f t="shared" si="54"/>
        <v>9.5119483147816588</v>
      </c>
      <c r="GL58" s="35">
        <f t="shared" si="192"/>
        <v>4.2878041347081837</v>
      </c>
    </row>
    <row r="59" spans="1:194" x14ac:dyDescent="0.25">
      <c r="A59" s="22">
        <v>1974</v>
      </c>
      <c r="B59" s="28">
        <f>'[14]EU Pob'!C59</f>
        <v>213898000</v>
      </c>
      <c r="C59" s="35">
        <f>'[14]EU PIB'!B59</f>
        <v>5656.4650000000001</v>
      </c>
      <c r="D59" s="35">
        <f>'[14]EU PIB'!C59</f>
        <v>-0.5</v>
      </c>
      <c r="E59" s="35">
        <f>'[14]EU PIB'!D59</f>
        <v>1545.2429999999999</v>
      </c>
      <c r="F59" s="35">
        <f>'[14]EU PIB'!E59</f>
        <v>8.9986889997911934</v>
      </c>
      <c r="G59" s="35">
        <f>'[14]EU PIB'!F59</f>
        <v>27.318174867165268</v>
      </c>
      <c r="H59" s="35">
        <f>'[14]EU PIB'!G59</f>
        <v>8.9986889997911934</v>
      </c>
      <c r="I59" s="35">
        <f>'[14]EU PIB'!H59</f>
        <v>7224.2049949041129</v>
      </c>
      <c r="J59" s="170">
        <f>'[14]EU INF A'!$J59</f>
        <v>195.61109417860408</v>
      </c>
      <c r="K59" s="170">
        <f t="shared" ref="K59" si="276">((J59/J58)-1)*100</f>
        <v>18.785859707569873</v>
      </c>
      <c r="L59" s="170">
        <f>'[14]EU INF A'!$L59</f>
        <v>209.57025297165495</v>
      </c>
      <c r="M59" s="170">
        <f t="shared" ref="M59" si="277">((L59/L58)-1)*100</f>
        <v>20.88607594936709</v>
      </c>
      <c r="N59" s="170">
        <f>'[14]EU INF A'!$F59</f>
        <v>204.88227146814398</v>
      </c>
      <c r="O59" s="170">
        <f t="shared" si="1"/>
        <v>11.054804804804807</v>
      </c>
      <c r="P59" s="170">
        <f>'[14]EU INF A'!$H59</f>
        <v>207.60000000000002</v>
      </c>
      <c r="Q59" s="170">
        <f t="shared" ref="Q59" si="278">((P59/P58)-1)*100</f>
        <v>12.337662337662337</v>
      </c>
      <c r="R59" s="170">
        <f>'[14]EU tasas'!B59</f>
        <v>10.5</v>
      </c>
      <c r="S59" s="170">
        <f>'[14]EU tasas'!C59</f>
        <v>10.798333333333332</v>
      </c>
      <c r="T59" s="170">
        <f>'[14]EU tasas'!D59</f>
        <v>7.15</v>
      </c>
      <c r="U59" s="170">
        <f>'[14]EU tasas'!E59</f>
        <v>7.8299999999999992</v>
      </c>
      <c r="V59" s="171">
        <f>'[14]EU Bal Fis'!B59</f>
        <v>-0.39611000000000002</v>
      </c>
      <c r="W59" s="170">
        <f>'[14]UK Pet'!B118</f>
        <v>11.58</v>
      </c>
      <c r="X59" s="170">
        <f>'[14]UK Pet'!C118</f>
        <v>251.97568389057753</v>
      </c>
      <c r="Y59" s="172">
        <f>[17]POBLACIÓN!$E59</f>
        <v>55436878.097370207</v>
      </c>
      <c r="Z59" s="52">
        <f t="shared" si="179"/>
        <v>3.1684752109397474</v>
      </c>
      <c r="AA59" s="37">
        <f>[17]POBLACIÓN!$F59</f>
        <v>33861871.760863587</v>
      </c>
      <c r="AB59" s="52">
        <f t="shared" si="10"/>
        <v>61.081851870136084</v>
      </c>
      <c r="AC59" s="37">
        <f>[17]POBLACIÓN!$G59</f>
        <v>21575006.33650662</v>
      </c>
      <c r="AD59" s="52">
        <f t="shared" si="11"/>
        <v>38.918148129863908</v>
      </c>
      <c r="AE59" s="37">
        <f>[17]POBLACIÓN!$M59</f>
        <v>15499150.958996041</v>
      </c>
      <c r="AF59" s="52">
        <f t="shared" si="12"/>
        <v>27.958195863362089</v>
      </c>
      <c r="AG59" s="173">
        <f>[18]PIB!D59</f>
        <v>182441.77148924614</v>
      </c>
      <c r="AH59" s="173">
        <f>[18]PIB!E59</f>
        <v>5.7768272312762381</v>
      </c>
      <c r="AI59" s="174">
        <f>[18]PIB!H59</f>
        <v>493.14748078568857</v>
      </c>
      <c r="AJ59" s="174">
        <f>[18]PIB!I59</f>
        <v>23.11218177501868</v>
      </c>
      <c r="AK59" s="175">
        <f>[18]PIB!B59</f>
        <v>899707</v>
      </c>
      <c r="AL59" s="173">
        <f>[18]PIB!C59</f>
        <v>30.224159816816254</v>
      </c>
      <c r="AM59" s="48">
        <f t="shared" si="175"/>
        <v>11.771081652918092</v>
      </c>
      <c r="AN59" s="173">
        <f>'[18]PIB POT'!F59</f>
        <v>181314.71213580493</v>
      </c>
      <c r="AO59" s="173">
        <f>'[18]PIB POT'!G59</f>
        <v>432.89221268140466</v>
      </c>
      <c r="AP59" s="173">
        <f>'[18]PIB POT'!H59</f>
        <v>5.952207597038095</v>
      </c>
      <c r="AQ59" s="176">
        <f t="shared" si="21"/>
        <v>-0.16552780705511028</v>
      </c>
      <c r="AR59" s="177">
        <f t="shared" si="3"/>
        <v>71976.56</v>
      </c>
      <c r="AS59" s="178">
        <f t="shared" si="13"/>
        <v>30.224159816816254</v>
      </c>
      <c r="AT59" s="174">
        <f t="shared" si="4"/>
        <v>1298.351611242957</v>
      </c>
      <c r="AU59" s="170">
        <f t="shared" si="14"/>
        <v>26.224759598858171</v>
      </c>
      <c r="AV59" s="179">
        <f t="shared" si="73"/>
        <v>3.4415710528605796</v>
      </c>
      <c r="AW59" s="179">
        <v>1.38</v>
      </c>
      <c r="AX59" s="181">
        <f>'[18]Inv Nom'!C59</f>
        <v>178874</v>
      </c>
      <c r="AY59" s="182">
        <f t="shared" si="50"/>
        <v>34.148792560371973</v>
      </c>
      <c r="AZ59" s="181">
        <f>'[18]Inv Nom'!D59</f>
        <v>110984</v>
      </c>
      <c r="BA59" s="182">
        <f t="shared" si="51"/>
        <v>35.943165115139642</v>
      </c>
      <c r="BB59" s="181">
        <f>'[18]Inv Nom'!E59</f>
        <v>67890</v>
      </c>
      <c r="BC59" s="182">
        <f t="shared" si="52"/>
        <v>31.315280464216634</v>
      </c>
      <c r="BD59" s="182">
        <f t="shared" si="29"/>
        <v>19.881361376537029</v>
      </c>
      <c r="BE59" s="184">
        <f t="shared" si="129"/>
        <v>-4.4820147003413338</v>
      </c>
      <c r="BF59" s="185">
        <f t="shared" si="75"/>
        <v>24.363376076878364</v>
      </c>
      <c r="BG59" s="185">
        <f t="shared" si="245"/>
        <v>20.64105314285651</v>
      </c>
      <c r="BH59" s="186">
        <f t="shared" si="246"/>
        <v>3.7223229340218533</v>
      </c>
      <c r="BI59" s="185">
        <f t="shared" si="247"/>
        <v>8.3054816734781447</v>
      </c>
      <c r="BJ59" s="185">
        <f t="shared" si="248"/>
        <v>-3.8234669731368105</v>
      </c>
      <c r="BK59" s="182">
        <f t="shared" si="94"/>
        <v>7.5457899071586638</v>
      </c>
      <c r="BL59" s="182">
        <f t="shared" si="229"/>
        <v>12.335571469378365</v>
      </c>
      <c r="BM59" s="173">
        <v>23.2</v>
      </c>
      <c r="BN59" s="173">
        <f t="shared" si="212"/>
        <v>4.4820147003413338</v>
      </c>
      <c r="BO59" s="173">
        <f t="shared" si="201"/>
        <v>18.717985299658665</v>
      </c>
      <c r="BP59" s="173">
        <f t="shared" si="202"/>
        <v>18.217985299658665</v>
      </c>
      <c r="BQ59" s="173">
        <f t="shared" si="203"/>
        <v>2.2179852996586646</v>
      </c>
      <c r="BR59" s="173">
        <f t="shared" si="204"/>
        <v>0.5</v>
      </c>
      <c r="BS59" s="173">
        <f t="shared" si="213"/>
        <v>-6.7</v>
      </c>
      <c r="BT59" s="173">
        <f t="shared" si="205"/>
        <v>16</v>
      </c>
      <c r="BU59" s="173">
        <v>7.2</v>
      </c>
      <c r="BV59" s="187">
        <f>'[15]Precios M Anual'!B59</f>
        <v>366.51411797213922</v>
      </c>
      <c r="BW59" s="188">
        <f t="shared" si="5"/>
        <v>23.784025266195187</v>
      </c>
      <c r="BX59" s="187">
        <f>'[15]Precios M Anual'!D59</f>
        <v>366.50421623754499</v>
      </c>
      <c r="BY59" s="188">
        <f t="shared" si="5"/>
        <v>20.597915051669702</v>
      </c>
      <c r="BZ59" s="188">
        <f>'[15]Fuente Bortz y otros'!G59</f>
        <v>454.62962962962985</v>
      </c>
      <c r="CA59" s="188">
        <f>'[15]Fuente Bortz y otros'!I59</f>
        <v>32.702702702702702</v>
      </c>
      <c r="CB59" s="190">
        <f>'[15]Tasas int'!$B59</f>
        <v>12.44</v>
      </c>
      <c r="CC59" s="185">
        <f>'[19]TCA B64'!$B59</f>
        <v>12.5</v>
      </c>
      <c r="CD59" s="140">
        <f t="shared" si="15"/>
        <v>0</v>
      </c>
      <c r="CE59" s="185">
        <f>[19]TCA!$D59</f>
        <v>12.5</v>
      </c>
      <c r="CF59" s="140">
        <f t="shared" si="16"/>
        <v>0</v>
      </c>
      <c r="CG59" s="190">
        <f>'[19]TCA B64'!$I59</f>
        <v>116.56963988635034</v>
      </c>
      <c r="CH59" s="140">
        <f t="shared" si="22"/>
        <v>11.468410610790247</v>
      </c>
      <c r="CI59" s="27">
        <f>[19]TCA!$H59</f>
        <v>120.75170170034191</v>
      </c>
      <c r="CJ59" s="140">
        <f t="shared" si="77"/>
        <v>7.3530573292320156</v>
      </c>
      <c r="CK59" s="185">
        <f>[22]SMIN!$E59</f>
        <v>47.369791666666664</v>
      </c>
      <c r="CL59" s="185">
        <v>1.1500000000000001</v>
      </c>
      <c r="CM59" s="191">
        <f>[22]SMIN!$G59</f>
        <v>1414.023631840796</v>
      </c>
      <c r="CN59" s="185">
        <f t="shared" si="95"/>
        <v>385.80331902747707</v>
      </c>
      <c r="CO59" s="185">
        <f>[22]SIND!$B$19</f>
        <v>182.95902244411485</v>
      </c>
      <c r="CP59" s="186">
        <f>'[15]Terminos de Int'!B59</f>
        <v>164.44346092988974</v>
      </c>
      <c r="CQ59" s="186">
        <f>'[15]Terminos de Int'!C59</f>
        <v>-3.431093341760727</v>
      </c>
      <c r="CR59" s="173">
        <f>[16]bp!G59</f>
        <v>-3226</v>
      </c>
      <c r="CS59" s="173">
        <f>[16]bp!H59</f>
        <v>6838.5</v>
      </c>
      <c r="CT59" s="173">
        <f>[16]bp!I59</f>
        <v>3377.2</v>
      </c>
      <c r="CU59" s="173">
        <f>[16]bp!J59</f>
        <v>2650.2</v>
      </c>
      <c r="CV59" s="173">
        <f>[16]bp!K59</f>
        <v>675.3</v>
      </c>
      <c r="CW59" s="173">
        <f>[16]bp!L59</f>
        <v>135.69999999999999</v>
      </c>
      <c r="CX59" s="173">
        <f>[16]bp!M59</f>
        <v>10064.4</v>
      </c>
      <c r="CY59" s="173">
        <f>[16]bp!N59</f>
        <v>6225.5</v>
      </c>
      <c r="CZ59" s="173">
        <f>[16]bp!O59</f>
        <v>2253.9</v>
      </c>
      <c r="DA59" s="173">
        <f>[16]bp!P59</f>
        <v>1568.1999999999998</v>
      </c>
      <c r="DB59" s="173">
        <f>[16]bp!Q59</f>
        <v>16.8</v>
      </c>
      <c r="DC59" s="173">
        <f>[16]bp!R59</f>
        <v>3822.5</v>
      </c>
      <c r="DD59" s="173">
        <f>[16]bp!S59</f>
        <v>0</v>
      </c>
      <c r="DE59" s="173">
        <f>[16]bp!T59</f>
        <v>-559.6</v>
      </c>
      <c r="DF59" s="173">
        <f>[16]bp!U59</f>
        <v>36.9</v>
      </c>
      <c r="DG59" s="173">
        <f>[16]bp!V59</f>
        <v>0</v>
      </c>
      <c r="DH59" s="173">
        <f>'[18]Inv Ext'!B59</f>
        <v>362.2</v>
      </c>
      <c r="DI59" s="173">
        <f t="shared" si="130"/>
        <v>0.50321938142084033</v>
      </c>
      <c r="DJ59" s="173">
        <f t="shared" si="17"/>
        <v>13.341426708917458</v>
      </c>
      <c r="DK59" s="173">
        <f t="shared" si="0"/>
        <v>-2848.3</v>
      </c>
      <c r="DL59" s="173">
        <f t="shared" si="6"/>
        <v>-3.957260530372666</v>
      </c>
      <c r="DM59" s="173">
        <f t="shared" si="38"/>
        <v>40.757721001958913</v>
      </c>
      <c r="DN59" s="173">
        <f t="shared" si="189"/>
        <v>58.111952049575862</v>
      </c>
      <c r="DO59" s="173">
        <f t="shared" si="268"/>
        <v>-4.4820147003413338</v>
      </c>
      <c r="DP59" s="173">
        <f t="shared" si="269"/>
        <v>5.3107567241335234</v>
      </c>
      <c r="DQ59" s="173">
        <f>'[16]Pet A'!$B59</f>
        <v>234.60000000000002</v>
      </c>
      <c r="DR59" s="192">
        <f>[20]GobFed!$X59</f>
        <v>94000</v>
      </c>
      <c r="DS59" s="140">
        <f>[20]GobFed!$X128</f>
        <v>10.447845798687796</v>
      </c>
      <c r="DT59" s="192">
        <f>[20]GobFed!$AO59</f>
        <v>128400</v>
      </c>
      <c r="DU59" s="140">
        <f>[20]GobFed!$AO128</f>
        <v>14.271312771824604</v>
      </c>
      <c r="DV59" s="193">
        <f>[20]GobFed!$BG59</f>
        <v>-34400</v>
      </c>
      <c r="DW59" s="186">
        <f>[20]GobFed!$BG128</f>
        <v>-3.8234669731368105</v>
      </c>
      <c r="DX59" s="191">
        <f t="shared" si="206"/>
        <v>23910.77666865135</v>
      </c>
      <c r="DY59" s="185">
        <f>'[20] Sector Pub'!$G59</f>
        <v>2.6576181655418205</v>
      </c>
      <c r="DZ59" s="191">
        <f t="shared" si="207"/>
        <v>84191.145668651341</v>
      </c>
      <c r="EA59" s="185">
        <f>'[20] Sector Pub'!$H59</f>
        <v>9.3576181655418207</v>
      </c>
      <c r="EB59" s="191">
        <f t="shared" si="208"/>
        <v>-60280.369000000006</v>
      </c>
      <c r="EC59" s="185">
        <f>'[20] Sector Pub'!$I59</f>
        <v>-6.7</v>
      </c>
      <c r="ED59" s="36">
        <f>'[20]Deuda Ext'!K59</f>
        <v>7980.8</v>
      </c>
      <c r="EE59" s="36">
        <f t="shared" si="196"/>
        <v>11.08805422209675</v>
      </c>
      <c r="EF59" s="4"/>
      <c r="EG59" s="175">
        <f>'[21]Rec y Obligaciones'!$EA59</f>
        <v>114638</v>
      </c>
      <c r="EH59" s="173">
        <f t="shared" si="230"/>
        <v>12.74170368797842</v>
      </c>
      <c r="EI59" s="173">
        <f t="shared" si="249"/>
        <v>41.496951294774</v>
      </c>
      <c r="EJ59" s="173">
        <f>'[21]Rec y Obligaciones'!C59</f>
        <v>18176</v>
      </c>
      <c r="EK59" s="173">
        <f t="shared" si="231"/>
        <v>2.020213247201589</v>
      </c>
      <c r="EL59" s="173">
        <f t="shared" si="250"/>
        <v>1.1125945705384943</v>
      </c>
      <c r="EM59" s="173">
        <f>'[21]Rec y Obligaciones'!$DE59+'[21]Rec y Obligaciones'!$DF59+'[21]Rec y Obligaciones'!$DG59</f>
        <v>96462</v>
      </c>
      <c r="EN59" s="173">
        <f t="shared" si="232"/>
        <v>10.721490440776831</v>
      </c>
      <c r="EO59" s="173">
        <f t="shared" si="107"/>
        <v>53.012277529266207</v>
      </c>
      <c r="EP59" s="175">
        <f>'[21]Rec y Obligaciones'!$DF59</f>
        <v>90928</v>
      </c>
      <c r="EQ59" s="173">
        <f t="shared" si="233"/>
        <v>10.10640130620302</v>
      </c>
      <c r="ER59" s="173">
        <f t="shared" si="251"/>
        <v>53.555686903656174</v>
      </c>
      <c r="ES59" s="175">
        <f>'[21]Rec y Obligaciones'!$DC59+'[21]Rec y Obligaciones'!$DD59</f>
        <v>479</v>
      </c>
      <c r="ET59" s="173">
        <f t="shared" si="234"/>
        <v>5.3239554655015467E-2</v>
      </c>
      <c r="EU59" s="173">
        <f t="shared" si="99"/>
        <v>-28.507462686567166</v>
      </c>
      <c r="EV59" s="175">
        <f>'[21]Rec y Obligaciones'!$DG59</f>
        <v>5055</v>
      </c>
      <c r="EW59" s="173">
        <f t="shared" si="235"/>
        <v>0.56184957991879581</v>
      </c>
      <c r="EX59" s="173">
        <f t="shared" si="252"/>
        <v>60.120367437440606</v>
      </c>
      <c r="EZ59" s="173">
        <f>'[21]Rec y Obligaciones'!$DS59</f>
        <v>373881</v>
      </c>
      <c r="FA59" s="173">
        <f t="shared" si="236"/>
        <v>41.555862075097785</v>
      </c>
      <c r="FB59" s="175">
        <f>'[21]Rec y Obligaciones'!$DF59+'[21]Rec y Obligaciones'!$DG59</f>
        <v>95983</v>
      </c>
      <c r="FC59" s="173">
        <f t="shared" si="237"/>
        <v>10.668250886121815</v>
      </c>
      <c r="FD59" s="175">
        <f>'[21]Rec y Obligaciones'!$DH59+'[21]Rec y Obligaciones'!$DI59</f>
        <v>116240</v>
      </c>
      <c r="FE59" s="173">
        <f t="shared" si="238"/>
        <v>12.919761655739034</v>
      </c>
      <c r="FF59" s="175">
        <f>'[21]Rec y Obligaciones'!$DL59+'[21]Rec y Obligaciones'!$DK59</f>
        <v>161658</v>
      </c>
      <c r="FG59" s="173">
        <f t="shared" si="239"/>
        <v>17.967849533236933</v>
      </c>
      <c r="FH59" s="173">
        <f>'[21]Rec y Obligaciones'!$DH59</f>
        <v>2135</v>
      </c>
      <c r="FI59" s="173">
        <f t="shared" si="108"/>
        <v>0.2372994763850898</v>
      </c>
      <c r="FJ59" s="173">
        <f>'[21]Rec y Obligaciones'!$DK59</f>
        <v>20664</v>
      </c>
      <c r="FK59" s="173">
        <f t="shared" si="109"/>
        <v>2.2967477189796233</v>
      </c>
      <c r="FL59" s="195">
        <v>97485</v>
      </c>
      <c r="FM59" s="173">
        <f t="shared" si="110"/>
        <v>10.835194124309359</v>
      </c>
      <c r="FN59" s="173">
        <f t="shared" si="119"/>
        <v>22.011815064206864</v>
      </c>
      <c r="FO59" s="173">
        <f>'[21]Rec y Obligaciones'!DY59</f>
        <v>79442.5</v>
      </c>
      <c r="FP59" s="173">
        <f t="shared" si="88"/>
        <v>8.8298190410878199</v>
      </c>
      <c r="FQ59" s="173">
        <f t="shared" si="111"/>
        <v>20.809109669138849</v>
      </c>
      <c r="FR59" s="173">
        <f>'[21]Rec y Obligaciones'!$DZ59</f>
        <v>273000</v>
      </c>
      <c r="FS59" s="173">
        <f t="shared" si="240"/>
        <v>30.343211734486896</v>
      </c>
      <c r="FT59" s="173">
        <f t="shared" si="112"/>
        <v>18.079584775086509</v>
      </c>
      <c r="FU59" s="173">
        <f t="shared" si="241"/>
        <v>0.85037247684014028</v>
      </c>
      <c r="FV59" s="173">
        <f t="shared" si="114"/>
        <v>10.835194124309359</v>
      </c>
      <c r="FW59" s="173">
        <f t="shared" si="115"/>
        <v>9.2291839770221067</v>
      </c>
      <c r="FX59" s="191">
        <f>'[21]Fin Gob Fed '!I59</f>
        <v>137437</v>
      </c>
      <c r="FY59" s="185">
        <f>'[21]Fin Gob Fed '!L59</f>
        <v>15.275750883343134</v>
      </c>
      <c r="FZ59" s="185">
        <f>'[21]Fin Gob Fed '!M59</f>
        <v>30.425334041907082</v>
      </c>
      <c r="GA59" s="191">
        <f>'[21]Fin Gob Fed '!N59</f>
        <v>119261</v>
      </c>
      <c r="GB59" s="185">
        <f>'[21]Fin Gob Fed '!O59</f>
        <v>13.255537636141543</v>
      </c>
      <c r="GC59" s="185">
        <f>'[21]Fin Gob Fed '!P59</f>
        <v>36.454233409610978</v>
      </c>
      <c r="GD59" s="185">
        <f>'[21]Fin Gob Fed '!$H59</f>
        <v>2.5340471953647135</v>
      </c>
      <c r="GE59" s="185">
        <f>'[21]Fin Gob Fed '!$G59</f>
        <v>12.640448501567732</v>
      </c>
      <c r="GF59" s="173">
        <f>'[21]Reservas Int'!C59</f>
        <v>1443.9</v>
      </c>
      <c r="GG59" s="27">
        <f t="shared" si="190"/>
        <v>2.0060697538198546</v>
      </c>
      <c r="GH59" s="31">
        <f t="shared" si="53"/>
        <v>37</v>
      </c>
      <c r="GI59" s="31">
        <f t="shared" si="197"/>
        <v>5.140562427545857E-2</v>
      </c>
      <c r="GJ59" s="28">
        <f t="shared" si="191"/>
        <v>18048.75</v>
      </c>
      <c r="GK59" s="32">
        <f t="shared" si="54"/>
        <v>2.6298955149619774</v>
      </c>
      <c r="GL59" s="35">
        <f t="shared" si="192"/>
        <v>2.783198136695848</v>
      </c>
    </row>
    <row r="60" spans="1:194" x14ac:dyDescent="0.25">
      <c r="A60" s="22">
        <v>1975</v>
      </c>
      <c r="B60" s="28">
        <f>'[14]EU Pob'!C60</f>
        <v>215981000</v>
      </c>
      <c r="C60" s="35">
        <f>'[14]EU PIB'!B60</f>
        <v>5644.8429999999998</v>
      </c>
      <c r="D60" s="35">
        <f>'[14]EU PIB'!C60</f>
        <v>-0.2</v>
      </c>
      <c r="E60" s="35">
        <f>'[14]EU PIB'!D60</f>
        <v>1684.904</v>
      </c>
      <c r="F60" s="35">
        <f>'[14]EU PIB'!E60</f>
        <v>9.2626207608180735</v>
      </c>
      <c r="G60" s="35">
        <f>'[14]EU PIB'!F60</f>
        <v>29.848553803887906</v>
      </c>
      <c r="H60" s="35">
        <f>'[14]EU PIB'!G60</f>
        <v>9.2626207608180735</v>
      </c>
      <c r="I60" s="35">
        <f>'[14]EU PIB'!H60</f>
        <v>7801.1676953065316</v>
      </c>
      <c r="J60" s="170">
        <f>'[14]EU INF A'!$J60</f>
        <v>213.65437366656502</v>
      </c>
      <c r="K60" s="170">
        <f t="shared" ref="K60" si="279">((J60/J59)-1)*100</f>
        <v>9.2240573387347915</v>
      </c>
      <c r="L60" s="170">
        <f>'[14]EU INF A'!$L60</f>
        <v>218.3480646144468</v>
      </c>
      <c r="M60" s="170">
        <f t="shared" ref="M60" si="280">((L60/L59)-1)*100</f>
        <v>4.1884816753926746</v>
      </c>
      <c r="N60" s="170">
        <f>'[14]EU INF A'!$F60</f>
        <v>223.61495844875341</v>
      </c>
      <c r="O60" s="170">
        <f t="shared" si="1"/>
        <v>9.143146864965356</v>
      </c>
      <c r="P60" s="170">
        <f>'[14]EU INF A'!$H60</f>
        <v>222.00000000000003</v>
      </c>
      <c r="Q60" s="170">
        <f t="shared" ref="Q60" si="281">((P60/P59)-1)*100</f>
        <v>6.9364161849710948</v>
      </c>
      <c r="R60" s="170">
        <f>'[14]EU tasas'!B60</f>
        <v>7.26</v>
      </c>
      <c r="S60" s="170">
        <f>'[14]EU tasas'!C60</f>
        <v>7.8624999999999998</v>
      </c>
      <c r="T60" s="170">
        <f>'[14]EU tasas'!D60</f>
        <v>5.44</v>
      </c>
      <c r="U60" s="170">
        <f>'[14]EU tasas'!E60</f>
        <v>5.7749999999999995</v>
      </c>
      <c r="V60" s="171">
        <f>'[14]EU Bal Fis'!B60</f>
        <v>-3.1524700000000001</v>
      </c>
      <c r="W60" s="170">
        <f>'[14]UK Pet'!B119</f>
        <v>11.53</v>
      </c>
      <c r="X60" s="170">
        <f>'[14]UK Pet'!C119</f>
        <v>-0.43177892918826455</v>
      </c>
      <c r="Y60" s="172">
        <f>[17]POBLACIÓN!$E60</f>
        <v>57193381.837604262</v>
      </c>
      <c r="Z60" s="52">
        <f t="shared" si="179"/>
        <v>3.1684752109397252</v>
      </c>
      <c r="AA60" s="37">
        <f>[17]POBLACIÓN!$F60</f>
        <v>35412720.843154274</v>
      </c>
      <c r="AB60" s="52">
        <f t="shared" si="10"/>
        <v>61.917515113384411</v>
      </c>
      <c r="AC60" s="37">
        <f>[17]POBLACIÓN!$G60</f>
        <v>21780660.994449988</v>
      </c>
      <c r="AD60" s="52">
        <f t="shared" si="11"/>
        <v>38.082484886615589</v>
      </c>
      <c r="AE60" s="37">
        <f>[17]POBLACIÓN!$M60</f>
        <v>16209702.837313212</v>
      </c>
      <c r="AF60" s="52">
        <f t="shared" si="12"/>
        <v>28.34192054482682</v>
      </c>
      <c r="AG60" s="173">
        <f>[18]PIB!D60</f>
        <v>192922.1117754812</v>
      </c>
      <c r="AH60" s="173">
        <f>[18]PIB!E60</f>
        <v>5.7444850489476895</v>
      </c>
      <c r="AI60" s="174">
        <f>[18]PIB!H60</f>
        <v>570.20420825592851</v>
      </c>
      <c r="AJ60" s="174">
        <f>[18]PIB!I60</f>
        <v>15.625493482694509</v>
      </c>
      <c r="AK60" s="175">
        <f>[18]PIB!B60</f>
        <v>1100050</v>
      </c>
      <c r="AL60" s="173">
        <f>[18]PIB!C60</f>
        <v>22.267582668579887</v>
      </c>
      <c r="AM60" s="48">
        <f t="shared" si="175"/>
        <v>11.901643954347678</v>
      </c>
      <c r="AN60" s="173">
        <f>'[18]PIB POT'!F60</f>
        <v>192116.77427123243</v>
      </c>
      <c r="AO60" s="173">
        <f>'[18]PIB POT'!G60</f>
        <v>458.68233486313255</v>
      </c>
      <c r="AP60" s="173">
        <f>'[18]PIB POT'!H60</f>
        <v>5.9576313516890744</v>
      </c>
      <c r="AQ60" s="176">
        <f t="shared" si="21"/>
        <v>-0.20116182291195495</v>
      </c>
      <c r="AR60" s="177">
        <f t="shared" si="3"/>
        <v>88004</v>
      </c>
      <c r="AS60" s="178">
        <f t="shared" si="13"/>
        <v>22.267582668579887</v>
      </c>
      <c r="AT60" s="174">
        <f t="shared" si="4"/>
        <v>1538.7095005131864</v>
      </c>
      <c r="AU60" s="170">
        <f t="shared" si="14"/>
        <v>18.512542148742472</v>
      </c>
      <c r="AV60" s="179">
        <f t="shared" si="73"/>
        <v>3.7284185546533455</v>
      </c>
      <c r="AW60" s="179">
        <v>1.38</v>
      </c>
      <c r="AX60" s="181">
        <f>'[18]Inv Nom'!C60</f>
        <v>235606.99999999997</v>
      </c>
      <c r="AY60" s="182">
        <f t="shared" si="50"/>
        <v>31.716739157172078</v>
      </c>
      <c r="AZ60" s="181">
        <f>'[18]Inv Nom'!D60</f>
        <v>136883.99999999997</v>
      </c>
      <c r="BA60" s="182">
        <f t="shared" si="51"/>
        <v>23.336697181575694</v>
      </c>
      <c r="BB60" s="181">
        <f>'[18]Inv Nom'!E60</f>
        <v>98723</v>
      </c>
      <c r="BC60" s="182">
        <f t="shared" si="52"/>
        <v>45.416114302548237</v>
      </c>
      <c r="BD60" s="182">
        <f t="shared" si="29"/>
        <v>21.417844643425298</v>
      </c>
      <c r="BE60" s="184">
        <f t="shared" si="129"/>
        <v>-5.048179628198719</v>
      </c>
      <c r="BF60" s="185">
        <f t="shared" si="75"/>
        <v>26.466024271624015</v>
      </c>
      <c r="BG60" s="185">
        <f t="shared" si="245"/>
        <v>22.764101631744012</v>
      </c>
      <c r="BH60" s="186">
        <f t="shared" si="246"/>
        <v>3.7019226398800047</v>
      </c>
      <c r="BI60" s="185">
        <f t="shared" si="247"/>
        <v>10.320667242398075</v>
      </c>
      <c r="BJ60" s="185">
        <f t="shared" si="248"/>
        <v>-5.2724876141993544</v>
      </c>
      <c r="BK60" s="182">
        <f t="shared" si="94"/>
        <v>8.9744102540793591</v>
      </c>
      <c r="BL60" s="182">
        <f t="shared" si="229"/>
        <v>12.443434389345937</v>
      </c>
      <c r="BM60" s="173">
        <v>23.7</v>
      </c>
      <c r="BN60" s="173">
        <f t="shared" si="212"/>
        <v>5.048179628198719</v>
      </c>
      <c r="BO60" s="173">
        <f t="shared" si="201"/>
        <v>18.651820371801278</v>
      </c>
      <c r="BP60" s="173">
        <f t="shared" si="202"/>
        <v>19.25182037180128</v>
      </c>
      <c r="BQ60" s="173">
        <f t="shared" si="203"/>
        <v>4.2518203718012799</v>
      </c>
      <c r="BR60" s="173">
        <f t="shared" si="204"/>
        <v>-0.60000000000000142</v>
      </c>
      <c r="BS60" s="173">
        <f t="shared" si="213"/>
        <v>-9.3000000000000007</v>
      </c>
      <c r="BT60" s="173">
        <f t="shared" si="205"/>
        <v>15</v>
      </c>
      <c r="BU60" s="173">
        <v>8.6999999999999993</v>
      </c>
      <c r="BV60" s="187">
        <f>'[15]Precios M Anual'!B60</f>
        <v>421.28791639725631</v>
      </c>
      <c r="BW60" s="188">
        <f t="shared" si="5"/>
        <v>14.944526210387554</v>
      </c>
      <c r="BX60" s="187">
        <f>'[15]Precios M Anual'!D60</f>
        <v>407.93777530228033</v>
      </c>
      <c r="BY60" s="188">
        <f t="shared" si="5"/>
        <v>11.305070236321836</v>
      </c>
      <c r="BZ60" s="188">
        <f>'[15]Fuente Bortz y otros'!G60</f>
        <v>519.44444444444468</v>
      </c>
      <c r="CA60" s="188">
        <f>'[15]Fuente Bortz y otros'!I60</f>
        <v>14.256619144602855</v>
      </c>
      <c r="CB60" s="190">
        <f>'[15]Tasas int'!$B60</f>
        <v>11.97</v>
      </c>
      <c r="CC60" s="185">
        <f>'[19]TCA B64'!$B60</f>
        <v>12.5</v>
      </c>
      <c r="CD60" s="140">
        <f t="shared" si="15"/>
        <v>0</v>
      </c>
      <c r="CE60" s="185">
        <f>[19]TCA!$D60</f>
        <v>12.5</v>
      </c>
      <c r="CF60" s="140">
        <f t="shared" si="16"/>
        <v>0</v>
      </c>
      <c r="CG60" s="190">
        <f>'[19]TCA B64'!$I60</f>
        <v>122.75400028099548</v>
      </c>
      <c r="CH60" s="140">
        <f t="shared" si="22"/>
        <v>5.3052925278610941</v>
      </c>
      <c r="CI60" s="27">
        <f>[19]TCA!$H60</f>
        <v>125.68474910982508</v>
      </c>
      <c r="CJ60" s="140">
        <f t="shared" si="77"/>
        <v>4.0852818966684579</v>
      </c>
      <c r="CK60" s="185">
        <f>[22]SMIN!$E60</f>
        <v>55.24</v>
      </c>
      <c r="CL60" s="185">
        <v>1.1500000000000001</v>
      </c>
      <c r="CM60" s="191">
        <f>[22]SMIN!$G60</f>
        <v>1648.955223880597</v>
      </c>
      <c r="CN60" s="185">
        <f t="shared" si="95"/>
        <v>391.40814623453463</v>
      </c>
      <c r="CO60" s="185">
        <f>[22]SIND!$B$19</f>
        <v>182.95902244411485</v>
      </c>
      <c r="CP60" s="186">
        <f>'[15]Terminos de Int'!B60</f>
        <v>144.74546937859915</v>
      </c>
      <c r="CQ60" s="186">
        <f>'[15]Terminos de Int'!C60</f>
        <v>-11.978580017656526</v>
      </c>
      <c r="CR60" s="173">
        <f>[16]bp!G60</f>
        <v>-4442.6000000000004</v>
      </c>
      <c r="CS60" s="173">
        <f>[16]bp!H60</f>
        <v>7134.8</v>
      </c>
      <c r="CT60" s="173">
        <f>[16]bp!I60</f>
        <v>3540.6000000000004</v>
      </c>
      <c r="CU60" s="173">
        <f>[16]bp!J60</f>
        <v>2906.5</v>
      </c>
      <c r="CV60" s="173">
        <f>[16]bp!K60</f>
        <v>533.1</v>
      </c>
      <c r="CW60" s="173">
        <f>[16]bp!L60</f>
        <v>154.6</v>
      </c>
      <c r="CX60" s="173">
        <f>[16]bp!M60</f>
        <v>11577.4</v>
      </c>
      <c r="CY60" s="173">
        <f>[16]bp!N60</f>
        <v>6732.2999999999993</v>
      </c>
      <c r="CZ60" s="173">
        <f>[16]bp!O60</f>
        <v>2703.1</v>
      </c>
      <c r="DA60" s="173">
        <f>[16]bp!P60</f>
        <v>2120.6999999999998</v>
      </c>
      <c r="DB60" s="173">
        <f>[16]bp!Q60</f>
        <v>21.4</v>
      </c>
      <c r="DC60" s="173">
        <f>[16]bp!R60</f>
        <v>5458.9</v>
      </c>
      <c r="DD60" s="173">
        <f>[16]bp!S60</f>
        <v>0</v>
      </c>
      <c r="DE60" s="173">
        <f>[16]bp!T60</f>
        <v>-851.2</v>
      </c>
      <c r="DF60" s="173">
        <f>[16]bp!U60</f>
        <v>165.1</v>
      </c>
      <c r="DG60" s="173">
        <f>[16]bp!V60</f>
        <v>0</v>
      </c>
      <c r="DH60" s="173">
        <f>'[18]Inv Ext'!B60</f>
        <v>295</v>
      </c>
      <c r="DI60" s="173">
        <f t="shared" si="130"/>
        <v>0.33521203581655379</v>
      </c>
      <c r="DJ60" s="173">
        <f t="shared" si="17"/>
        <v>11.673219399118222</v>
      </c>
      <c r="DK60" s="173">
        <f t="shared" si="0"/>
        <v>-3191.6999999999989</v>
      </c>
      <c r="DL60" s="173">
        <f t="shared" si="6"/>
        <v>-3.6267669651379473</v>
      </c>
      <c r="DM60" s="173">
        <f t="shared" si="38"/>
        <v>4.8383276086699123</v>
      </c>
      <c r="DN60" s="173">
        <f t="shared" si="189"/>
        <v>8.1407115894305484</v>
      </c>
      <c r="DO60" s="173">
        <f t="shared" si="268"/>
        <v>-5.048179628198719</v>
      </c>
      <c r="DP60" s="173">
        <f t="shared" si="269"/>
        <v>6.2030134993863912</v>
      </c>
      <c r="DQ60" s="173">
        <f>'[16]Pet A'!$B60</f>
        <v>614.79999999999995</v>
      </c>
      <c r="DR60" s="192">
        <f>[20]GobFed!$X60</f>
        <v>132500</v>
      </c>
      <c r="DS60" s="140">
        <f>[20]GobFed!$X129</f>
        <v>12.04490704967956</v>
      </c>
      <c r="DT60" s="192">
        <f>[20]GobFed!$AO60</f>
        <v>190500</v>
      </c>
      <c r="DU60" s="140">
        <f>[20]GobFed!$AO129</f>
        <v>17.317394663878915</v>
      </c>
      <c r="DV60" s="193">
        <f>[20]GobFed!$BG60</f>
        <v>-58000</v>
      </c>
      <c r="DW60" s="186">
        <f>[20]GobFed!$BG129</f>
        <v>-5.2724876141993544</v>
      </c>
      <c r="DX60" s="191">
        <f t="shared" si="206"/>
        <v>-4657.2704143534829</v>
      </c>
      <c r="DY60" s="185">
        <f>'[20] Sector Pub'!$G60</f>
        <v>-0.42336897544234198</v>
      </c>
      <c r="DZ60" s="191">
        <f t="shared" si="207"/>
        <v>97647.379585646529</v>
      </c>
      <c r="EA60" s="185">
        <f>'[20] Sector Pub'!$H60</f>
        <v>8.8766310245576587</v>
      </c>
      <c r="EB60" s="191">
        <f t="shared" si="208"/>
        <v>-102304.65000000001</v>
      </c>
      <c r="EC60" s="185">
        <f>'[20] Sector Pub'!$I60</f>
        <v>-9.3000000000000007</v>
      </c>
      <c r="ED60" s="36">
        <f>'[20]Deuda Ext'!K60</f>
        <v>11612</v>
      </c>
      <c r="EE60" s="36">
        <f t="shared" si="196"/>
        <v>13.194854779328214</v>
      </c>
      <c r="EF60" s="4"/>
      <c r="EG60" s="175">
        <f>'[21]Rec y Obligaciones'!$EA60</f>
        <v>149434</v>
      </c>
      <c r="EH60" s="173">
        <f t="shared" si="230"/>
        <v>13.584291623108042</v>
      </c>
      <c r="EI60" s="173">
        <f t="shared" si="249"/>
        <v>30.352937071477172</v>
      </c>
      <c r="EJ60" s="173">
        <f>'[21]Rec y Obligaciones'!C60</f>
        <v>20153</v>
      </c>
      <c r="EK60" s="173">
        <f t="shared" si="231"/>
        <v>1.8320076360165447</v>
      </c>
      <c r="EL60" s="173">
        <f t="shared" si="250"/>
        <v>10.876980633802823</v>
      </c>
      <c r="EM60" s="173">
        <f>'[21]Rec y Obligaciones'!$DE60+'[21]Rec y Obligaciones'!$DF60+'[21]Rec y Obligaciones'!$DG60</f>
        <v>129281</v>
      </c>
      <c r="EN60" s="173">
        <f t="shared" si="232"/>
        <v>11.752283987091495</v>
      </c>
      <c r="EO60" s="173">
        <f t="shared" si="107"/>
        <v>34.022723974207466</v>
      </c>
      <c r="EP60" s="175">
        <f>'[21]Rec y Obligaciones'!$DF60</f>
        <v>123409</v>
      </c>
      <c r="EQ60" s="173">
        <f t="shared" si="233"/>
        <v>11.218490068633244</v>
      </c>
      <c r="ER60" s="173">
        <f t="shared" si="251"/>
        <v>35.72166989266232</v>
      </c>
      <c r="ES60" s="175">
        <f>'[21]Rec y Obligaciones'!$DC60+'[21]Rec y Obligaciones'!$DD60</f>
        <v>816</v>
      </c>
      <c r="ET60" s="173">
        <f t="shared" si="234"/>
        <v>7.417844643425299E-2</v>
      </c>
      <c r="EU60" s="173">
        <f t="shared" si="99"/>
        <v>70.354906054279738</v>
      </c>
      <c r="EV60" s="175">
        <f>'[21]Rec y Obligaciones'!$DG60</f>
        <v>5056</v>
      </c>
      <c r="EW60" s="173">
        <f t="shared" si="235"/>
        <v>0.45961547202399888</v>
      </c>
      <c r="EX60" s="173">
        <f t="shared" si="252"/>
        <v>1.978239366964285E-2</v>
      </c>
      <c r="EZ60" s="173">
        <f>'[21]Rec y Obligaciones'!$DS60</f>
        <v>477477</v>
      </c>
      <c r="FA60" s="173">
        <f t="shared" si="236"/>
        <v>43.405027044225264</v>
      </c>
      <c r="FB60" s="175">
        <f>'[21]Rec y Obligaciones'!$DF60+'[21]Rec y Obligaciones'!$DG60</f>
        <v>128465</v>
      </c>
      <c r="FC60" s="173">
        <f t="shared" si="237"/>
        <v>11.678105540657242</v>
      </c>
      <c r="FD60" s="175">
        <f>'[21]Rec y Obligaciones'!$DH60+'[21]Rec y Obligaciones'!$DI60</f>
        <v>154566</v>
      </c>
      <c r="FE60" s="173">
        <f t="shared" si="238"/>
        <v>14.050815872005817</v>
      </c>
      <c r="FF60" s="175">
        <f>'[21]Rec y Obligaciones'!$DL60+'[21]Rec y Obligaciones'!$DK60</f>
        <v>194446</v>
      </c>
      <c r="FG60" s="173">
        <f t="shared" si="239"/>
        <v>17.676105631562201</v>
      </c>
      <c r="FH60" s="173">
        <f>'[21]Rec y Obligaciones'!$DH60</f>
        <v>4587</v>
      </c>
      <c r="FI60" s="173">
        <f t="shared" si="108"/>
        <v>0.41698104631607652</v>
      </c>
      <c r="FJ60" s="173">
        <f>'[21]Rec y Obligaciones'!$DK60</f>
        <v>27621</v>
      </c>
      <c r="FK60" s="173">
        <f t="shared" si="109"/>
        <v>2.5108858688241442</v>
      </c>
      <c r="FL60" s="195">
        <v>118268</v>
      </c>
      <c r="FM60" s="173">
        <f t="shared" si="110"/>
        <v>10.751147675105678</v>
      </c>
      <c r="FN60" s="173">
        <f t="shared" si="119"/>
        <v>21.319177309329639</v>
      </c>
      <c r="FO60" s="173">
        <f>'[21]Rec y Obligaciones'!DY60</f>
        <v>97150.2</v>
      </c>
      <c r="FP60" s="173">
        <f t="shared" si="88"/>
        <v>8.8314349347756913</v>
      </c>
      <c r="FQ60" s="173">
        <f t="shared" si="111"/>
        <v>22.289958145828749</v>
      </c>
      <c r="FR60" s="173">
        <f>'[21]Rec y Obligaciones'!$DZ60</f>
        <v>346100</v>
      </c>
      <c r="FS60" s="173">
        <f t="shared" si="240"/>
        <v>31.462206263351668</v>
      </c>
      <c r="FT60" s="173">
        <f t="shared" si="112"/>
        <v>26.77655677655677</v>
      </c>
      <c r="FU60" s="173">
        <f t="shared" si="241"/>
        <v>0.79143969913138912</v>
      </c>
      <c r="FV60" s="173">
        <f t="shared" si="114"/>
        <v>10.751147675105678</v>
      </c>
      <c r="FW60" s="173">
        <f t="shared" si="115"/>
        <v>9.3013325667128885</v>
      </c>
      <c r="FX60" s="191">
        <f>'[21]Fin Gob Fed '!I60</f>
        <v>181642</v>
      </c>
      <c r="FY60" s="185">
        <f>'[21]Fin Gob Fed '!L60</f>
        <v>16.512158538248261</v>
      </c>
      <c r="FZ60" s="185">
        <f>'[21]Fin Gob Fed '!M60</f>
        <v>32.163827790187497</v>
      </c>
      <c r="GA60" s="191">
        <f>'[21]Fin Gob Fed '!N60</f>
        <v>161489</v>
      </c>
      <c r="GB60" s="185">
        <f>'[21]Fin Gob Fed '!O60</f>
        <v>14.680150902231718</v>
      </c>
      <c r="GC60" s="185">
        <f>'[21]Fin Gob Fed '!P60</f>
        <v>35.40805460292971</v>
      </c>
      <c r="GD60" s="185">
        <f>'[21]Fin Gob Fed '!$H60</f>
        <v>2.9278669151402212</v>
      </c>
      <c r="GE60" s="185">
        <f>'[21]Fin Gob Fed '!$G60</f>
        <v>14.146356983773464</v>
      </c>
      <c r="GF60" s="173">
        <f>'[21]Reservas Int'!C60</f>
        <v>1608.9</v>
      </c>
      <c r="GG60" s="27">
        <f t="shared" si="190"/>
        <v>1.8282123539839097</v>
      </c>
      <c r="GH60" s="31">
        <f t="shared" si="53"/>
        <v>165</v>
      </c>
      <c r="GI60" s="31">
        <f t="shared" si="197"/>
        <v>0.18749147766010635</v>
      </c>
      <c r="GJ60" s="28">
        <f t="shared" si="191"/>
        <v>20111.25</v>
      </c>
      <c r="GK60" s="32">
        <f t="shared" si="54"/>
        <v>11.427384167878651</v>
      </c>
      <c r="GL60" s="35">
        <f t="shared" si="192"/>
        <v>2.8677866405240411</v>
      </c>
    </row>
    <row r="61" spans="1:194" x14ac:dyDescent="0.25">
      <c r="A61" s="22">
        <v>1976</v>
      </c>
      <c r="B61" s="28">
        <f>'[14]EU Pob'!C61</f>
        <v>218086000</v>
      </c>
      <c r="C61" s="35">
        <f>'[14]EU PIB'!B61</f>
        <v>5948.9949999999999</v>
      </c>
      <c r="D61" s="35">
        <f>'[14]EU PIB'!C61</f>
        <v>5.4</v>
      </c>
      <c r="E61" s="35">
        <f>'[14]EU PIB'!D61</f>
        <v>1873.412</v>
      </c>
      <c r="F61" s="35">
        <f>'[14]EU PIB'!E61</f>
        <v>5.5033864657714426</v>
      </c>
      <c r="G61" s="35">
        <f>'[14]EU PIB'!F61</f>
        <v>31.491235074159583</v>
      </c>
      <c r="H61" s="35">
        <f>'[14]EU PIB'!G61</f>
        <v>5.5033864657714426</v>
      </c>
      <c r="I61" s="35">
        <f>'[14]EU PIB'!H61</f>
        <v>8590.2442155846784</v>
      </c>
      <c r="J61" s="170">
        <f>'[14]EU INF A'!$J61</f>
        <v>223.59036879000303</v>
      </c>
      <c r="K61" s="170">
        <f t="shared" ref="K61" si="282">((J61/J60)-1)*100</f>
        <v>4.6504992867332451</v>
      </c>
      <c r="L61" s="170">
        <f>'[14]EU INF A'!$L61</f>
        <v>228.5888448643706</v>
      </c>
      <c r="M61" s="170">
        <f t="shared" ref="M61" si="283">((L61/L60)-1)*100</f>
        <v>4.690117252931314</v>
      </c>
      <c r="N61" s="170">
        <f>'[14]EU INF A'!$F61</f>
        <v>236.46121883656505</v>
      </c>
      <c r="O61" s="170">
        <f t="shared" si="1"/>
        <v>5.7448126354908702</v>
      </c>
      <c r="P61" s="170">
        <f>'[14]EU INF A'!$H61</f>
        <v>232.8</v>
      </c>
      <c r="Q61" s="170">
        <f t="shared" ref="Q61" si="284">((P61/P60)-1)*100</f>
        <v>4.8648648648648596</v>
      </c>
      <c r="R61" s="170">
        <f>'[14]EU tasas'!B61</f>
        <v>6.35</v>
      </c>
      <c r="S61" s="170">
        <f>'[14]EU tasas'!C61</f>
        <v>6.84</v>
      </c>
      <c r="T61" s="170">
        <f>'[14]EU tasas'!D61</f>
        <v>4.3499999999999996</v>
      </c>
      <c r="U61" s="170">
        <f>'[14]EU tasas'!E61</f>
        <v>4.9741666666666671</v>
      </c>
      <c r="V61" s="171">
        <f>'[14]EU Bal Fis'!B61</f>
        <v>-3.92693</v>
      </c>
      <c r="W61" s="170">
        <f>'[14]UK Pet'!B120</f>
        <v>12.8</v>
      </c>
      <c r="X61" s="170">
        <f>'[14]UK Pet'!C120</f>
        <v>11.014744145706867</v>
      </c>
      <c r="Y61" s="172">
        <f>[17]POBLACIÓN!$E61</f>
        <v>59005539.963426873</v>
      </c>
      <c r="Z61" s="52">
        <f t="shared" si="179"/>
        <v>3.1684752109397474</v>
      </c>
      <c r="AA61" s="37">
        <f>[17]POBLACIÓN!$F61</f>
        <v>37034597.684720263</v>
      </c>
      <c r="AB61" s="52">
        <f t="shared" si="10"/>
        <v>62.7646110986786</v>
      </c>
      <c r="AC61" s="37">
        <f>[17]POBLACIÓN!$G61</f>
        <v>21970942.27870661</v>
      </c>
      <c r="AD61" s="52">
        <f t="shared" si="11"/>
        <v>37.235388901321393</v>
      </c>
      <c r="AE61" s="37">
        <f>[17]POBLACIÓN!$M61</f>
        <v>16952829.659452517</v>
      </c>
      <c r="AF61" s="52">
        <f t="shared" si="12"/>
        <v>28.7309118261782</v>
      </c>
      <c r="AG61" s="173">
        <f>[18]PIB!D61</f>
        <v>201444.33828752002</v>
      </c>
      <c r="AH61" s="173">
        <f>[18]PIB!E61</f>
        <v>4.4174441351527483</v>
      </c>
      <c r="AI61" s="174">
        <f>[18]PIB!H61</f>
        <v>680.56913967134062</v>
      </c>
      <c r="AJ61" s="174">
        <f>[18]PIB!I61</f>
        <v>19.355334425360169</v>
      </c>
      <c r="AK61" s="175">
        <f>[18]PIB!B61</f>
        <v>1370968</v>
      </c>
      <c r="AL61" s="173">
        <f>[18]PIB!C61</f>
        <v>24.62778964592518</v>
      </c>
      <c r="AM61" s="48">
        <f t="shared" si="175"/>
        <v>11.88263802174165</v>
      </c>
      <c r="AN61" s="173">
        <f>'[18]PIB POT'!F61</f>
        <v>203682.37453187449</v>
      </c>
      <c r="AO61" s="173">
        <f>'[18]PIB POT'!G61</f>
        <v>486.29541837324501</v>
      </c>
      <c r="AP61" s="173">
        <f>'[18]PIB POT'!H61</f>
        <v>6.0200887218279098</v>
      </c>
      <c r="AQ61" s="176">
        <f t="shared" si="21"/>
        <v>-1.5116423745693441</v>
      </c>
      <c r="AR61" s="177">
        <f t="shared" si="3"/>
        <v>89023.896103896099</v>
      </c>
      <c r="AS61" s="178">
        <f t="shared" si="13"/>
        <v>1.1589201671470706</v>
      </c>
      <c r="AT61" s="174">
        <f t="shared" si="4"/>
        <v>1508.7379279822771</v>
      </c>
      <c r="AU61" s="170">
        <f t="shared" si="14"/>
        <v>-1.9478382710260256</v>
      </c>
      <c r="AV61" s="179">
        <f t="shared" si="73"/>
        <v>4.7624122714307546</v>
      </c>
      <c r="AW61" s="179">
        <v>1.38</v>
      </c>
      <c r="AX61" s="181">
        <f>'[18]Inv Nom'!C61</f>
        <v>288420</v>
      </c>
      <c r="AY61" s="182">
        <f t="shared" si="50"/>
        <v>22.415717699389258</v>
      </c>
      <c r="AZ61" s="181">
        <f>'[18]Inv Nom'!D61</f>
        <v>176334</v>
      </c>
      <c r="BA61" s="182">
        <f t="shared" si="51"/>
        <v>28.820022793021849</v>
      </c>
      <c r="BB61" s="181">
        <f>'[18]Inv Nom'!E61</f>
        <v>112086</v>
      </c>
      <c r="BC61" s="182">
        <f t="shared" si="52"/>
        <v>13.53585284077672</v>
      </c>
      <c r="BD61" s="182">
        <f t="shared" si="29"/>
        <v>21.037690157611262</v>
      </c>
      <c r="BE61" s="184">
        <f t="shared" si="129"/>
        <v>-4.1374284447193519</v>
      </c>
      <c r="BF61" s="185">
        <f t="shared" si="75"/>
        <v>25.175118602330613</v>
      </c>
      <c r="BG61" s="185">
        <f t="shared" si="245"/>
        <v>21.784375711176335</v>
      </c>
      <c r="BH61" s="186">
        <f t="shared" si="246"/>
        <v>3.3907428911542796</v>
      </c>
      <c r="BI61" s="185">
        <f t="shared" si="247"/>
        <v>8.9223687204952959</v>
      </c>
      <c r="BJ61" s="185">
        <f t="shared" si="248"/>
        <v>-4.7849402757759476</v>
      </c>
      <c r="BK61" s="182">
        <f t="shared" si="94"/>
        <v>8.1756831669302272</v>
      </c>
      <c r="BL61" s="182">
        <f t="shared" si="229"/>
        <v>12.862006990681039</v>
      </c>
      <c r="BM61" s="173">
        <v>22.3</v>
      </c>
      <c r="BN61" s="173">
        <f t="shared" si="212"/>
        <v>4.1374284447193519</v>
      </c>
      <c r="BO61" s="173">
        <f t="shared" si="201"/>
        <v>18.16257155528065</v>
      </c>
      <c r="BP61" s="173">
        <f t="shared" si="202"/>
        <v>19.362571555280649</v>
      </c>
      <c r="BQ61" s="173">
        <f t="shared" si="203"/>
        <v>4.9625715552806486</v>
      </c>
      <c r="BR61" s="173">
        <f t="shared" si="204"/>
        <v>-1.1999999999999993</v>
      </c>
      <c r="BS61" s="173">
        <f t="shared" si="213"/>
        <v>-9.1</v>
      </c>
      <c r="BT61" s="173">
        <f t="shared" si="205"/>
        <v>14.4</v>
      </c>
      <c r="BU61" s="173">
        <v>7.9</v>
      </c>
      <c r="BV61" s="187">
        <f>'[15]Precios M Anual'!B61</f>
        <v>487.95554828397576</v>
      </c>
      <c r="BW61" s="188">
        <f t="shared" si="5"/>
        <v>15.824719696886525</v>
      </c>
      <c r="BX61" s="187">
        <f>'[15]Precios M Anual'!D61</f>
        <v>518.90498990504545</v>
      </c>
      <c r="BY61" s="188">
        <f t="shared" si="5"/>
        <v>27.201995333856701</v>
      </c>
      <c r="BZ61" s="188">
        <f>'[15]Fuente Bortz y otros'!G61</f>
        <v>593.51851851851882</v>
      </c>
      <c r="CA61" s="188">
        <f>'[15]Fuente Bortz y otros'!I61</f>
        <v>14.260249554367199</v>
      </c>
      <c r="CB61" s="190">
        <f>'[15]Tasas int'!$B61</f>
        <v>12.12</v>
      </c>
      <c r="CC61" s="185">
        <f>'[19]TCA B64'!$B61</f>
        <v>15.4</v>
      </c>
      <c r="CD61" s="140">
        <f t="shared" si="15"/>
        <v>23.2</v>
      </c>
      <c r="CE61" s="185">
        <f>[19]TCA!$D61</f>
        <v>20.299999999999997</v>
      </c>
      <c r="CF61" s="140">
        <f t="shared" si="16"/>
        <v>62.399999999999963</v>
      </c>
      <c r="CG61" s="190">
        <f>'[19]TCA B64'!$I61</f>
        <v>109.13205803785142</v>
      </c>
      <c r="CH61" s="140">
        <f t="shared" si="22"/>
        <v>-11.096943653129143</v>
      </c>
      <c r="CI61" s="27">
        <f>[19]TCA!$H61</f>
        <v>93.877276132303805</v>
      </c>
      <c r="CJ61" s="140">
        <f t="shared" si="77"/>
        <v>-25.307344926732089</v>
      </c>
      <c r="CK61" s="185">
        <f>[22]SMIN!$E61</f>
        <v>71.13000000000001</v>
      </c>
      <c r="CL61" s="185">
        <v>1.1500000000000001</v>
      </c>
      <c r="CM61" s="191">
        <f>[22]SMIN!$G61</f>
        <v>2123.2835820895525</v>
      </c>
      <c r="CN61" s="185">
        <f t="shared" si="95"/>
        <v>435.13873129563513</v>
      </c>
      <c r="CO61" s="185">
        <f>[22]SIND!$B$19</f>
        <v>182.95902244411485</v>
      </c>
      <c r="CP61" s="186">
        <f>'[15]Terminos de Int'!B61</f>
        <v>167.08727665650542</v>
      </c>
      <c r="CQ61" s="186">
        <f>'[15]Terminos de Int'!C61</f>
        <v>15.43523771336055</v>
      </c>
      <c r="CR61" s="173">
        <f>[16]bp!G61</f>
        <v>-3683.3</v>
      </c>
      <c r="CS61" s="173">
        <f>[16]bp!H61</f>
        <v>8277.2000000000007</v>
      </c>
      <c r="CT61" s="173">
        <f>[16]bp!I61</f>
        <v>4181.3999999999996</v>
      </c>
      <c r="CU61" s="173">
        <f>[16]bp!J61</f>
        <v>3286.9</v>
      </c>
      <c r="CV61" s="173">
        <f>[16]bp!K61</f>
        <v>631.79999999999995</v>
      </c>
      <c r="CW61" s="173">
        <f>[16]bp!L61</f>
        <v>177.2</v>
      </c>
      <c r="CX61" s="173">
        <f>[16]bp!M61</f>
        <v>11960.5</v>
      </c>
      <c r="CY61" s="173">
        <f>[16]bp!N61</f>
        <v>6428.5999999999995</v>
      </c>
      <c r="CZ61" s="173">
        <f>[16]bp!O61</f>
        <v>2915</v>
      </c>
      <c r="DA61" s="173">
        <f>[16]bp!P61</f>
        <v>2594.3000000000002</v>
      </c>
      <c r="DB61" s="173">
        <f>[16]bp!Q61</f>
        <v>22.6</v>
      </c>
      <c r="DC61" s="173">
        <f>[16]bp!R61</f>
        <v>5070</v>
      </c>
      <c r="DD61" s="173">
        <f>[16]bp!S61</f>
        <v>0</v>
      </c>
      <c r="DE61" s="173">
        <f>[16]bp!T61</f>
        <v>-1707.7</v>
      </c>
      <c r="DF61" s="173">
        <f>[16]bp!U61</f>
        <v>-320.89999999999998</v>
      </c>
      <c r="DG61" s="173">
        <f>[16]bp!V61</f>
        <v>0</v>
      </c>
      <c r="DH61" s="173">
        <f>'[18]Inv Ext'!B61</f>
        <v>299.10000000000002</v>
      </c>
      <c r="DI61" s="173">
        <f t="shared" si="130"/>
        <v>0.33597720734546688</v>
      </c>
      <c r="DJ61" s="173">
        <f t="shared" si="17"/>
        <v>11.918148344819137</v>
      </c>
      <c r="DK61" s="173">
        <f t="shared" si="0"/>
        <v>-2247.1999999999998</v>
      </c>
      <c r="DL61" s="173">
        <f t="shared" si="6"/>
        <v>-2.524266066020505</v>
      </c>
      <c r="DM61" s="173">
        <f t="shared" si="38"/>
        <v>18.098627351296372</v>
      </c>
      <c r="DN61" s="173">
        <f t="shared" si="189"/>
        <v>-4.5110883353385862</v>
      </c>
      <c r="DO61" s="173">
        <f t="shared" si="268"/>
        <v>-4.1374284447193519</v>
      </c>
      <c r="DP61" s="173">
        <f t="shared" si="269"/>
        <v>5.6951001044517451</v>
      </c>
      <c r="DQ61" s="173">
        <f>'[16]Pet A'!$B61</f>
        <v>727</v>
      </c>
      <c r="DR61" s="192">
        <f>[20]GobFed!$X61</f>
        <v>163100</v>
      </c>
      <c r="DS61" s="140">
        <f>[20]GobFed!$X130</f>
        <v>11.896703642973431</v>
      </c>
      <c r="DT61" s="192">
        <f>[20]GobFed!$AO61</f>
        <v>228700</v>
      </c>
      <c r="DU61" s="140">
        <f>[20]GobFed!$AO130</f>
        <v>16.68164391874938</v>
      </c>
      <c r="DV61" s="193">
        <f>[20]GobFed!$BG61</f>
        <v>-65600</v>
      </c>
      <c r="DW61" s="186">
        <f>[20]GobFed!$BG130</f>
        <v>-4.7849402757759476</v>
      </c>
      <c r="DX61" s="191">
        <f t="shared" si="206"/>
        <v>-51771.66489002583</v>
      </c>
      <c r="DY61" s="185">
        <f>'[20] Sector Pub'!$G61</f>
        <v>-3.7762854340893321</v>
      </c>
      <c r="DZ61" s="191">
        <f t="shared" si="207"/>
        <v>72986.423109974159</v>
      </c>
      <c r="EA61" s="185">
        <f>'[20] Sector Pub'!$H61</f>
        <v>5.3237145659106675</v>
      </c>
      <c r="EB61" s="191">
        <f t="shared" si="208"/>
        <v>-124758.088</v>
      </c>
      <c r="EC61" s="185">
        <f>'[20] Sector Pub'!$I61</f>
        <v>-9.1</v>
      </c>
      <c r="ED61" s="36">
        <f>'[20]Deuda Ext'!K61</f>
        <v>15923</v>
      </c>
      <c r="EE61" s="36">
        <f t="shared" si="196"/>
        <v>17.886208868478331</v>
      </c>
      <c r="EF61" s="4"/>
      <c r="EG61" s="175">
        <f>'[21]Rec y Obligaciones'!$EA61</f>
        <v>182779</v>
      </c>
      <c r="EH61" s="173">
        <f t="shared" si="230"/>
        <v>13.332112784543476</v>
      </c>
      <c r="EI61" s="173">
        <f t="shared" si="249"/>
        <v>22.314198910555838</v>
      </c>
      <c r="EJ61" s="173">
        <f>'[21]Rec y Obligaciones'!C61</f>
        <v>28156</v>
      </c>
      <c r="EK61" s="173">
        <f t="shared" si="231"/>
        <v>2.0537313781211526</v>
      </c>
      <c r="EL61" s="173">
        <f t="shared" si="250"/>
        <v>39.711209249243296</v>
      </c>
      <c r="EM61" s="173">
        <f>'[21]Rec y Obligaciones'!$DE61+'[21]Rec y Obligaciones'!$DF61+'[21]Rec y Obligaciones'!$DG61</f>
        <v>154623</v>
      </c>
      <c r="EN61" s="173">
        <f t="shared" si="232"/>
        <v>11.278381406422323</v>
      </c>
      <c r="EO61" s="173">
        <f t="shared" si="107"/>
        <v>19.602261739930849</v>
      </c>
      <c r="EP61" s="175">
        <f>'[21]Rec y Obligaciones'!$DF61</f>
        <v>122564</v>
      </c>
      <c r="EQ61" s="173">
        <f t="shared" si="233"/>
        <v>8.9399606701250516</v>
      </c>
      <c r="ER61" s="173">
        <f t="shared" si="251"/>
        <v>-0.68471505319709358</v>
      </c>
      <c r="ES61" s="175">
        <f>'[21]Rec y Obligaciones'!$DC61+'[21]Rec y Obligaciones'!$DD61</f>
        <v>20460</v>
      </c>
      <c r="ET61" s="173">
        <f t="shared" si="234"/>
        <v>1.4923761896703642</v>
      </c>
      <c r="EU61" s="173">
        <f t="shared" si="99"/>
        <v>2407.3529411764707</v>
      </c>
      <c r="EV61" s="175">
        <f>'[21]Rec y Obligaciones'!$DG61</f>
        <v>11599</v>
      </c>
      <c r="EW61" s="173">
        <f t="shared" si="235"/>
        <v>0.84604454662690876</v>
      </c>
      <c r="EX61" s="173">
        <f t="shared" si="252"/>
        <v>129.41060126582281</v>
      </c>
      <c r="EZ61" s="173">
        <f>'[21]Rec y Obligaciones'!$DS61</f>
        <v>658477</v>
      </c>
      <c r="FA61" s="173">
        <f t="shared" si="236"/>
        <v>48.030078017867666</v>
      </c>
      <c r="FB61" s="175">
        <f>'[21]Rec y Obligaciones'!$DF61+'[21]Rec y Obligaciones'!$DG61</f>
        <v>134163</v>
      </c>
      <c r="FC61" s="173">
        <f t="shared" si="237"/>
        <v>9.7860052167519598</v>
      </c>
      <c r="FD61" s="175">
        <f>'[21]Rec y Obligaciones'!$DH61+'[21]Rec y Obligaciones'!$DI61</f>
        <v>243864</v>
      </c>
      <c r="FE61" s="173">
        <f t="shared" si="238"/>
        <v>17.787723710546125</v>
      </c>
      <c r="FF61" s="175">
        <f>'[21]Rec y Obligaciones'!$DL61+'[21]Rec y Obligaciones'!$DK61</f>
        <v>280450</v>
      </c>
      <c r="FG61" s="173">
        <f t="shared" si="239"/>
        <v>20.456349090569585</v>
      </c>
      <c r="FH61" s="173">
        <f>'[21]Rec y Obligaciones'!$DH61</f>
        <v>6188</v>
      </c>
      <c r="FI61" s="173">
        <f t="shared" si="108"/>
        <v>0.45135991503813366</v>
      </c>
      <c r="FJ61" s="173">
        <f>'[21]Rec y Obligaciones'!$DK61</f>
        <v>85521</v>
      </c>
      <c r="FK61" s="173">
        <f t="shared" si="109"/>
        <v>6.2380011787291894</v>
      </c>
      <c r="FL61" s="195">
        <v>154807</v>
      </c>
      <c r="FM61" s="173">
        <f t="shared" si="110"/>
        <v>11.291802580366573</v>
      </c>
      <c r="FN61" s="173">
        <f t="shared" si="119"/>
        <v>30.89508573747759</v>
      </c>
      <c r="FO61" s="173" t="s">
        <v>124</v>
      </c>
      <c r="FP61" s="173" t="s">
        <v>124</v>
      </c>
      <c r="FQ61" s="173" t="s">
        <v>124</v>
      </c>
      <c r="FR61" s="173">
        <f>'[21]Rec y Obligaciones'!$DZ61</f>
        <v>395400</v>
      </c>
      <c r="FS61" s="173">
        <f t="shared" si="240"/>
        <v>28.840935747588563</v>
      </c>
      <c r="FT61" s="173">
        <f t="shared" si="112"/>
        <v>14.244438023692574</v>
      </c>
      <c r="FU61" s="173">
        <f t="shared" si="241"/>
        <v>0.84696272547721563</v>
      </c>
      <c r="FV61" s="173">
        <f t="shared" si="114"/>
        <v>11.291802580366573</v>
      </c>
      <c r="FW61" s="173">
        <f t="shared" si="115"/>
        <v>8.8559819646398417</v>
      </c>
      <c r="FX61" s="191">
        <f>'[21]Fin Gob Fed '!I61</f>
        <v>274488</v>
      </c>
      <c r="FY61" s="185">
        <f>'[21]Fin Gob Fed '!L61</f>
        <v>20.0214738783108</v>
      </c>
      <c r="FZ61" s="185">
        <f>'[21]Fin Gob Fed '!M61</f>
        <v>51.114830270532138</v>
      </c>
      <c r="GA61" s="191">
        <f>'[21]Fin Gob Fed '!N61</f>
        <v>246332</v>
      </c>
      <c r="GB61" s="185">
        <f>'[21]Fin Gob Fed '!O61</f>
        <v>17.967742500189647</v>
      </c>
      <c r="GC61" s="185">
        <f>'[21]Fin Gob Fed '!P61</f>
        <v>52.537943760875351</v>
      </c>
      <c r="GD61" s="185">
        <f>'[21]Fin Gob Fed '!$H61</f>
        <v>6.6893610937673236</v>
      </c>
      <c r="GE61" s="185">
        <f>'[21]Fin Gob Fed '!$G61</f>
        <v>15.629321763892372</v>
      </c>
      <c r="GF61" s="173">
        <f>'[21]Reservas Int'!C61</f>
        <v>1287.9999999999995</v>
      </c>
      <c r="GG61" s="27">
        <f t="shared" si="190"/>
        <v>1.4468025511901077</v>
      </c>
      <c r="GH61" s="31">
        <f t="shared" si="53"/>
        <v>-320.90000000000055</v>
      </c>
      <c r="GI61" s="31">
        <f t="shared" si="197"/>
        <v>-0.36046501450070378</v>
      </c>
      <c r="GJ61" s="28">
        <f t="shared" si="191"/>
        <v>26146.399999999987</v>
      </c>
      <c r="GK61" s="32">
        <f t="shared" si="54"/>
        <v>30.008825905898373</v>
      </c>
      <c r="GL61" s="35">
        <f t="shared" si="192"/>
        <v>2.4042559810845279</v>
      </c>
    </row>
    <row r="62" spans="1:194" x14ac:dyDescent="0.25">
      <c r="A62" s="22">
        <v>1977</v>
      </c>
      <c r="B62" s="28">
        <f>'[14]EU Pob'!C62</f>
        <v>220289000</v>
      </c>
      <c r="C62" s="35">
        <f>'[14]EU PIB'!B62</f>
        <v>6224.0860000000002</v>
      </c>
      <c r="D62" s="35">
        <f>'[14]EU PIB'!C62</f>
        <v>4.5999999999999996</v>
      </c>
      <c r="E62" s="35">
        <f>'[14]EU PIB'!D62</f>
        <v>2081.826</v>
      </c>
      <c r="F62" s="35">
        <f>'[14]EU PIB'!E62</f>
        <v>6.2133604415708366</v>
      </c>
      <c r="G62" s="35">
        <f>'[14]EU PIB'!F62</f>
        <v>33.447899016819498</v>
      </c>
      <c r="H62" s="35">
        <f>'[14]EU PIB'!G62</f>
        <v>6.2133604415708366</v>
      </c>
      <c r="I62" s="35">
        <f>'[14]EU PIB'!H62</f>
        <v>9450.4310246993718</v>
      </c>
      <c r="J62" s="170">
        <f>'[14]EU INF A'!$J62</f>
        <v>237.27522096921669</v>
      </c>
      <c r="K62" s="170">
        <f t="shared" ref="K62" si="285">((J62/J61)-1)*100</f>
        <v>6.1205016357688269</v>
      </c>
      <c r="L62" s="170">
        <f>'[14]EU INF A'!$L62</f>
        <v>242.12130448034137</v>
      </c>
      <c r="M62" s="170">
        <f t="shared" ref="M62" si="286">((L62/L61)-1)*100</f>
        <v>5.9200000000000141</v>
      </c>
      <c r="N62" s="170">
        <f>'[14]EU INF A'!$F62</f>
        <v>251.83518005540157</v>
      </c>
      <c r="O62" s="170">
        <f t="shared" si="1"/>
        <v>6.5016839947283467</v>
      </c>
      <c r="P62" s="170">
        <f>'[14]EU INF A'!$H62</f>
        <v>248.4</v>
      </c>
      <c r="Q62" s="170">
        <f t="shared" ref="Q62" si="287">((P62/P61)-1)*100</f>
        <v>6.7010309278350499</v>
      </c>
      <c r="R62" s="170">
        <f>'[14]EU tasas'!B62</f>
        <v>7.75</v>
      </c>
      <c r="S62" s="170">
        <f>'[14]EU tasas'!C62</f>
        <v>6.8241666666666667</v>
      </c>
      <c r="T62" s="170">
        <f>'[14]EU tasas'!D62</f>
        <v>6.07</v>
      </c>
      <c r="U62" s="170">
        <f>'[14]EU tasas'!E62</f>
        <v>5.269166666666667</v>
      </c>
      <c r="V62" s="171">
        <f>'[14]EU Bal Fis'!B62</f>
        <v>-2.5723400000000001</v>
      </c>
      <c r="W62" s="170">
        <f>'[14]UK Pet'!B121</f>
        <v>13.92</v>
      </c>
      <c r="X62" s="170">
        <f>'[14]UK Pet'!C121</f>
        <v>8.7499999999999911</v>
      </c>
      <c r="Y62" s="172">
        <f>[17]POBLACIÓN!$E62</f>
        <v>60875115.870249197</v>
      </c>
      <c r="Z62" s="52">
        <f t="shared" si="179"/>
        <v>3.1684752109397474</v>
      </c>
      <c r="AA62" s="37">
        <f>[17]POBLACIÓN!$F62</f>
        <v>38730755.305243023</v>
      </c>
      <c r="AB62" s="52">
        <f t="shared" si="10"/>
        <v>63.623296237817037</v>
      </c>
      <c r="AC62" s="37">
        <f>[17]POBLACIÓN!$G62</f>
        <v>22144360.565006174</v>
      </c>
      <c r="AD62" s="52">
        <f t="shared" si="11"/>
        <v>36.376703762182956</v>
      </c>
      <c r="AE62" s="37">
        <f>[17]POBLACIÓN!$M62</f>
        <v>17730024.809637398</v>
      </c>
      <c r="AF62" s="52">
        <f t="shared" si="12"/>
        <v>29.125241991206448</v>
      </c>
      <c r="AG62" s="173">
        <f>[18]PIB!D62</f>
        <v>208274.59000955315</v>
      </c>
      <c r="AH62" s="173">
        <f>[18]PIB!E62</f>
        <v>3.3906397072745564</v>
      </c>
      <c r="AI62" s="174">
        <f>[18]PIB!H62</f>
        <v>887.8965983873394</v>
      </c>
      <c r="AJ62" s="174">
        <f>[18]PIB!I62</f>
        <v>30.463834845071137</v>
      </c>
      <c r="AK62" s="175">
        <f>[18]PIB!B62</f>
        <v>1849263</v>
      </c>
      <c r="AL62" s="173">
        <f>[18]PIB!C62</f>
        <v>34.887393432961233</v>
      </c>
      <c r="AM62" s="48">
        <f t="shared" si="175"/>
        <v>11.746999355372738</v>
      </c>
      <c r="AN62" s="173">
        <f>'[18]PIB POT'!F62</f>
        <v>216261.6437344446</v>
      </c>
      <c r="AO62" s="173">
        <f>'[18]PIB POT'!G62</f>
        <v>516.32865514079947</v>
      </c>
      <c r="AP62" s="173">
        <f>'[18]PIB POT'!H62</f>
        <v>6.1759242700705874</v>
      </c>
      <c r="AQ62" s="176">
        <f t="shared" si="21"/>
        <v>-2.6232731967666623</v>
      </c>
      <c r="AR62" s="177">
        <f t="shared" si="3"/>
        <v>81946.66174298375</v>
      </c>
      <c r="AS62" s="178">
        <f t="shared" si="13"/>
        <v>-7.9498142303868651</v>
      </c>
      <c r="AT62" s="174">
        <f t="shared" si="4"/>
        <v>1346.143831867967</v>
      </c>
      <c r="AU62" s="170">
        <f t="shared" si="14"/>
        <v>-10.776828307866337</v>
      </c>
      <c r="AV62" s="179">
        <f t="shared" si="73"/>
        <v>5.7945503309746824</v>
      </c>
      <c r="AW62" s="179">
        <v>1.38</v>
      </c>
      <c r="AX62" s="181">
        <f>'[18]Inv Nom'!C62</f>
        <v>363329</v>
      </c>
      <c r="AY62" s="182">
        <f t="shared" si="50"/>
        <v>25.972193329172732</v>
      </c>
      <c r="AZ62" s="181">
        <f>'[18]Inv Nom'!D62</f>
        <v>218604.00000000003</v>
      </c>
      <c r="BA62" s="182">
        <f t="shared" si="51"/>
        <v>23.971553982782702</v>
      </c>
      <c r="BB62" s="181">
        <f>'[18]Inv Nom'!E62</f>
        <v>144724.99999999997</v>
      </c>
      <c r="BC62" s="182">
        <f t="shared" si="52"/>
        <v>29.119604589333157</v>
      </c>
      <c r="BD62" s="182">
        <f t="shared" si="29"/>
        <v>19.64723243800368</v>
      </c>
      <c r="BE62" s="184">
        <f t="shared" si="129"/>
        <v>-1.9480964398609972</v>
      </c>
      <c r="BF62" s="185">
        <f t="shared" si="75"/>
        <v>21.595328877864677</v>
      </c>
      <c r="BG62" s="185">
        <f t="shared" si="245"/>
        <v>17.105702469938926</v>
      </c>
      <c r="BH62" s="186">
        <f t="shared" si="246"/>
        <v>4.4896264079257513</v>
      </c>
      <c r="BI62" s="185">
        <f t="shared" si="247"/>
        <v>5.2845607502376168</v>
      </c>
      <c r="BJ62" s="185">
        <f t="shared" si="248"/>
        <v>-3.3364643103766203</v>
      </c>
      <c r="BK62" s="182">
        <f t="shared" si="94"/>
        <v>7.8260907183023711</v>
      </c>
      <c r="BL62" s="182">
        <f t="shared" si="229"/>
        <v>11.821141719701309</v>
      </c>
      <c r="BM62" s="173">
        <v>22.8</v>
      </c>
      <c r="BN62" s="173">
        <f t="shared" si="212"/>
        <v>1.9480964398609972</v>
      </c>
      <c r="BO62" s="173">
        <f t="shared" si="201"/>
        <v>20.851903560139004</v>
      </c>
      <c r="BP62" s="173">
        <f t="shared" si="202"/>
        <v>19.551903560139003</v>
      </c>
      <c r="BQ62" s="173">
        <f t="shared" si="203"/>
        <v>4.3519035601390019</v>
      </c>
      <c r="BR62" s="173">
        <f t="shared" si="204"/>
        <v>1.2999999999999998</v>
      </c>
      <c r="BS62" s="173">
        <f t="shared" si="213"/>
        <v>-6.3</v>
      </c>
      <c r="BT62" s="173">
        <f t="shared" si="205"/>
        <v>15.200000000000001</v>
      </c>
      <c r="BU62" s="173">
        <v>7.6</v>
      </c>
      <c r="BV62" s="187">
        <f>'[15]Precios M Anual'!B62</f>
        <v>629.77556600336015</v>
      </c>
      <c r="BW62" s="188">
        <f t="shared" si="5"/>
        <v>29.064126479990215</v>
      </c>
      <c r="BX62" s="187">
        <f>'[15]Precios M Anual'!D62</f>
        <v>626.11024545111172</v>
      </c>
      <c r="BY62" s="188">
        <f t="shared" si="5"/>
        <v>20.659900681564803</v>
      </c>
      <c r="BZ62" s="188">
        <f>'[15]Fuente Bortz y otros'!G62</f>
        <v>784.25925925925981</v>
      </c>
      <c r="CA62" s="188">
        <f>'[15]Fuente Bortz y otros'!I62</f>
        <v>32.137285491419675</v>
      </c>
      <c r="CB62" s="190">
        <f>'[15]Tasas int'!$B62</f>
        <v>14.04</v>
      </c>
      <c r="CC62" s="185">
        <f>'[19]TCA B64'!$B62</f>
        <v>22.566666666666666</v>
      </c>
      <c r="CD62" s="140">
        <f t="shared" si="15"/>
        <v>46.536796536796523</v>
      </c>
      <c r="CE62" s="185">
        <f>[19]TCA!$D62</f>
        <v>22.700000000000003</v>
      </c>
      <c r="CF62" s="140">
        <f t="shared" si="16"/>
        <v>11.822660098522197</v>
      </c>
      <c r="CG62" s="190">
        <f>'[19]TCA B64'!$I62</f>
        <v>90.25261191975126</v>
      </c>
      <c r="CH62" s="140">
        <f t="shared" si="22"/>
        <v>-17.299633542649772</v>
      </c>
      <c r="CI62" s="27">
        <f>[19]TCA!$H62</f>
        <v>94.934705755793473</v>
      </c>
      <c r="CJ62" s="140">
        <f t="shared" si="77"/>
        <v>1.1263957232838795</v>
      </c>
      <c r="CK62" s="185">
        <f>[22]SMIN!$E62</f>
        <v>91.2</v>
      </c>
      <c r="CL62" s="185">
        <v>1.1500000000000001</v>
      </c>
      <c r="CM62" s="191">
        <f>[22]SMIN!$G62</f>
        <v>2722.3880597014927</v>
      </c>
      <c r="CN62" s="185">
        <f t="shared" si="95"/>
        <v>432.27908586198902</v>
      </c>
      <c r="CO62" s="185">
        <f>[22]SIND!$B$19</f>
        <v>182.95902244411485</v>
      </c>
      <c r="CP62" s="186">
        <f>'[15]Terminos de Int'!B62</f>
        <v>166.25736882042872</v>
      </c>
      <c r="CQ62" s="186">
        <f>'[15]Terminos de Int'!C62</f>
        <v>-0.49669122190721948</v>
      </c>
      <c r="CR62" s="173">
        <f>[16]bp!G62</f>
        <v>-1596.4</v>
      </c>
      <c r="CS62" s="173">
        <f>[16]bp!H62</f>
        <v>9177.1</v>
      </c>
      <c r="CT62" s="173">
        <f>[16]bp!I62</f>
        <v>5193.0000000000009</v>
      </c>
      <c r="CU62" s="173">
        <f>[16]bp!J62</f>
        <v>3149</v>
      </c>
      <c r="CV62" s="173">
        <f>[16]bp!K62</f>
        <v>641.29999999999995</v>
      </c>
      <c r="CW62" s="173">
        <f>[16]bp!L62</f>
        <v>193.7</v>
      </c>
      <c r="CX62" s="173">
        <f>[16]bp!M62</f>
        <v>10773.5</v>
      </c>
      <c r="CY62" s="173">
        <f>[16]bp!N62</f>
        <v>5735.6</v>
      </c>
      <c r="CZ62" s="173">
        <f>[16]bp!O62</f>
        <v>2327.5</v>
      </c>
      <c r="DA62" s="173">
        <f>[16]bp!P62</f>
        <v>2686.9</v>
      </c>
      <c r="DB62" s="173">
        <f>[16]bp!Q62</f>
        <v>23.4</v>
      </c>
      <c r="DC62" s="173">
        <f>[16]bp!R62</f>
        <v>2276</v>
      </c>
      <c r="DD62" s="173">
        <f>[16]bp!S62</f>
        <v>0</v>
      </c>
      <c r="DE62" s="173">
        <f>[16]bp!T62</f>
        <v>-22.5</v>
      </c>
      <c r="DF62" s="173">
        <f>[16]bp!U62</f>
        <v>657.1</v>
      </c>
      <c r="DG62" s="173">
        <f>[16]bp!V62</f>
        <v>0</v>
      </c>
      <c r="DH62" s="173">
        <f>'[18]Inv Ext'!B62</f>
        <v>327.3</v>
      </c>
      <c r="DI62" s="173">
        <f t="shared" si="130"/>
        <v>0.3994061417981109</v>
      </c>
      <c r="DJ62" s="173">
        <f t="shared" si="17"/>
        <v>13.336235750854982</v>
      </c>
      <c r="DK62" s="173">
        <f t="shared" si="0"/>
        <v>-542.59999999999945</v>
      </c>
      <c r="DL62" s="173">
        <f t="shared" si="6"/>
        <v>-0.66213801570319208</v>
      </c>
      <c r="DM62" s="173">
        <f t="shared" si="38"/>
        <v>24.192854068015524</v>
      </c>
      <c r="DN62" s="173">
        <f t="shared" si="189"/>
        <v>-10.779952089101808</v>
      </c>
      <c r="DO62" s="173">
        <f t="shared" si="268"/>
        <v>-1.9480964398609972</v>
      </c>
      <c r="DP62" s="173">
        <f t="shared" si="269"/>
        <v>2.7774163725404843</v>
      </c>
      <c r="DQ62" s="173">
        <f>'[16]Pet A'!$B62</f>
        <v>1171.5</v>
      </c>
      <c r="DR62" s="192">
        <f>[20]GobFed!$X62</f>
        <v>230500</v>
      </c>
      <c r="DS62" s="140">
        <f>[20]GobFed!$X131</f>
        <v>12.464425016885105</v>
      </c>
      <c r="DT62" s="192">
        <f>[20]GobFed!$AO62</f>
        <v>292200</v>
      </c>
      <c r="DU62" s="140">
        <f>[20]GobFed!$AO131</f>
        <v>15.800889327261725</v>
      </c>
      <c r="DV62" s="193">
        <f>[20]GobFed!$BG62</f>
        <v>-61700</v>
      </c>
      <c r="DW62" s="186">
        <f>[20]GobFed!$BG131</f>
        <v>-3.3364643103766203</v>
      </c>
      <c r="DX62" s="191">
        <f t="shared" si="206"/>
        <v>9534.8599823828117</v>
      </c>
      <c r="DY62" s="185">
        <f>'[20] Sector Pub'!$G62</f>
        <v>0.51560324206901953</v>
      </c>
      <c r="DZ62" s="191">
        <f t="shared" si="207"/>
        <v>126038.42898238281</v>
      </c>
      <c r="EA62" s="185">
        <f>'[20] Sector Pub'!$H62</f>
        <v>6.8156032420690194</v>
      </c>
      <c r="EB62" s="191">
        <f t="shared" si="208"/>
        <v>-116503.569</v>
      </c>
      <c r="EC62" s="185">
        <f>'[20] Sector Pub'!$I62</f>
        <v>-6.3</v>
      </c>
      <c r="ED62" s="36">
        <f>'[20]Deuda Ext'!K62</f>
        <v>20185.3</v>
      </c>
      <c r="EE62" s="36">
        <f t="shared" si="196"/>
        <v>24.632241961617503</v>
      </c>
      <c r="EF62" s="4"/>
      <c r="EG62" s="175">
        <f>'[21]Rec y Obligaciones'!$EA62</f>
        <v>262528</v>
      </c>
      <c r="EH62" s="173">
        <f t="shared" si="230"/>
        <v>14.196358224871206</v>
      </c>
      <c r="EI62" s="173">
        <f t="shared" si="249"/>
        <v>43.631379972535143</v>
      </c>
      <c r="EJ62" s="173">
        <f>'[21]Rec y Obligaciones'!C62</f>
        <v>44159</v>
      </c>
      <c r="EK62" s="173">
        <f t="shared" si="231"/>
        <v>2.387924270371494</v>
      </c>
      <c r="EL62" s="173">
        <f t="shared" si="250"/>
        <v>56.836908651797138</v>
      </c>
      <c r="EM62" s="173">
        <f>'[21]Rec y Obligaciones'!$DE62+'[21]Rec y Obligaciones'!$DF62+'[21]Rec y Obligaciones'!$DG62</f>
        <v>218369</v>
      </c>
      <c r="EN62" s="173">
        <f t="shared" si="232"/>
        <v>11.808433954499712</v>
      </c>
      <c r="EO62" s="173">
        <f t="shared" si="107"/>
        <v>41.226725648836208</v>
      </c>
      <c r="EP62" s="175">
        <f>'[21]Rec y Obligaciones'!$DF62</f>
        <v>189976</v>
      </c>
      <c r="EQ62" s="173">
        <f t="shared" si="233"/>
        <v>10.273065540163838</v>
      </c>
      <c r="ER62" s="173">
        <f t="shared" si="251"/>
        <v>55.001468620475833</v>
      </c>
      <c r="ES62" s="175">
        <f>'[21]Rec y Obligaciones'!$DC62+'[21]Rec y Obligaciones'!$DD62</f>
        <v>9304</v>
      </c>
      <c r="ET62" s="173">
        <f t="shared" si="234"/>
        <v>0.50311935079001735</v>
      </c>
      <c r="EU62" s="173">
        <f t="shared" si="99"/>
        <v>-54.525904203323563</v>
      </c>
      <c r="EV62" s="175">
        <f>'[21]Rec y Obligaciones'!$DG62</f>
        <v>19089</v>
      </c>
      <c r="EW62" s="173">
        <f t="shared" si="235"/>
        <v>1.0322490635458559</v>
      </c>
      <c r="EX62" s="173">
        <f t="shared" si="252"/>
        <v>64.574532287266152</v>
      </c>
      <c r="EZ62" s="173">
        <f>'[21]Rec y Obligaciones'!$DS62</f>
        <v>838772</v>
      </c>
      <c r="FA62" s="173">
        <f t="shared" si="236"/>
        <v>45.35709631350435</v>
      </c>
      <c r="FB62" s="175">
        <f>'[21]Rec y Obligaciones'!$DF62+'[21]Rec y Obligaciones'!$DG62</f>
        <v>209065</v>
      </c>
      <c r="FC62" s="173">
        <f t="shared" si="237"/>
        <v>11.305314603709695</v>
      </c>
      <c r="FD62" s="175">
        <f>'[21]Rec y Obligaciones'!$DH62+'[21]Rec y Obligaciones'!$DI62</f>
        <v>321123</v>
      </c>
      <c r="FE62" s="173">
        <f t="shared" si="238"/>
        <v>17.364917807796946</v>
      </c>
      <c r="FF62" s="175">
        <f>'[21]Rec y Obligaciones'!$DL62+'[21]Rec y Obligaciones'!$DK62</f>
        <v>308584</v>
      </c>
      <c r="FG62" s="173">
        <f t="shared" si="239"/>
        <v>16.686863901997715</v>
      </c>
      <c r="FH62" s="173">
        <f>'[21]Rec y Obligaciones'!$DH62</f>
        <v>3261</v>
      </c>
      <c r="FI62" s="173">
        <f t="shared" si="108"/>
        <v>0.17634052052087776</v>
      </c>
      <c r="FJ62" s="173">
        <f>'[21]Rec y Obligaciones'!$DK62</f>
        <v>66591</v>
      </c>
      <c r="FK62" s="173">
        <f t="shared" si="109"/>
        <v>3.6009480533596356</v>
      </c>
      <c r="FL62" s="195">
        <v>196008</v>
      </c>
      <c r="FM62" s="173">
        <f t="shared" si="110"/>
        <v>10.599249538870351</v>
      </c>
      <c r="FN62" s="173">
        <f t="shared" si="119"/>
        <v>26.614429580057752</v>
      </c>
      <c r="FO62" s="173" t="s">
        <v>124</v>
      </c>
      <c r="FP62" s="173" t="s">
        <v>124</v>
      </c>
      <c r="FQ62" s="173" t="s">
        <v>124</v>
      </c>
      <c r="FR62" s="173">
        <f>'[21]Rec y Obligaciones'!$DZ62</f>
        <v>495200</v>
      </c>
      <c r="FS62" s="173">
        <f t="shared" si="240"/>
        <v>26.778235437577024</v>
      </c>
      <c r="FT62" s="173">
        <f t="shared" si="112"/>
        <v>25.240263024785037</v>
      </c>
      <c r="FU62" s="173">
        <f t="shared" si="241"/>
        <v>0.74661750365675283</v>
      </c>
      <c r="FV62" s="173">
        <f t="shared" si="114"/>
        <v>10.599249538870351</v>
      </c>
      <c r="FW62" s="173">
        <f t="shared" si="115"/>
        <v>9.4346302191747284</v>
      </c>
      <c r="FX62" s="191">
        <f>'[21]Fin Gob Fed '!I62</f>
        <v>332380</v>
      </c>
      <c r="FY62" s="185">
        <f>'[21]Fin Gob Fed '!L62</f>
        <v>17.973646798751719</v>
      </c>
      <c r="FZ62" s="185">
        <f>'[21]Fin Gob Fed '!M62</f>
        <v>21.090903791786886</v>
      </c>
      <c r="GA62" s="191">
        <f>'[21]Fin Gob Fed '!N62</f>
        <v>288221</v>
      </c>
      <c r="GB62" s="185">
        <f>'[21]Fin Gob Fed '!O62</f>
        <v>15.585722528380225</v>
      </c>
      <c r="GC62" s="185">
        <f>'[21]Fin Gob Fed '!P62</f>
        <v>17.005098809736463</v>
      </c>
      <c r="GD62" s="185">
        <f>'[21]Fin Gob Fed '!$H62</f>
        <v>3.7772885738805133</v>
      </c>
      <c r="GE62" s="185">
        <f>'[21]Fin Gob Fed '!$G62</f>
        <v>14.050354114044353</v>
      </c>
      <c r="GF62" s="173">
        <f>'[21]Reservas Int'!C62</f>
        <v>1945.0999999999995</v>
      </c>
      <c r="GG62" s="27">
        <f t="shared" si="190"/>
        <v>2.3736171292743822</v>
      </c>
      <c r="GH62" s="31">
        <f t="shared" si="53"/>
        <v>657.09999999999991</v>
      </c>
      <c r="GI62" s="31">
        <f t="shared" si="197"/>
        <v>0.80186304850454837</v>
      </c>
      <c r="GJ62" s="28">
        <f t="shared" si="191"/>
        <v>44153.76999999999</v>
      </c>
      <c r="GK62" s="32">
        <f t="shared" si="54"/>
        <v>68.871316892574171</v>
      </c>
      <c r="GL62" s="35">
        <f t="shared" si="192"/>
        <v>4.0695306506729887</v>
      </c>
    </row>
    <row r="63" spans="1:194" x14ac:dyDescent="0.25">
      <c r="A63" s="22">
        <v>1978</v>
      </c>
      <c r="B63" s="28">
        <f>'[14]EU Pob'!C63</f>
        <v>222629000</v>
      </c>
      <c r="C63" s="35">
        <f>'[14]EU PIB'!B63</f>
        <v>6568.6080000000002</v>
      </c>
      <c r="D63" s="35">
        <f>'[14]EU PIB'!C63</f>
        <v>5.5</v>
      </c>
      <c r="E63" s="35">
        <f>'[14]EU PIB'!D63</f>
        <v>2351.5990000000002</v>
      </c>
      <c r="F63" s="35">
        <f>'[14]EU PIB'!E63</f>
        <v>7.0338330741986477</v>
      </c>
      <c r="G63" s="35">
        <f>'[14]EU PIB'!F63</f>
        <v>35.800568400489112</v>
      </c>
      <c r="H63" s="35">
        <f>'[14]EU PIB'!G63</f>
        <v>7.0338330741986477</v>
      </c>
      <c r="I63" s="35">
        <f>'[14]EU PIB'!H63</f>
        <v>10562.860184432397</v>
      </c>
      <c r="J63" s="170">
        <f>'[14]EU INF A'!$J63</f>
        <v>255.80615665955497</v>
      </c>
      <c r="K63" s="170">
        <f t="shared" ref="K63" si="288">((J63/J62)-1)*100</f>
        <v>7.8098908156711611</v>
      </c>
      <c r="L63" s="170">
        <f>'[14]EU INF A'!$L63</f>
        <v>265.89454434623588</v>
      </c>
      <c r="M63" s="170">
        <f t="shared" ref="M63" si="289">((L63/L62)-1)*100</f>
        <v>9.8187311178247647</v>
      </c>
      <c r="N63" s="170">
        <f>'[14]EU INF A'!$F63</f>
        <v>271.05263157894734</v>
      </c>
      <c r="O63" s="170">
        <f t="shared" si="1"/>
        <v>7.6309638388560641</v>
      </c>
      <c r="P63" s="170">
        <f>'[14]EU INF A'!$H63</f>
        <v>270.8</v>
      </c>
      <c r="Q63" s="170">
        <f t="shared" ref="Q63" si="290">((P63/P62)-1)*100</f>
        <v>9.0177133655394481</v>
      </c>
      <c r="R63" s="170">
        <f>'[14]EU tasas'!B63</f>
        <v>11.55</v>
      </c>
      <c r="S63" s="170">
        <f>'[14]EU tasas'!C63</f>
        <v>9.0566666666666666</v>
      </c>
      <c r="T63" s="170">
        <f>'[14]EU tasas'!D63</f>
        <v>9.08</v>
      </c>
      <c r="U63" s="170">
        <f>'[14]EU tasas'!E63</f>
        <v>7.1883333333333326</v>
      </c>
      <c r="V63" s="171">
        <f>'[14]EU Bal Fis'!B63</f>
        <v>-2.51146</v>
      </c>
      <c r="W63" s="170">
        <f>'[14]UK Pet'!B122</f>
        <v>14.02</v>
      </c>
      <c r="X63" s="170">
        <f>'[14]UK Pet'!C122</f>
        <v>0.71839080459770166</v>
      </c>
      <c r="Y63" s="172">
        <f>[17]POBLACIÓN!$E63</f>
        <v>62803928.826228894</v>
      </c>
      <c r="Z63" s="52">
        <f t="shared" si="179"/>
        <v>3.1684752109397474</v>
      </c>
      <c r="AA63" s="37">
        <f>[17]POBLACIÓN!$F63</f>
        <v>40504595.710337907</v>
      </c>
      <c r="AB63" s="52">
        <f t="shared" si="10"/>
        <v>64.49372908247409</v>
      </c>
      <c r="AC63" s="37">
        <f>[17]POBLACIÓN!$G63</f>
        <v>22299333.115890987</v>
      </c>
      <c r="AD63" s="52">
        <f t="shared" si="11"/>
        <v>35.506270917525917</v>
      </c>
      <c r="AE63" s="37">
        <f>[17]POBLACIÓN!$M63</f>
        <v>18542850.135645706</v>
      </c>
      <c r="AF63" s="52">
        <f t="shared" si="12"/>
        <v>29.524984315792725</v>
      </c>
      <c r="AG63" s="173">
        <f>[18]PIB!D63</f>
        <v>226929.62491830011</v>
      </c>
      <c r="AH63" s="173">
        <f>[18]PIB!E63</f>
        <v>8.9569423269018511</v>
      </c>
      <c r="AI63" s="174">
        <f>[18]PIB!H63</f>
        <v>1030.0100750801123</v>
      </c>
      <c r="AJ63" s="174">
        <f>[18]PIB!I63</f>
        <v>16.005633645954887</v>
      </c>
      <c r="AK63" s="175">
        <f>[18]PIB!B63</f>
        <v>2337398</v>
      </c>
      <c r="AL63" s="173">
        <f>[18]PIB!C63</f>
        <v>26.396191347580089</v>
      </c>
      <c r="AM63" s="48">
        <f t="shared" si="175"/>
        <v>12.23811999009061</v>
      </c>
      <c r="AN63" s="173">
        <f>'[18]PIB POT'!F63</f>
        <v>230101.68231541978</v>
      </c>
      <c r="AO63" s="173">
        <f>'[18]PIB POT'!G63</f>
        <v>549.37200200625909</v>
      </c>
      <c r="AP63" s="173">
        <f>'[18]PIB POT'!H63</f>
        <v>6.3996732578107451</v>
      </c>
      <c r="AQ63" s="176">
        <f t="shared" si="21"/>
        <v>2.4034557539427182</v>
      </c>
      <c r="AR63" s="177">
        <f t="shared" si="3"/>
        <v>102969.07488986784</v>
      </c>
      <c r="AS63" s="178">
        <f t="shared" si="13"/>
        <v>25.653776126742621</v>
      </c>
      <c r="AT63" s="174">
        <f t="shared" si="4"/>
        <v>1639.5323798097281</v>
      </c>
      <c r="AU63" s="170">
        <f t="shared" si="14"/>
        <v>21.794739982178758</v>
      </c>
      <c r="AV63" s="179">
        <f t="shared" si="73"/>
        <v>2.3520559459714923</v>
      </c>
      <c r="AW63" s="179">
        <v>1.38</v>
      </c>
      <c r="AX63" s="181">
        <f>'[18]Inv Nom'!C63</f>
        <v>492425</v>
      </c>
      <c r="AY63" s="182">
        <f t="shared" si="50"/>
        <v>35.531432943695648</v>
      </c>
      <c r="AZ63" s="181">
        <f>'[18]Inv Nom'!D63</f>
        <v>270317.00000000006</v>
      </c>
      <c r="BA63" s="182">
        <f t="shared" si="51"/>
        <v>23.656017273242959</v>
      </c>
      <c r="BB63" s="181">
        <f>'[18]Inv Nom'!E63</f>
        <v>222107.99999999994</v>
      </c>
      <c r="BC63" s="182">
        <f t="shared" si="52"/>
        <v>53.468992917602343</v>
      </c>
      <c r="BD63" s="182">
        <f t="shared" si="29"/>
        <v>21.067229457713236</v>
      </c>
      <c r="BE63" s="184">
        <f t="shared" si="129"/>
        <v>-2.6153483488905187</v>
      </c>
      <c r="BF63" s="185">
        <f t="shared" si="75"/>
        <v>23.682577806603753</v>
      </c>
      <c r="BG63" s="185">
        <f t="shared" si="245"/>
        <v>17.050930136844478</v>
      </c>
      <c r="BH63" s="186">
        <f t="shared" si="246"/>
        <v>6.6316476697592766</v>
      </c>
      <c r="BI63" s="185">
        <f t="shared" si="247"/>
        <v>5.4860618516829422</v>
      </c>
      <c r="BJ63" s="185">
        <f t="shared" si="248"/>
        <v>-2.8707135027924213</v>
      </c>
      <c r="BK63" s="182">
        <f t="shared" si="94"/>
        <v>9.5023611725516979</v>
      </c>
      <c r="BL63" s="182">
        <f t="shared" si="229"/>
        <v>11.564868285161536</v>
      </c>
      <c r="BM63" s="173">
        <v>23.5</v>
      </c>
      <c r="BN63" s="173">
        <f t="shared" si="212"/>
        <v>2.6153483488905187</v>
      </c>
      <c r="BO63" s="173">
        <f t="shared" si="201"/>
        <v>20.884651651109483</v>
      </c>
      <c r="BP63" s="173">
        <f t="shared" si="202"/>
        <v>18.384651651109483</v>
      </c>
      <c r="BQ63" s="173">
        <f t="shared" si="203"/>
        <v>3.5846516511094819</v>
      </c>
      <c r="BR63" s="173">
        <f t="shared" si="204"/>
        <v>2.4999999999999991</v>
      </c>
      <c r="BS63" s="173">
        <f t="shared" si="213"/>
        <v>-6.2</v>
      </c>
      <c r="BT63" s="173">
        <f t="shared" si="205"/>
        <v>14.8</v>
      </c>
      <c r="BU63" s="173">
        <v>8.6999999999999993</v>
      </c>
      <c r="BV63" s="187">
        <f>'[15]Precios M Anual'!B63</f>
        <v>739.71734670020339</v>
      </c>
      <c r="BW63" s="188">
        <f t="shared" si="5"/>
        <v>17.457295365482107</v>
      </c>
      <c r="BX63" s="187">
        <f>'[15]Precios M Anual'!D63</f>
        <v>727.35251461141104</v>
      </c>
      <c r="BY63" s="188">
        <f t="shared" si="5"/>
        <v>16.170038726543169</v>
      </c>
      <c r="BZ63" s="188">
        <f>'[15]Fuente Bortz y otros'!G63</f>
        <v>925.92592592592644</v>
      </c>
      <c r="CA63" s="188">
        <f>'[15]Fuente Bortz y otros'!I63</f>
        <v>18.063754427390787</v>
      </c>
      <c r="CB63" s="190">
        <f>'[15]Tasas int'!$B63</f>
        <v>15.88</v>
      </c>
      <c r="CC63" s="185">
        <f>'[19]TCA B64'!$B63</f>
        <v>22.7</v>
      </c>
      <c r="CD63" s="140">
        <f t="shared" si="15"/>
        <v>0.59084194977843119</v>
      </c>
      <c r="CE63" s="185">
        <f>[19]TCA!$D63</f>
        <v>22.700000000000003</v>
      </c>
      <c r="CF63" s="140">
        <f t="shared" si="16"/>
        <v>0</v>
      </c>
      <c r="CG63" s="190">
        <f>'[19]TCA B64'!$I63</f>
        <v>97.920286541997839</v>
      </c>
      <c r="CH63" s="140">
        <f t="shared" si="22"/>
        <v>8.4957924863873657</v>
      </c>
      <c r="CI63" s="27">
        <f>[19]TCA!$H63</f>
        <v>101.16308720551135</v>
      </c>
      <c r="CJ63" s="140">
        <f t="shared" si="77"/>
        <v>6.5607002203593723</v>
      </c>
      <c r="CK63" s="185">
        <f>[22]SMIN!$E63</f>
        <v>103.49</v>
      </c>
      <c r="CL63" s="185">
        <v>1.1500000000000001</v>
      </c>
      <c r="CM63" s="191">
        <f>[22]SMIN!$G63</f>
        <v>3089.2537313432831</v>
      </c>
      <c r="CN63" s="185">
        <f t="shared" si="95"/>
        <v>417.62623860642174</v>
      </c>
      <c r="CO63" s="185">
        <f>[22]SIND!$B$19</f>
        <v>182.95902244411485</v>
      </c>
      <c r="CP63" s="186">
        <f>'[15]Terminos de Int'!B63</f>
        <v>154.04700757227451</v>
      </c>
      <c r="CQ63" s="186">
        <f>'[15]Terminos de Int'!C63</f>
        <v>-7.3442526696921195</v>
      </c>
      <c r="CR63" s="173">
        <f>[16]bp!G63</f>
        <v>-2693</v>
      </c>
      <c r="CS63" s="173">
        <f>[16]bp!H63</f>
        <v>11653.1</v>
      </c>
      <c r="CT63" s="173">
        <f>[16]bp!I63</f>
        <v>6764.3</v>
      </c>
      <c r="CU63" s="173">
        <f>[16]bp!J63</f>
        <v>3736</v>
      </c>
      <c r="CV63" s="173">
        <f>[16]bp!K63</f>
        <v>927.2</v>
      </c>
      <c r="CW63" s="173">
        <f>[16]bp!L63</f>
        <v>225.6</v>
      </c>
      <c r="CX63" s="173">
        <f>[16]bp!M63</f>
        <v>14346.1</v>
      </c>
      <c r="CY63" s="173">
        <f>[16]bp!N63</f>
        <v>7991.5</v>
      </c>
      <c r="CZ63" s="173">
        <f>[16]bp!O63</f>
        <v>2927.7</v>
      </c>
      <c r="DA63" s="173">
        <f>[16]bp!P63</f>
        <v>3397.8</v>
      </c>
      <c r="DB63" s="173">
        <f>[16]bp!Q63</f>
        <v>29.3</v>
      </c>
      <c r="DC63" s="173">
        <f>[16]bp!R63</f>
        <v>3254.1</v>
      </c>
      <c r="DD63" s="173">
        <f>[16]bp!S63</f>
        <v>0</v>
      </c>
      <c r="DE63" s="173">
        <f>[16]bp!T63</f>
        <v>-127</v>
      </c>
      <c r="DF63" s="173">
        <f>[16]bp!U63</f>
        <v>434.2</v>
      </c>
      <c r="DG63" s="173">
        <f>[16]bp!V63</f>
        <v>0</v>
      </c>
      <c r="DH63" s="173">
        <f>'[18]Inv Ext'!B63</f>
        <v>385.1</v>
      </c>
      <c r="DI63" s="173">
        <f t="shared" si="130"/>
        <v>0.37399578505671693</v>
      </c>
      <c r="DJ63" s="173">
        <f t="shared" si="17"/>
        <v>14.33032200763413</v>
      </c>
      <c r="DK63" s="173">
        <f t="shared" si="0"/>
        <v>-1227.1999999999998</v>
      </c>
      <c r="DL63" s="173">
        <f t="shared" si="6"/>
        <v>-1.1918141454728719</v>
      </c>
      <c r="DM63" s="173">
        <f t="shared" si="38"/>
        <v>30.258039668784885</v>
      </c>
      <c r="DN63" s="173">
        <f t="shared" si="189"/>
        <v>39.331543343329379</v>
      </c>
      <c r="DO63" s="173">
        <f t="shared" si="268"/>
        <v>-2.6153483488905187</v>
      </c>
      <c r="DP63" s="173">
        <f t="shared" si="269"/>
        <v>3.1602692395561216</v>
      </c>
      <c r="DQ63" s="173">
        <f>'[16]Pet A'!$B63</f>
        <v>2010.8</v>
      </c>
      <c r="DR63" s="192">
        <f>[20]GobFed!$X63</f>
        <v>303800</v>
      </c>
      <c r="DS63" s="140">
        <f>[20]GobFed!$X132</f>
        <v>12.997358601316506</v>
      </c>
      <c r="DT63" s="192">
        <f>[20]GobFed!$AO63</f>
        <v>370900</v>
      </c>
      <c r="DU63" s="140">
        <f>[20]GobFed!$AO132</f>
        <v>15.868072104108927</v>
      </c>
      <c r="DV63" s="193">
        <f>[20]GobFed!$BG63</f>
        <v>-67100</v>
      </c>
      <c r="DW63" s="186">
        <f>[20]GobFed!$BG132</f>
        <v>-2.8707135027924213</v>
      </c>
      <c r="DX63" s="191">
        <f t="shared" si="206"/>
        <v>30514.796112985299</v>
      </c>
      <c r="DY63" s="185">
        <f>'[20] Sector Pub'!$G63</f>
        <v>1.3055027904099044</v>
      </c>
      <c r="DZ63" s="191">
        <f t="shared" si="207"/>
        <v>175433.4721129853</v>
      </c>
      <c r="EA63" s="185">
        <f>'[20] Sector Pub'!$H63</f>
        <v>7.5055027904099045</v>
      </c>
      <c r="EB63" s="191">
        <f t="shared" si="208"/>
        <v>-144918.67600000001</v>
      </c>
      <c r="EC63" s="185">
        <f>'[20] Sector Pub'!$I63</f>
        <v>-6.2</v>
      </c>
      <c r="ED63" s="36">
        <f>'[20]Deuda Ext'!K63</f>
        <v>25027.7</v>
      </c>
      <c r="EE63" s="36">
        <f t="shared" si="196"/>
        <v>24.306035600270043</v>
      </c>
      <c r="EF63" s="4"/>
      <c r="EG63" s="175">
        <f>'[21]Rec y Obligaciones'!$EA63</f>
        <v>339440</v>
      </c>
      <c r="EH63" s="173">
        <f t="shared" si="230"/>
        <v>14.522131019193138</v>
      </c>
      <c r="EI63" s="173">
        <f t="shared" si="249"/>
        <v>29.296684544124819</v>
      </c>
      <c r="EJ63" s="173">
        <f>'[21]Rec y Obligaciones'!C63</f>
        <v>51606</v>
      </c>
      <c r="EK63" s="173">
        <f t="shared" si="231"/>
        <v>2.2078396576021713</v>
      </c>
      <c r="EL63" s="173">
        <f t="shared" si="250"/>
        <v>16.864059421635446</v>
      </c>
      <c r="EM63" s="173">
        <f>'[21]Rec y Obligaciones'!$DE63+'[21]Rec y Obligaciones'!$DF63+'[21]Rec y Obligaciones'!$DG63</f>
        <v>287834</v>
      </c>
      <c r="EN63" s="173">
        <f t="shared" si="232"/>
        <v>12.314291361590966</v>
      </c>
      <c r="EO63" s="173">
        <f t="shared" si="107"/>
        <v>31.810833955369123</v>
      </c>
      <c r="EP63" s="175">
        <f>'[21]Rec y Obligaciones'!$DF63</f>
        <v>258564</v>
      </c>
      <c r="EQ63" s="173">
        <f t="shared" si="233"/>
        <v>11.062044204709681</v>
      </c>
      <c r="ER63" s="173">
        <f t="shared" si="251"/>
        <v>36.103507811513033</v>
      </c>
      <c r="ES63" s="175">
        <f>'[21]Rec y Obligaciones'!$DC63+'[21]Rec y Obligaciones'!$DD63</f>
        <v>8050</v>
      </c>
      <c r="ET63" s="173">
        <f t="shared" si="234"/>
        <v>0.34440005510400884</v>
      </c>
      <c r="EU63" s="173">
        <f t="shared" si="99"/>
        <v>-13.478073946689594</v>
      </c>
      <c r="EV63" s="175">
        <f>'[21]Rec y Obligaciones'!$DG63</f>
        <v>21220</v>
      </c>
      <c r="EW63" s="173">
        <f t="shared" si="235"/>
        <v>0.90784710177727546</v>
      </c>
      <c r="EX63" s="173">
        <f t="shared" si="252"/>
        <v>11.163497302111169</v>
      </c>
      <c r="EZ63" s="173">
        <f>'[21]Rec y Obligaciones'!$DS63</f>
        <v>1012204</v>
      </c>
      <c r="FA63" s="173">
        <f t="shared" si="236"/>
        <v>43.304734580931445</v>
      </c>
      <c r="FB63" s="175">
        <f>'[21]Rec y Obligaciones'!$DF63+'[21]Rec y Obligaciones'!$DG63</f>
        <v>279784</v>
      </c>
      <c r="FC63" s="173">
        <f t="shared" si="237"/>
        <v>11.969891306486957</v>
      </c>
      <c r="FD63" s="175">
        <f>'[21]Rec y Obligaciones'!$DH63+'[21]Rec y Obligaciones'!$DI63</f>
        <v>353375</v>
      </c>
      <c r="FE63" s="173">
        <f t="shared" si="238"/>
        <v>15.118306766755168</v>
      </c>
      <c r="FF63" s="175">
        <f>'[21]Rec y Obligaciones'!$DL63+'[21]Rec y Obligaciones'!$DK63</f>
        <v>379045</v>
      </c>
      <c r="FG63" s="173">
        <f t="shared" si="239"/>
        <v>16.21653650768932</v>
      </c>
      <c r="FH63" s="173">
        <f>'[21]Rec y Obligaciones'!$DH63</f>
        <v>3502</v>
      </c>
      <c r="FI63" s="173">
        <f t="shared" si="108"/>
        <v>0.14982471962412905</v>
      </c>
      <c r="FJ63" s="173">
        <f>'[21]Rec y Obligaciones'!$DK63</f>
        <v>59628</v>
      </c>
      <c r="FK63" s="173">
        <f t="shared" si="109"/>
        <v>2.5510417994710357</v>
      </c>
      <c r="FL63" s="195">
        <v>260003</v>
      </c>
      <c r="FM63" s="173">
        <f t="shared" si="110"/>
        <v>11.123608388472995</v>
      </c>
      <c r="FN63" s="173">
        <f t="shared" si="119"/>
        <v>32.649177584588386</v>
      </c>
      <c r="FO63" s="173" t="s">
        <v>124</v>
      </c>
      <c r="FP63" s="173" t="s">
        <v>124</v>
      </c>
      <c r="FQ63" s="173" t="s">
        <v>124</v>
      </c>
      <c r="FR63" s="173">
        <f>'[21]Rec y Obligaciones'!$DZ63</f>
        <v>640900</v>
      </c>
      <c r="FS63" s="173">
        <f t="shared" si="240"/>
        <v>27.419378300144004</v>
      </c>
      <c r="FT63" s="173">
        <f t="shared" si="112"/>
        <v>29.422455573505644</v>
      </c>
      <c r="FU63" s="173">
        <f t="shared" si="241"/>
        <v>0.76597631392882393</v>
      </c>
      <c r="FV63" s="173">
        <f t="shared" si="114"/>
        <v>11.123608388472995</v>
      </c>
      <c r="FW63" s="173">
        <f t="shared" si="115"/>
        <v>8.9898885782087135</v>
      </c>
      <c r="FX63" s="191">
        <f>'[21]Fin Gob Fed '!I63</f>
        <v>402570</v>
      </c>
      <c r="FY63" s="185">
        <f>'[21]Fin Gob Fed '!L63</f>
        <v>17.2229975382883</v>
      </c>
      <c r="FZ63" s="185">
        <f>'[21]Fin Gob Fed '!M63</f>
        <v>21.117395751850299</v>
      </c>
      <c r="GA63" s="191">
        <f>'[21]Fin Gob Fed '!N63</f>
        <v>350964</v>
      </c>
      <c r="GB63" s="185">
        <f>'[21]Fin Gob Fed '!O63</f>
        <v>15.015157880686131</v>
      </c>
      <c r="GC63" s="185">
        <f>'[21]Fin Gob Fed '!P63</f>
        <v>21.769059159464433</v>
      </c>
      <c r="GD63" s="185">
        <f>'[21]Fin Gob Fed '!$H63</f>
        <v>2.7008665190951646</v>
      </c>
      <c r="GE63" s="185">
        <f>'[21]Fin Gob Fed '!$G63</f>
        <v>13.762910723804847</v>
      </c>
      <c r="GF63" s="173">
        <f>'[21]Reservas Int'!C63</f>
        <v>2379.2999999999997</v>
      </c>
      <c r="GG63" s="27">
        <f t="shared" si="190"/>
        <v>2.3106937714501332</v>
      </c>
      <c r="GH63" s="31">
        <f t="shared" si="53"/>
        <v>434.20000000000027</v>
      </c>
      <c r="GI63" s="31">
        <f t="shared" si="197"/>
        <v>0.42168000486010537</v>
      </c>
      <c r="GJ63" s="28">
        <f t="shared" si="191"/>
        <v>54010.11</v>
      </c>
      <c r="GK63" s="32">
        <f t="shared" si="54"/>
        <v>22.322759755282529</v>
      </c>
      <c r="GL63" s="35">
        <f t="shared" si="192"/>
        <v>3.5727460426703366</v>
      </c>
    </row>
    <row r="64" spans="1:194" x14ac:dyDescent="0.25">
      <c r="A64" s="22">
        <v>1979</v>
      </c>
      <c r="B64" s="28">
        <f>'[14]EU Pob'!C64</f>
        <v>225106000</v>
      </c>
      <c r="C64" s="35">
        <f>'[14]EU PIB'!B64</f>
        <v>6776.58</v>
      </c>
      <c r="D64" s="35">
        <f>'[14]EU PIB'!C64</f>
        <v>3.2</v>
      </c>
      <c r="E64" s="35">
        <f>'[14]EU PIB'!D64</f>
        <v>2627.3339999999998</v>
      </c>
      <c r="F64" s="35">
        <f>'[14]EU PIB'!E64</f>
        <v>8.2965931000740678</v>
      </c>
      <c r="G64" s="35">
        <f>'[14]EU PIB'!F64</f>
        <v>38.770795888191387</v>
      </c>
      <c r="H64" s="35">
        <f>'[14]EU PIB'!G64</f>
        <v>8.2965931000740678</v>
      </c>
      <c r="I64" s="35">
        <f>'[14]EU PIB'!H64</f>
        <v>11671.541407159293</v>
      </c>
      <c r="J64" s="170">
        <f>'[14]EU INF A'!$J64</f>
        <v>287.93050899116122</v>
      </c>
      <c r="K64" s="170">
        <f t="shared" ref="K64" si="291">((J64/J63)-1)*100</f>
        <v>12.558084117717151</v>
      </c>
      <c r="L64" s="170">
        <f>'[14]EU INF A'!$L64</f>
        <v>305.02895458701613</v>
      </c>
      <c r="M64" s="170">
        <f t="shared" ref="M64" si="292">((L64/L63)-1)*100</f>
        <v>14.718019257221471</v>
      </c>
      <c r="N64" s="170">
        <f>'[14]EU INF A'!$F64</f>
        <v>301.55817174515232</v>
      </c>
      <c r="O64" s="170">
        <f t="shared" si="1"/>
        <v>11.254471129279509</v>
      </c>
      <c r="P64" s="170">
        <f>'[14]EU INF A'!$H64</f>
        <v>306.8</v>
      </c>
      <c r="Q64" s="170">
        <f t="shared" ref="Q64" si="293">((P64/P63)-1)*100</f>
        <v>13.293943870014768</v>
      </c>
      <c r="R64" s="170">
        <f>'[14]EU tasas'!B64</f>
        <v>15.3</v>
      </c>
      <c r="S64" s="170">
        <f>'[14]EU tasas'!C64</f>
        <v>12.665833333333333</v>
      </c>
      <c r="T64" s="170">
        <f>'[14]EU tasas'!D64</f>
        <v>12.04</v>
      </c>
      <c r="U64" s="170">
        <f>'[14]EU tasas'!E64</f>
        <v>10.069166666666666</v>
      </c>
      <c r="V64" s="171">
        <f>'[14]EU Bal Fis'!B64</f>
        <v>-1.54728</v>
      </c>
      <c r="W64" s="170">
        <f>'[14]UK Pet'!B123</f>
        <v>31.61</v>
      </c>
      <c r="X64" s="170">
        <f>'[14]UK Pet'!C123</f>
        <v>125.46362339514978</v>
      </c>
      <c r="Y64" s="172">
        <f>[17]POBLACIÓN!$E64</f>
        <v>64793855.742584199</v>
      </c>
      <c r="Z64" s="52">
        <f t="shared" si="179"/>
        <v>3.1684752109397474</v>
      </c>
      <c r="AA64" s="37">
        <f>[17]POBLACIÓN!$F64</f>
        <v>42359676.715001509</v>
      </c>
      <c r="AB64" s="52">
        <f t="shared" si="10"/>
        <v>65.376070353475868</v>
      </c>
      <c r="AC64" s="37">
        <f>[17]POBLACIÓN!$G64</f>
        <v>22434179.02758269</v>
      </c>
      <c r="AD64" s="52">
        <f t="shared" si="11"/>
        <v>34.623929646524132</v>
      </c>
      <c r="AE64" s="37">
        <f>[17]POBLACIÓN!$M64</f>
        <v>19392939.087491773</v>
      </c>
      <c r="AF64" s="52">
        <f t="shared" si="12"/>
        <v>29.930213081525618</v>
      </c>
      <c r="AG64" s="173">
        <f>[18]PIB!D64</f>
        <v>248937.64603724063</v>
      </c>
      <c r="AH64" s="173">
        <f>[18]PIB!E64</f>
        <v>9.6981701383695107</v>
      </c>
      <c r="AI64" s="174">
        <f>[18]PIB!H64</f>
        <v>1232.2467287816739</v>
      </c>
      <c r="AJ64" s="174">
        <f>[18]PIB!I64</f>
        <v>19.634434516170352</v>
      </c>
      <c r="AK64" s="175">
        <f>[18]PIB!B64</f>
        <v>3067526</v>
      </c>
      <c r="AL64" s="173">
        <f>[18]PIB!C64</f>
        <v>31.23678551962481</v>
      </c>
      <c r="AM64" s="48">
        <f t="shared" si="175"/>
        <v>12.83650945914653</v>
      </c>
      <c r="AN64" s="173">
        <f>'[18]PIB POT'!F64</f>
        <v>245292.81154534282</v>
      </c>
      <c r="AO64" s="173">
        <f>'[18]PIB POT'!G64</f>
        <v>585.6411026655868</v>
      </c>
      <c r="AP64" s="173">
        <f>'[18]PIB POT'!H64</f>
        <v>6.6019201063898691</v>
      </c>
      <c r="AQ64" s="176">
        <f t="shared" si="21"/>
        <v>2.9044974320251882</v>
      </c>
      <c r="AR64" s="177">
        <f t="shared" si="3"/>
        <v>134737.59882869691</v>
      </c>
      <c r="AS64" s="178">
        <f t="shared" si="13"/>
        <v>30.852490393652253</v>
      </c>
      <c r="AT64" s="174">
        <f t="shared" si="4"/>
        <v>2079.4811064183032</v>
      </c>
      <c r="AU64" s="170">
        <f t="shared" si="14"/>
        <v>26.833793100178482</v>
      </c>
      <c r="AV64" s="179">
        <f t="shared" si="73"/>
        <v>2.415024385029477</v>
      </c>
      <c r="AW64" s="179">
        <v>1.38</v>
      </c>
      <c r="AX64" s="181">
        <f>'[18]Inv Nom'!C64</f>
        <v>718455</v>
      </c>
      <c r="AY64" s="182">
        <f t="shared" si="50"/>
        <v>45.901406305528766</v>
      </c>
      <c r="AZ64" s="181">
        <f>'[18]Inv Nom'!D64</f>
        <v>403935</v>
      </c>
      <c r="BA64" s="182">
        <f t="shared" si="51"/>
        <v>49.430113533370054</v>
      </c>
      <c r="BB64" s="181">
        <f>'[18]Inv Nom'!E64</f>
        <v>314520</v>
      </c>
      <c r="BC64" s="182">
        <f t="shared" si="52"/>
        <v>41.606785887946444</v>
      </c>
      <c r="BD64" s="182">
        <f t="shared" si="29"/>
        <v>23.421317374327064</v>
      </c>
      <c r="BE64" s="184">
        <f t="shared" si="129"/>
        <v>-3.6148039169024164</v>
      </c>
      <c r="BF64" s="185">
        <f t="shared" si="75"/>
        <v>27.036121291229481</v>
      </c>
      <c r="BG64" s="185">
        <f t="shared" si="245"/>
        <v>20.091762873403521</v>
      </c>
      <c r="BH64" s="186">
        <f t="shared" si="246"/>
        <v>6.9443584178259607</v>
      </c>
      <c r="BI64" s="185">
        <f t="shared" si="247"/>
        <v>6.9236593267669146</v>
      </c>
      <c r="BJ64" s="185">
        <f t="shared" si="248"/>
        <v>-3.3088554098644964</v>
      </c>
      <c r="BK64" s="182">
        <f t="shared" si="94"/>
        <v>10.253213827690457</v>
      </c>
      <c r="BL64" s="182">
        <f t="shared" si="229"/>
        <v>13.168103546636607</v>
      </c>
      <c r="BM64" s="173">
        <v>26</v>
      </c>
      <c r="BN64" s="173">
        <f t="shared" si="212"/>
        <v>3.6148039169024164</v>
      </c>
      <c r="BO64" s="173">
        <f t="shared" si="201"/>
        <v>22.385196083097583</v>
      </c>
      <c r="BP64" s="173">
        <f t="shared" si="202"/>
        <v>19.68519608309758</v>
      </c>
      <c r="BQ64" s="173">
        <f t="shared" si="203"/>
        <v>3.4851960830975806</v>
      </c>
      <c r="BR64" s="173">
        <f t="shared" si="204"/>
        <v>2.7000000000000011</v>
      </c>
      <c r="BS64" s="173">
        <f t="shared" si="213"/>
        <v>-7.1</v>
      </c>
      <c r="BT64" s="173">
        <f t="shared" si="205"/>
        <v>16.2</v>
      </c>
      <c r="BU64" s="173">
        <v>9.8000000000000007</v>
      </c>
      <c r="BV64" s="187">
        <f>'[15]Precios M Anual'!B64</f>
        <v>874.28118173592111</v>
      </c>
      <c r="BW64" s="188">
        <f t="shared" si="5"/>
        <v>18.191250433154238</v>
      </c>
      <c r="BX64" s="187">
        <f>'[15]Precios M Anual'!D64</f>
        <v>872.97145247411515</v>
      </c>
      <c r="BY64" s="188">
        <f t="shared" si="5"/>
        <v>20.020407565443165</v>
      </c>
      <c r="BZ64" s="188">
        <f>'[15]Fuente Bortz y otros'!G64</f>
        <v>1094.363429936614</v>
      </c>
      <c r="CA64" s="188">
        <f>'[15]Fuente Bortz y otros'!I64</f>
        <v>18.191250433154238</v>
      </c>
      <c r="CB64" s="190">
        <f>'[15]Tasas int'!$B64</f>
        <v>17.52</v>
      </c>
      <c r="CC64" s="185">
        <f>'[19]TCA B64'!$B64</f>
        <v>22.766666666666669</v>
      </c>
      <c r="CD64" s="140">
        <f t="shared" si="15"/>
        <v>0.29368575624084681</v>
      </c>
      <c r="CE64" s="185">
        <f>[19]TCA!$D64</f>
        <v>22.8</v>
      </c>
      <c r="CF64" s="140">
        <f t="shared" si="16"/>
        <v>0.4405286343612147</v>
      </c>
      <c r="CG64" s="190">
        <f>'[19]TCA B64'!$I64</f>
        <v>103.72866615320859</v>
      </c>
      <c r="CH64" s="140">
        <f t="shared" si="22"/>
        <v>5.9317428658866911</v>
      </c>
      <c r="CI64" s="27">
        <f>[19]TCA!$H64</f>
        <v>106.69927940679882</v>
      </c>
      <c r="CJ64" s="140">
        <f t="shared" si="77"/>
        <v>5.4725417681656729</v>
      </c>
      <c r="CK64" s="185">
        <f>[22]SMIN!$E64</f>
        <v>119.78</v>
      </c>
      <c r="CL64" s="185">
        <v>1.1500000000000001</v>
      </c>
      <c r="CM64" s="191">
        <f>[22]SMIN!$G64</f>
        <v>3575.5223880597014</v>
      </c>
      <c r="CN64" s="185">
        <f t="shared" si="95"/>
        <v>408.96709923006176</v>
      </c>
      <c r="CO64" s="185">
        <f>[22]SIND!$B$19</f>
        <v>182.95902244411485</v>
      </c>
      <c r="CP64" s="186">
        <f>'[15]Terminos de Int'!B64</f>
        <v>167.50449893714944</v>
      </c>
      <c r="CQ64" s="186">
        <f>'[15]Terminos de Int'!C64</f>
        <v>8.7359641559807919</v>
      </c>
      <c r="CR64" s="173">
        <f>[16]bp!G64</f>
        <v>-4870.5</v>
      </c>
      <c r="CS64" s="173">
        <f>[16]bp!H64</f>
        <v>16263.5</v>
      </c>
      <c r="CT64" s="173">
        <f>[16]bp!I64</f>
        <v>9943.3000000000011</v>
      </c>
      <c r="CU64" s="173">
        <f>[16]bp!J64</f>
        <v>4675.2000000000007</v>
      </c>
      <c r="CV64" s="173">
        <f>[16]bp!K64</f>
        <v>1381.6</v>
      </c>
      <c r="CW64" s="173">
        <f>[16]bp!L64</f>
        <v>256.39999999999998</v>
      </c>
      <c r="CX64" s="173">
        <f>[16]bp!M64</f>
        <v>21134</v>
      </c>
      <c r="CY64" s="173">
        <f>[16]bp!N64</f>
        <v>12131.5</v>
      </c>
      <c r="CZ64" s="173">
        <f>[16]bp!O64</f>
        <v>4051.1</v>
      </c>
      <c r="DA64" s="173">
        <f>[16]bp!P64</f>
        <v>4918.8999999999996</v>
      </c>
      <c r="DB64" s="173">
        <f>[16]bp!Q64</f>
        <v>32.5</v>
      </c>
      <c r="DC64" s="173">
        <f>[16]bp!R64</f>
        <v>4533.3</v>
      </c>
      <c r="DD64" s="173">
        <f>[16]bp!S64</f>
        <v>70</v>
      </c>
      <c r="DE64" s="173">
        <f>[16]bp!T64</f>
        <v>686.2</v>
      </c>
      <c r="DF64" s="173">
        <f>[16]bp!U64</f>
        <v>419</v>
      </c>
      <c r="DG64" s="173">
        <f>[16]bp!V64</f>
        <v>1</v>
      </c>
      <c r="DH64" s="173">
        <f>'[18]Inv Ext'!B64</f>
        <v>781.8</v>
      </c>
      <c r="DI64" s="173">
        <f t="shared" si="130"/>
        <v>0.58023892870019689</v>
      </c>
      <c r="DJ64" s="173">
        <f t="shared" si="17"/>
        <v>16.383548609965604</v>
      </c>
      <c r="DK64" s="173">
        <f t="shared" si="0"/>
        <v>-2188.1999999999989</v>
      </c>
      <c r="DL64" s="173">
        <f t="shared" si="6"/>
        <v>-1.6240455663619473</v>
      </c>
      <c r="DM64" s="173">
        <f t="shared" si="38"/>
        <v>46.996732847449117</v>
      </c>
      <c r="DN64" s="173">
        <f t="shared" si="189"/>
        <v>51.805042858036664</v>
      </c>
      <c r="DO64" s="173">
        <f t="shared" si="268"/>
        <v>-3.6148039169024164</v>
      </c>
      <c r="DP64" s="173">
        <f t="shared" si="269"/>
        <v>3.3645396974630377</v>
      </c>
      <c r="DQ64" s="173">
        <f>'[16]Pet A'!$B64</f>
        <v>4218.7</v>
      </c>
      <c r="DR64" s="192">
        <f>[20]GobFed!$X64</f>
        <v>412800</v>
      </c>
      <c r="DS64" s="140">
        <f>[20]GobFed!$X133</f>
        <v>13.457098652138564</v>
      </c>
      <c r="DT64" s="192">
        <f>[20]GobFed!$AO64</f>
        <v>514300</v>
      </c>
      <c r="DU64" s="140">
        <f>[20]GobFed!$AO133</f>
        <v>16.765954062003061</v>
      </c>
      <c r="DV64" s="193">
        <f>[20]GobFed!$BG64</f>
        <v>-101500</v>
      </c>
      <c r="DW64" s="186">
        <f>[20]GobFed!$BG133</f>
        <v>-3.3088554098644964</v>
      </c>
      <c r="DX64" s="191">
        <f t="shared" si="206"/>
        <v>48379.331599004312</v>
      </c>
      <c r="DY64" s="185">
        <f>'[20] Sector Pub'!$G64</f>
        <v>1.5771449565221065</v>
      </c>
      <c r="DZ64" s="191">
        <f t="shared" si="207"/>
        <v>266173.6775990043</v>
      </c>
      <c r="EA64" s="185">
        <f>'[20] Sector Pub'!$H64</f>
        <v>8.6771449565221062</v>
      </c>
      <c r="EB64" s="191">
        <f t="shared" si="208"/>
        <v>-217794.34599999999</v>
      </c>
      <c r="EC64" s="185">
        <f>'[20] Sector Pub'!$I64</f>
        <v>-7.1</v>
      </c>
      <c r="ED64" s="36">
        <f>'[20]Deuda Ext'!K64</f>
        <v>28315</v>
      </c>
      <c r="EE64" s="36">
        <f t="shared" si="196"/>
        <v>21.014921036257451</v>
      </c>
      <c r="EF64" s="4"/>
      <c r="EG64" s="175">
        <f>'[21]Rec y Obligaciones'!$EA64</f>
        <v>545601.24</v>
      </c>
      <c r="EH64" s="173">
        <f t="shared" si="230"/>
        <v>17.786360735002734</v>
      </c>
      <c r="EI64" s="173">
        <f t="shared" si="249"/>
        <v>60.735694084374273</v>
      </c>
      <c r="EJ64" s="173">
        <f>'[21]Rec y Obligaciones'!C64</f>
        <v>63801.240000000005</v>
      </c>
      <c r="EK64" s="173">
        <f t="shared" si="231"/>
        <v>2.0798923953700803</v>
      </c>
      <c r="EL64" s="173">
        <f t="shared" si="250"/>
        <v>23.631438204859911</v>
      </c>
      <c r="EM64" s="173">
        <f>'[21]Rec y Obligaciones'!$DE64+'[21]Rec y Obligaciones'!$DF64+'[21]Rec y Obligaciones'!$DG64</f>
        <v>481800</v>
      </c>
      <c r="EN64" s="173">
        <f t="shared" si="232"/>
        <v>15.706468339632654</v>
      </c>
      <c r="EO64" s="173">
        <f t="shared" si="107"/>
        <v>67.388147334922223</v>
      </c>
      <c r="EP64" s="175">
        <f>'[21]Rec y Obligaciones'!$DF64</f>
        <v>459500</v>
      </c>
      <c r="EQ64" s="173">
        <f t="shared" si="233"/>
        <v>14.979498136283114</v>
      </c>
      <c r="ER64" s="173">
        <f t="shared" si="251"/>
        <v>77.712287866833748</v>
      </c>
      <c r="ES64" s="175">
        <f>'[21]Rec y Obligaciones'!$DC64+'[21]Rec y Obligaciones'!$DD64</f>
        <v>19400</v>
      </c>
      <c r="ET64" s="173">
        <f t="shared" si="234"/>
        <v>0.63243147735341121</v>
      </c>
      <c r="EU64" s="173">
        <f t="shared" si="99"/>
        <v>140.99378881987579</v>
      </c>
      <c r="EV64" s="175">
        <f>'[21]Rec y Obligaciones'!$DG64</f>
        <v>2900</v>
      </c>
      <c r="EW64" s="173">
        <f t="shared" si="235"/>
        <v>9.4538725996128475E-2</v>
      </c>
      <c r="EX64" s="173">
        <f t="shared" si="252"/>
        <v>-86.333647502356271</v>
      </c>
      <c r="EZ64" s="173">
        <f>'[21]Rec y Obligaciones'!$DS64</f>
        <v>1442200</v>
      </c>
      <c r="FA64" s="173">
        <f t="shared" si="236"/>
        <v>47.01508642469534</v>
      </c>
      <c r="FB64" s="175">
        <f>'[21]Rec y Obligaciones'!$DF64+'[21]Rec y Obligaciones'!$DG64</f>
        <v>462400</v>
      </c>
      <c r="FC64" s="173">
        <f t="shared" si="237"/>
        <v>15.074036862279245</v>
      </c>
      <c r="FD64" s="175">
        <f>'[21]Rec y Obligaciones'!$DH64+'[21]Rec y Obligaciones'!$DI64</f>
        <v>446000</v>
      </c>
      <c r="FE64" s="173">
        <f t="shared" si="238"/>
        <v>14.539404066990794</v>
      </c>
      <c r="FF64" s="175">
        <f>'[21]Rec y Obligaciones'!$DL64+'[21]Rec y Obligaciones'!$DK64</f>
        <v>533800</v>
      </c>
      <c r="FG64" s="173">
        <f t="shared" si="239"/>
        <v>17.401645495425303</v>
      </c>
      <c r="FH64" s="173">
        <f>'[21]Rec y Obligaciones'!$DH64</f>
        <v>96900</v>
      </c>
      <c r="FI64" s="173">
        <f t="shared" si="108"/>
        <v>3.1588974306982238</v>
      </c>
      <c r="FJ64" s="173">
        <f>'[21]Rec y Obligaciones'!$DK64</f>
        <v>46400</v>
      </c>
      <c r="FK64" s="173">
        <f t="shared" si="109"/>
        <v>1.5126196159380556</v>
      </c>
      <c r="FL64" s="195">
        <v>346400</v>
      </c>
      <c r="FM64" s="173">
        <f t="shared" si="110"/>
        <v>11.292487822434104</v>
      </c>
      <c r="FN64" s="173">
        <f t="shared" si="119"/>
        <v>33.229231970400349</v>
      </c>
      <c r="FO64" s="173" t="s">
        <v>124</v>
      </c>
      <c r="FP64" s="173" t="s">
        <v>124</v>
      </c>
      <c r="FQ64" s="173" t="s">
        <v>124</v>
      </c>
      <c r="FR64" s="173">
        <f>'[21]Rec y Obligaciones'!$DZ64</f>
        <v>865100</v>
      </c>
      <c r="FS64" s="173">
        <f t="shared" si="240"/>
        <v>28.201879951465774</v>
      </c>
      <c r="FT64" s="173">
        <f t="shared" si="112"/>
        <v>34.982056483070693</v>
      </c>
      <c r="FU64" s="173">
        <f t="shared" si="241"/>
        <v>0.6348959177585447</v>
      </c>
      <c r="FV64" s="173">
        <f t="shared" si="114"/>
        <v>11.292487822434104</v>
      </c>
      <c r="FW64" s="173">
        <f t="shared" si="115"/>
        <v>8.8554445727482687</v>
      </c>
      <c r="FX64" s="191">
        <f>'[21]Fin Gob Fed '!I64</f>
        <v>688901.24</v>
      </c>
      <c r="FY64" s="185">
        <f>'[21]Fin Gob Fed '!L64</f>
        <v>22.457877781639016</v>
      </c>
      <c r="FZ64" s="185">
        <f>'[21]Fin Gob Fed '!M64</f>
        <v>71.125826564324228</v>
      </c>
      <c r="GA64" s="191">
        <f>'[21]Fin Gob Fed '!N64</f>
        <v>625100</v>
      </c>
      <c r="GB64" s="185">
        <f>'[21]Fin Gob Fed '!O64</f>
        <v>20.377985386268936</v>
      </c>
      <c r="GC64" s="185">
        <f>'[21]Fin Gob Fed '!P64</f>
        <v>78.1094357256015</v>
      </c>
      <c r="GD64" s="185">
        <f>'[21]Fin Gob Fed '!$H64</f>
        <v>4.6715170466362794</v>
      </c>
      <c r="GE64" s="185">
        <f>'[21]Fin Gob Fed '!$G64</f>
        <v>19.651015182919394</v>
      </c>
      <c r="GF64" s="173">
        <f>'[21]Reservas Int'!C64</f>
        <v>2798.3</v>
      </c>
      <c r="GG64" s="27">
        <f t="shared" si="190"/>
        <v>2.0768516170142761</v>
      </c>
      <c r="GH64" s="31">
        <f t="shared" si="53"/>
        <v>419.00000000000045</v>
      </c>
      <c r="GI64" s="31">
        <f t="shared" si="197"/>
        <v>0.310974815970047</v>
      </c>
      <c r="GJ64" s="28">
        <f t="shared" si="191"/>
        <v>63801.240000000005</v>
      </c>
      <c r="GK64" s="32">
        <f t="shared" si="54"/>
        <v>18.128328196332145</v>
      </c>
      <c r="GL64" s="35">
        <f t="shared" si="192"/>
        <v>2.7679676874252976</v>
      </c>
    </row>
    <row r="65" spans="1:194" x14ac:dyDescent="0.25">
      <c r="A65" s="22">
        <v>1980</v>
      </c>
      <c r="B65" s="28">
        <f>'[14]EU Pob'!C65</f>
        <v>227726000</v>
      </c>
      <c r="C65" s="35">
        <f>'[14]EU PIB'!B65</f>
        <v>6759.1809999999996</v>
      </c>
      <c r="D65" s="35">
        <f>'[14]EU PIB'!C65</f>
        <v>-0.3</v>
      </c>
      <c r="E65" s="35">
        <f>'[14]EU PIB'!D65</f>
        <v>2857.3069999999998</v>
      </c>
      <c r="F65" s="35">
        <f>'[14]EU PIB'!E65</f>
        <v>9.0330378700327572</v>
      </c>
      <c r="G65" s="35">
        <f>'[14]EU PIB'!F65</f>
        <v>42.272976563284814</v>
      </c>
      <c r="H65" s="35">
        <f>'[14]EU PIB'!G65</f>
        <v>9.0330378700327572</v>
      </c>
      <c r="I65" s="35">
        <f>'[14]EU PIB'!H65</f>
        <v>12547.126810289559</v>
      </c>
      <c r="J65" s="170">
        <f>'[14]EU INF A'!$J65</f>
        <v>328.46693081377629</v>
      </c>
      <c r="K65" s="170">
        <f t="shared" ref="K65" si="294">((J65/J64)-1)*100</f>
        <v>14.078543452948033</v>
      </c>
      <c r="L65" s="170">
        <f>'[14]EU INF A'!$L65</f>
        <v>343.06613837244737</v>
      </c>
      <c r="M65" s="170">
        <f t="shared" ref="M65" si="295">((L65/L64)-1)*100</f>
        <v>12.470023980815338</v>
      </c>
      <c r="N65" s="170">
        <f>'[14]EU INF A'!$F65</f>
        <v>342.41689750692512</v>
      </c>
      <c r="O65" s="170">
        <f t="shared" si="1"/>
        <v>13.549201974968405</v>
      </c>
      <c r="P65" s="170">
        <f>'[14]EU INF A'!$H65</f>
        <v>345.2</v>
      </c>
      <c r="Q65" s="170">
        <f t="shared" ref="Q65" si="296">((P65/P64)-1)*100</f>
        <v>12.516297262059961</v>
      </c>
      <c r="R65" s="170">
        <f>'[14]EU tasas'!B65</f>
        <v>20.350000000000001</v>
      </c>
      <c r="S65" s="170">
        <f>'[14]EU tasas'!C65</f>
        <v>15.265833333333333</v>
      </c>
      <c r="T65" s="170">
        <f>'[14]EU tasas'!D65</f>
        <v>15.49</v>
      </c>
      <c r="U65" s="170">
        <f>'[14]EU tasas'!E65</f>
        <v>11.434166666666668</v>
      </c>
      <c r="V65" s="171">
        <f>'[14]EU Bal Fis'!B65</f>
        <v>-2.5792099999999998</v>
      </c>
      <c r="W65" s="170">
        <f>'[14]UK Pet'!B124</f>
        <v>36.83</v>
      </c>
      <c r="X65" s="170">
        <f>'[14]UK Pet'!C124</f>
        <v>16.5137614678899</v>
      </c>
      <c r="Y65" s="172">
        <f>[17]POBLACIÓN!$E65</f>
        <v>66846833</v>
      </c>
      <c r="Z65" s="52">
        <f t="shared" si="179"/>
        <v>3.1684752109396808</v>
      </c>
      <c r="AA65" s="37">
        <f>[17]POBLACIÓN!$F65</f>
        <v>44299719.079567917</v>
      </c>
      <c r="AB65" s="52">
        <f t="shared" si="10"/>
        <v>66.270482970476579</v>
      </c>
      <c r="AC65" s="37">
        <f>[17]POBLACIÓN!$G65</f>
        <v>22547113.920432083</v>
      </c>
      <c r="AD65" s="52">
        <f t="shared" si="11"/>
        <v>33.729517029523421</v>
      </c>
      <c r="AE65" s="37">
        <f>[17]POBLACIÓN!$M65</f>
        <v>20282000</v>
      </c>
      <c r="AF65" s="52">
        <f t="shared" si="12"/>
        <v>30.341003589504385</v>
      </c>
      <c r="AG65" s="173">
        <f>[18]PIB!D65</f>
        <v>271922.68617905746</v>
      </c>
      <c r="AH65" s="173">
        <f>[18]PIB!E65</f>
        <v>9.233251984064438</v>
      </c>
      <c r="AI65" s="174">
        <f>[18]PIB!H65</f>
        <v>1615.1307791612458</v>
      </c>
      <c r="AJ65" s="174">
        <f>[18]PIB!I65</f>
        <v>31.072028144731245</v>
      </c>
      <c r="AK65" s="175">
        <f>[18]PIB!B65</f>
        <v>4391907</v>
      </c>
      <c r="AL65" s="173">
        <f>[18]PIB!C65</f>
        <v>43.174238783958138</v>
      </c>
      <c r="AM65" s="48">
        <f t="shared" si="175"/>
        <v>13.407094279610368</v>
      </c>
      <c r="AN65" s="173">
        <f>'[18]PIB POT'!F65</f>
        <v>261808.71166831878</v>
      </c>
      <c r="AO65" s="173">
        <f>'[18]PIB POT'!G65</f>
        <v>625.0731182171163</v>
      </c>
      <c r="AP65" s="173">
        <f>'[18]PIB POT'!H65</f>
        <v>6.7331366210554355</v>
      </c>
      <c r="AQ65" s="176">
        <f t="shared" si="21"/>
        <v>2.3423984735737591</v>
      </c>
      <c r="AR65" s="177">
        <f t="shared" si="3"/>
        <v>191438.00944424263</v>
      </c>
      <c r="AS65" s="178">
        <f t="shared" si="13"/>
        <v>42.082099657745609</v>
      </c>
      <c r="AT65" s="174">
        <f t="shared" si="4"/>
        <v>2863.8306536413274</v>
      </c>
      <c r="AU65" s="170">
        <f t="shared" si="14"/>
        <v>37.718522414179922</v>
      </c>
      <c r="AV65" s="179">
        <f t="shared" si="73"/>
        <v>2.5471754677953116</v>
      </c>
      <c r="AW65" s="179">
        <v>1.38</v>
      </c>
      <c r="AX65" s="181">
        <f>'[18]Inv Nom'!C65</f>
        <v>1032920</v>
      </c>
      <c r="AY65" s="182">
        <f t="shared" si="50"/>
        <v>43.769616747047493</v>
      </c>
      <c r="AZ65" s="181">
        <f>'[18]Inv Nom'!D65</f>
        <v>568567</v>
      </c>
      <c r="BA65" s="182">
        <f t="shared" si="51"/>
        <v>40.75705249606991</v>
      </c>
      <c r="BB65" s="181">
        <f>'[18]Inv Nom'!E65</f>
        <v>464353</v>
      </c>
      <c r="BC65" s="182">
        <f t="shared" si="52"/>
        <v>47.63862393488489</v>
      </c>
      <c r="BD65" s="182">
        <f t="shared" si="29"/>
        <v>23.518712941781324</v>
      </c>
      <c r="BE65" s="184">
        <f t="shared" si="129"/>
        <v>-5.4503789661681514</v>
      </c>
      <c r="BF65" s="185">
        <f t="shared" si="75"/>
        <v>28.969091907949476</v>
      </c>
      <c r="BG65" s="185">
        <f t="shared" si="245"/>
        <v>21.440403345099671</v>
      </c>
      <c r="BH65" s="186">
        <f t="shared" si="246"/>
        <v>7.5286885628498057</v>
      </c>
      <c r="BI65" s="185">
        <f t="shared" si="247"/>
        <v>8.4946146478435605</v>
      </c>
      <c r="BJ65" s="185">
        <f t="shared" si="248"/>
        <v>-3.044235681675409</v>
      </c>
      <c r="BK65" s="182">
        <f t="shared" si="94"/>
        <v>10.572924244525215</v>
      </c>
      <c r="BL65" s="182">
        <f t="shared" si="229"/>
        <v>12.945788697256111</v>
      </c>
      <c r="BM65" s="173">
        <v>27.1</v>
      </c>
      <c r="BN65" s="173">
        <f t="shared" si="212"/>
        <v>5.4503789661681514</v>
      </c>
      <c r="BO65" s="173">
        <f t="shared" si="201"/>
        <v>21.649621033831849</v>
      </c>
      <c r="BP65" s="173">
        <f t="shared" si="202"/>
        <v>19.549621033831848</v>
      </c>
      <c r="BQ65" s="173">
        <f t="shared" si="203"/>
        <v>2.0496210338318477</v>
      </c>
      <c r="BR65" s="173">
        <f t="shared" si="204"/>
        <v>2.0999999999999996</v>
      </c>
      <c r="BS65" s="173">
        <f t="shared" si="213"/>
        <v>-7.5</v>
      </c>
      <c r="BT65" s="173">
        <f t="shared" si="205"/>
        <v>17.5</v>
      </c>
      <c r="BU65" s="173">
        <v>9.6</v>
      </c>
      <c r="BV65" s="187">
        <f>'[15]Precios M Anual'!B65</f>
        <v>1104.6686741725155</v>
      </c>
      <c r="BW65" s="188">
        <f t="shared" si="5"/>
        <v>26.351647187367178</v>
      </c>
      <c r="BX65" s="187">
        <f>'[15]Precios M Anual'!D65</f>
        <v>1133.5244610911723</v>
      </c>
      <c r="BY65" s="188">
        <f t="shared" si="5"/>
        <v>29.846681455460633</v>
      </c>
      <c r="BZ65" s="188">
        <f>'[15]Fuente Bortz y otros'!G65</f>
        <v>1382.7462199410807</v>
      </c>
      <c r="CA65" s="188">
        <f>'[15]Fuente Bortz y otros'!I65</f>
        <v>26.351647187367178</v>
      </c>
      <c r="CB65" s="190">
        <f>'[15]Tasas int'!$B65</f>
        <v>24.25</v>
      </c>
      <c r="CC65" s="185">
        <f>'[19]TCA B64'!$B65</f>
        <v>22.941666666666666</v>
      </c>
      <c r="CD65" s="140">
        <f t="shared" si="15"/>
        <v>0.76866764275254074</v>
      </c>
      <c r="CE65" s="185">
        <f>[19]TCA!$D65</f>
        <v>23.2</v>
      </c>
      <c r="CF65" s="140">
        <f t="shared" si="16"/>
        <v>1.754385964912264</v>
      </c>
      <c r="CG65" s="190">
        <f>'[19]TCA B64'!$I65</f>
        <v>114.53725028277071</v>
      </c>
      <c r="CH65" s="140">
        <f t="shared" si="22"/>
        <v>10.420055063272194</v>
      </c>
      <c r="CI65" s="27">
        <f>[19]TCA!$H65</f>
        <v>121.01069951677576</v>
      </c>
      <c r="CJ65" s="140">
        <f t="shared" si="77"/>
        <v>13.412855447142814</v>
      </c>
      <c r="CK65" s="185">
        <f>[22]SMIN!$E65</f>
        <v>140.69</v>
      </c>
      <c r="CL65" s="185">
        <v>1.1500000000000001</v>
      </c>
      <c r="CM65" s="191">
        <f>[22]SMIN!$G65</f>
        <v>4199.7014925373132</v>
      </c>
      <c r="CN65" s="185">
        <f t="shared" si="95"/>
        <v>380.17747680617657</v>
      </c>
      <c r="CO65" s="185">
        <f>[22]SIND!$B$19</f>
        <v>182.95902244411485</v>
      </c>
      <c r="CP65" s="186">
        <f>'[15]Terminos de Int'!B65</f>
        <v>187.81635634117615</v>
      </c>
      <c r="CQ65" s="186">
        <f>'[15]Terminos de Int'!C65</f>
        <v>12.12615633186549</v>
      </c>
      <c r="CR65" s="173">
        <f>[16]bp!G65</f>
        <v>-10434.097</v>
      </c>
      <c r="CS65" s="173">
        <f>[16]bp!H65</f>
        <v>24860</v>
      </c>
      <c r="CT65" s="173">
        <f>[16]bp!I65</f>
        <v>18031.039000000001</v>
      </c>
      <c r="CU65" s="173">
        <f>[16]bp!J65</f>
        <v>4569.018</v>
      </c>
      <c r="CV65" s="173">
        <f>[16]bp!K65</f>
        <v>1383.309</v>
      </c>
      <c r="CW65" s="173">
        <f>[16]bp!L65</f>
        <v>877.30500000000006</v>
      </c>
      <c r="CX65" s="173">
        <f>[16]bp!M65</f>
        <v>35294</v>
      </c>
      <c r="CY65" s="173">
        <f>[16]bp!N65</f>
        <v>21089.360000000001</v>
      </c>
      <c r="CZ65" s="173">
        <f>[16]bp!O65</f>
        <v>6340.6229999999996</v>
      </c>
      <c r="DA65" s="173">
        <f>[16]bp!P65</f>
        <v>7820.6610000000001</v>
      </c>
      <c r="DB65" s="173">
        <f>[16]bp!Q65</f>
        <v>44.124000000000002</v>
      </c>
      <c r="DC65" s="173">
        <f>[16]bp!R65</f>
        <v>11274.5</v>
      </c>
      <c r="DD65" s="173">
        <f>[16]bp!S65</f>
        <v>0</v>
      </c>
      <c r="DE65" s="173">
        <f>[16]bp!T65</f>
        <v>-142.30000000000001</v>
      </c>
      <c r="DF65" s="173">
        <f>[16]bp!U65</f>
        <v>916.2</v>
      </c>
      <c r="DG65" s="173">
        <f>[16]bp!V65</f>
        <v>-217.9</v>
      </c>
      <c r="DH65" s="173">
        <f>'[18]Inv Ext'!B65</f>
        <v>1622.6</v>
      </c>
      <c r="DI65" s="173">
        <f t="shared" si="130"/>
        <v>0.84758507712784747</v>
      </c>
      <c r="DJ65" s="173">
        <f t="shared" si="17"/>
        <v>20.435021819109561</v>
      </c>
      <c r="DK65" s="173">
        <f t="shared" si="0"/>
        <v>-3058.3209999999999</v>
      </c>
      <c r="DL65" s="173">
        <f t="shared" si="6"/>
        <v>-1.5975516089404138</v>
      </c>
      <c r="DM65" s="173">
        <f t="shared" si="38"/>
        <v>81.338579747166435</v>
      </c>
      <c r="DN65" s="173">
        <f t="shared" si="189"/>
        <v>73.839673577051485</v>
      </c>
      <c r="DO65" s="173">
        <f t="shared" si="268"/>
        <v>-5.4503789661681514</v>
      </c>
      <c r="DP65" s="173">
        <f t="shared" si="269"/>
        <v>5.8893738149130517</v>
      </c>
      <c r="DQ65" s="173">
        <f>'[16]Pet A'!$B65</f>
        <v>9993</v>
      </c>
      <c r="DR65" s="192">
        <f>[20]GobFed!$X65</f>
        <v>683800</v>
      </c>
      <c r="DS65" s="140">
        <f>[20]GobFed!$X134</f>
        <v>15.569546440760243</v>
      </c>
      <c r="DT65" s="192">
        <f>[20]GobFed!$AO65</f>
        <v>817500</v>
      </c>
      <c r="DU65" s="140">
        <f>[20]GobFed!$AO134</f>
        <v>18.613782122435651</v>
      </c>
      <c r="DV65" s="193">
        <f>[20]GobFed!$BG65</f>
        <v>-133700</v>
      </c>
      <c r="DW65" s="186">
        <f>[20]GobFed!$BG134</f>
        <v>-3.044235681675409</v>
      </c>
      <c r="DX65" s="191">
        <f t="shared" si="206"/>
        <v>233967.42191507947</v>
      </c>
      <c r="DY65" s="185">
        <f>'[20] Sector Pub'!$G65</f>
        <v>5.3272398963611813</v>
      </c>
      <c r="DZ65" s="191">
        <f t="shared" si="207"/>
        <v>563360.44691507949</v>
      </c>
      <c r="EA65" s="185">
        <f>'[20] Sector Pub'!$H65</f>
        <v>12.827239896361181</v>
      </c>
      <c r="EB65" s="191">
        <f t="shared" si="208"/>
        <v>-329393.02499999997</v>
      </c>
      <c r="EC65" s="185">
        <f>'[20] Sector Pub'!$I65</f>
        <v>-7.5</v>
      </c>
      <c r="ED65" s="36">
        <f>'[20]Deuda Ext'!K65</f>
        <v>32322</v>
      </c>
      <c r="EE65" s="36">
        <f t="shared" si="196"/>
        <v>16.883794442824041</v>
      </c>
      <c r="EF65" s="4"/>
      <c r="EG65" s="175">
        <f>'[21]Rec y Obligaciones'!$EA65</f>
        <v>749731.67999999993</v>
      </c>
      <c r="EH65" s="173">
        <f t="shared" si="230"/>
        <v>17.070754913526173</v>
      </c>
      <c r="EI65" s="173">
        <f t="shared" si="249"/>
        <v>37.413851918664975</v>
      </c>
      <c r="EJ65" s="173">
        <f>'[21]Rec y Obligaciones'!C65</f>
        <v>91231.679999999993</v>
      </c>
      <c r="EK65" s="173">
        <f t="shared" si="231"/>
        <v>2.0772680295825934</v>
      </c>
      <c r="EL65" s="173">
        <f t="shared" si="250"/>
        <v>42.993584450709712</v>
      </c>
      <c r="EM65" s="173">
        <f>'[21]Rec y Obligaciones'!$DE65+'[21]Rec y Obligaciones'!$DF65+'[21]Rec y Obligaciones'!$DG65</f>
        <v>658500</v>
      </c>
      <c r="EN65" s="173">
        <f t="shared" si="232"/>
        <v>14.99348688394358</v>
      </c>
      <c r="EO65" s="173">
        <f t="shared" si="107"/>
        <v>36.67496886674968</v>
      </c>
      <c r="EP65" s="175">
        <f>'[21]Rec y Obligaciones'!$DF65</f>
        <v>611400</v>
      </c>
      <c r="EQ65" s="173">
        <f t="shared" si="233"/>
        <v>13.921059803861969</v>
      </c>
      <c r="ER65" s="173">
        <f t="shared" si="251"/>
        <v>33.057671381936892</v>
      </c>
      <c r="ES65" s="175">
        <f>'[21]Rec y Obligaciones'!$DC65+'[21]Rec y Obligaciones'!$DD65</f>
        <v>43600</v>
      </c>
      <c r="ET65" s="173">
        <f t="shared" si="234"/>
        <v>0.99273504652990141</v>
      </c>
      <c r="EU65" s="173">
        <f t="shared" si="99"/>
        <v>124.74226804123711</v>
      </c>
      <c r="EV65" s="175">
        <f>'[21]Rec y Obligaciones'!$DG65</f>
        <v>3500</v>
      </c>
      <c r="EW65" s="173">
        <f t="shared" si="235"/>
        <v>7.9692033551712282E-2</v>
      </c>
      <c r="EX65" s="173">
        <f t="shared" si="252"/>
        <v>20.68965517241379</v>
      </c>
      <c r="EZ65" s="173">
        <f>'[21]Rec y Obligaciones'!$DS65</f>
        <v>1956500</v>
      </c>
      <c r="FA65" s="173">
        <f t="shared" si="236"/>
        <v>44.547846755407164</v>
      </c>
      <c r="FB65" s="175">
        <f>'[21]Rec y Obligaciones'!$DF65+'[21]Rec y Obligaciones'!$DG65</f>
        <v>614900</v>
      </c>
      <c r="FC65" s="173">
        <f t="shared" si="237"/>
        <v>14.000751837413681</v>
      </c>
      <c r="FD65" s="175">
        <f>'[21]Rec y Obligaciones'!$DH65+'[21]Rec y Obligaciones'!$DI65</f>
        <v>583600</v>
      </c>
      <c r="FE65" s="173">
        <f t="shared" si="238"/>
        <v>13.288077365936937</v>
      </c>
      <c r="FF65" s="175">
        <f>'[21]Rec y Obligaciones'!$DL65+'[21]Rec y Obligaciones'!$DK65</f>
        <v>758000</v>
      </c>
      <c r="FG65" s="173">
        <f t="shared" si="239"/>
        <v>17.259017552056545</v>
      </c>
      <c r="FH65" s="173">
        <f>'[21]Rec y Obligaciones'!$DH65</f>
        <v>121600</v>
      </c>
      <c r="FI65" s="173">
        <f t="shared" si="108"/>
        <v>2.7687289371109181</v>
      </c>
      <c r="FJ65" s="173">
        <f>'[21]Rec y Obligaciones'!$DK65</f>
        <v>62500</v>
      </c>
      <c r="FK65" s="173">
        <f t="shared" si="109"/>
        <v>1.4230720277091478</v>
      </c>
      <c r="FL65" s="195">
        <v>462000</v>
      </c>
      <c r="FM65" s="173">
        <f t="shared" si="110"/>
        <v>10.519348428826019</v>
      </c>
      <c r="FN65" s="173">
        <f t="shared" si="119"/>
        <v>33.371824480369504</v>
      </c>
      <c r="FO65" s="173" t="s">
        <v>124</v>
      </c>
      <c r="FP65" s="173" t="s">
        <v>124</v>
      </c>
      <c r="FQ65" s="173" t="s">
        <v>124</v>
      </c>
      <c r="FR65" s="173">
        <f>'[21]Rec y Obligaciones'!$DZ65</f>
        <v>1246000</v>
      </c>
      <c r="FS65" s="173">
        <f t="shared" si="240"/>
        <v>28.370363944409572</v>
      </c>
      <c r="FT65" s="173">
        <f t="shared" si="112"/>
        <v>44.029591954687319</v>
      </c>
      <c r="FU65" s="173">
        <f t="shared" si="241"/>
        <v>0.61622045903142308</v>
      </c>
      <c r="FV65" s="173">
        <f t="shared" si="114"/>
        <v>10.519348428826019</v>
      </c>
      <c r="FW65" s="173">
        <f t="shared" si="115"/>
        <v>9.5062922077922085</v>
      </c>
      <c r="FX65" s="191">
        <f>'[21]Fin Gob Fed '!I65</f>
        <v>933831.67999999993</v>
      </c>
      <c r="FY65" s="185">
        <f>'[21]Fin Gob Fed '!L65</f>
        <v>21.262555878346241</v>
      </c>
      <c r="FZ65" s="185">
        <f>'[21]Fin Gob Fed '!M65</f>
        <v>35.55378126478621</v>
      </c>
      <c r="GA65" s="191">
        <f>'[21]Fin Gob Fed '!N65</f>
        <v>842600</v>
      </c>
      <c r="GB65" s="185">
        <f>'[21]Fin Gob Fed '!O65</f>
        <v>19.185287848763647</v>
      </c>
      <c r="GC65" s="185">
        <f>'[21]Fin Gob Fed '!P65</f>
        <v>34.79443289073749</v>
      </c>
      <c r="GD65" s="185">
        <f>'[21]Fin Gob Fed '!$H65</f>
        <v>4.1918009648200663</v>
      </c>
      <c r="GE65" s="185">
        <f>'[21]Fin Gob Fed '!$G65</f>
        <v>18.112860768682033</v>
      </c>
      <c r="GF65" s="173">
        <f>'[21]Reservas Int'!C65</f>
        <v>3932.4</v>
      </c>
      <c r="GG65" s="27">
        <f t="shared" si="190"/>
        <v>2.0541375306899714</v>
      </c>
      <c r="GH65" s="31">
        <f t="shared" si="53"/>
        <v>1134.0999999999999</v>
      </c>
      <c r="GI65" s="31">
        <f t="shared" si="197"/>
        <v>0.59241109082379628</v>
      </c>
      <c r="GJ65" s="28">
        <f t="shared" si="191"/>
        <v>91231.679999999993</v>
      </c>
      <c r="GK65" s="32">
        <f t="shared" si="54"/>
        <v>42.993584450709712</v>
      </c>
      <c r="GL65" s="35">
        <f t="shared" si="192"/>
        <v>2.2375643452432885</v>
      </c>
    </row>
    <row r="66" spans="1:194" x14ac:dyDescent="0.25">
      <c r="A66" s="22">
        <v>1981</v>
      </c>
      <c r="B66" s="28">
        <f>'[14]EU Pob'!C66</f>
        <v>230008000</v>
      </c>
      <c r="C66" s="35">
        <f>'[14]EU PIB'!B66</f>
        <v>6930.71</v>
      </c>
      <c r="D66" s="35">
        <f>'[14]EU PIB'!C66</f>
        <v>2.5</v>
      </c>
      <c r="E66" s="35">
        <f>'[14]EU PIB'!D66</f>
        <v>3207.0419999999999</v>
      </c>
      <c r="F66" s="35">
        <f>'[14]EU PIB'!E66</f>
        <v>9.4621796125918589</v>
      </c>
      <c r="G66" s="35">
        <f>'[14]EU PIB'!F66</f>
        <v>46.272921533291687</v>
      </c>
      <c r="H66" s="35">
        <f>'[14]EU PIB'!G66</f>
        <v>9.4621796125918589</v>
      </c>
      <c r="I66" s="35">
        <f>'[14]EU PIB'!H66</f>
        <v>13943.175889534277</v>
      </c>
      <c r="J66" s="170">
        <f>'[14]EU INF A'!$J66</f>
        <v>358.54922279792748</v>
      </c>
      <c r="K66" s="170">
        <f t="shared" ref="K66" si="297">((J66/J65)-1)*100</f>
        <v>9.1583928737125397</v>
      </c>
      <c r="L66" s="170">
        <f>'[14]EU INF A'!$L66</f>
        <v>361.35324596159705</v>
      </c>
      <c r="M66" s="170">
        <f t="shared" ref="M66" si="298">((L66/L65)-1)*100</f>
        <v>5.330490405117283</v>
      </c>
      <c r="N66" s="170">
        <f>'[14]EU INF A'!$F66</f>
        <v>377.80470914127426</v>
      </c>
      <c r="O66" s="170">
        <f t="shared" si="1"/>
        <v>10.3347153402771</v>
      </c>
      <c r="P66" s="170">
        <f>'[14]EU INF A'!$H66</f>
        <v>376</v>
      </c>
      <c r="Q66" s="170">
        <f t="shared" ref="Q66" si="299">((P66/P65)-1)*100</f>
        <v>8.9223638470451903</v>
      </c>
      <c r="R66" s="170">
        <f>'[14]EU tasas'!B66</f>
        <v>15.75</v>
      </c>
      <c r="S66" s="170">
        <f>'[14]EU tasas'!C66</f>
        <v>18.869999999999997</v>
      </c>
      <c r="T66" s="170">
        <f>'[14]EU tasas'!D66</f>
        <v>10.85</v>
      </c>
      <c r="U66" s="170">
        <f>'[14]EU tasas'!E66</f>
        <v>14.024999999999999</v>
      </c>
      <c r="V66" s="171">
        <f>'[14]EU Bal Fis'!B66</f>
        <v>-2.4592999999999998</v>
      </c>
      <c r="W66" s="170">
        <f>'[14]UK Pet'!B125</f>
        <v>35.93</v>
      </c>
      <c r="X66" s="170">
        <f>'[14]UK Pet'!C125</f>
        <v>-2.4436600597339098</v>
      </c>
      <c r="Y66" s="172">
        <f>[17]POBLACIÓN!$E66</f>
        <v>68163973.681025758</v>
      </c>
      <c r="Z66" s="52">
        <f t="shared" si="179"/>
        <v>1.9703860630551517</v>
      </c>
      <c r="AA66" s="37">
        <f>[17]POBLACIÓN!$F66</f>
        <v>45506506.24476023</v>
      </c>
      <c r="AB66" s="52">
        <f t="shared" si="10"/>
        <v>66.760348300274487</v>
      </c>
      <c r="AC66" s="37">
        <f>[17]POBLACIÓN!$G66</f>
        <v>22657467.436265528</v>
      </c>
      <c r="AD66" s="52">
        <f t="shared" si="11"/>
        <v>33.239651699725506</v>
      </c>
      <c r="AE66" s="37">
        <f>[17]POBLACIÓN!$M66</f>
        <v>20496862.321216449</v>
      </c>
      <c r="AF66" s="52">
        <f t="shared" si="12"/>
        <v>30.069934621376088</v>
      </c>
      <c r="AG66" s="173">
        <f>[18]PIB!D66</f>
        <v>297723.56013692677</v>
      </c>
      <c r="AH66" s="173">
        <f>[18]PIB!E66</f>
        <v>9.4883124024744969</v>
      </c>
      <c r="AI66" s="174">
        <f>[18]PIB!H66</f>
        <v>2026.1297081177204</v>
      </c>
      <c r="AJ66" s="174">
        <f>[18]PIB!I66</f>
        <v>25.446789464931797</v>
      </c>
      <c r="AK66" s="175">
        <f>[18]PIB!B66</f>
        <v>6032265.5</v>
      </c>
      <c r="AL66" s="173">
        <f>[18]PIB!C66</f>
        <v>37.349572748238977</v>
      </c>
      <c r="AM66" s="48">
        <f t="shared" si="175"/>
        <v>14.525323704240867</v>
      </c>
      <c r="AN66" s="173">
        <f>'[18]PIB POT'!F66</f>
        <v>279564.9947373363</v>
      </c>
      <c r="AO66" s="173">
        <f>'[18]PIB POT'!G66</f>
        <v>667.46657088403015</v>
      </c>
      <c r="AP66" s="173">
        <f>'[18]PIB POT'!H66</f>
        <v>6.7821589877087973</v>
      </c>
      <c r="AQ66" s="176">
        <f t="shared" si="21"/>
        <v>2.5342748642843915</v>
      </c>
      <c r="AR66" s="177">
        <f t="shared" si="3"/>
        <v>246382.52552756976</v>
      </c>
      <c r="AS66" s="178">
        <f t="shared" si="13"/>
        <v>28.700944103438353</v>
      </c>
      <c r="AT66" s="174">
        <f t="shared" si="4"/>
        <v>3614.5563737307943</v>
      </c>
      <c r="AU66" s="170">
        <f t="shared" si="14"/>
        <v>26.214040244835289</v>
      </c>
      <c r="AV66" s="179">
        <f t="shared" si="73"/>
        <v>2.6370911388288354</v>
      </c>
      <c r="AW66" s="179">
        <v>1.38</v>
      </c>
      <c r="AX66" s="181">
        <f>'[18]Inv Nom'!C66</f>
        <v>1509366</v>
      </c>
      <c r="AY66" s="182">
        <f t="shared" si="50"/>
        <v>46.126127870503034</v>
      </c>
      <c r="AZ66" s="181">
        <f>'[18]Inv Nom'!D66</f>
        <v>820615</v>
      </c>
      <c r="BA66" s="182">
        <f t="shared" si="51"/>
        <v>44.33039553825671</v>
      </c>
      <c r="BB66" s="181">
        <f>'[18]Inv Nom'!E66</f>
        <v>688751</v>
      </c>
      <c r="BC66" s="182">
        <f t="shared" si="52"/>
        <v>48.324873533712505</v>
      </c>
      <c r="BD66" s="182">
        <f t="shared" si="29"/>
        <v>25.021544559005239</v>
      </c>
      <c r="BE66" s="184">
        <f t="shared" si="129"/>
        <v>-6.591621692822816</v>
      </c>
      <c r="BF66" s="185">
        <f t="shared" si="75"/>
        <v>31.613166251828055</v>
      </c>
      <c r="BG66" s="185">
        <f t="shared" si="245"/>
        <v>26.82307536474757</v>
      </c>
      <c r="BH66" s="186">
        <f t="shared" si="246"/>
        <v>4.7900908870804848</v>
      </c>
      <c r="BI66" s="185">
        <f t="shared" si="247"/>
        <v>13.219314058153886</v>
      </c>
      <c r="BJ66" s="185">
        <f t="shared" si="248"/>
        <v>-6.6276923653310682</v>
      </c>
      <c r="BK66" s="182">
        <f t="shared" si="94"/>
        <v>11.417783252411553</v>
      </c>
      <c r="BL66" s="182">
        <f t="shared" si="229"/>
        <v>13.603761306593684</v>
      </c>
      <c r="BM66" s="173">
        <v>27.3</v>
      </c>
      <c r="BN66" s="173">
        <f t="shared" si="212"/>
        <v>6.591621692822816</v>
      </c>
      <c r="BO66" s="173">
        <f t="shared" si="201"/>
        <v>20.708378307177185</v>
      </c>
      <c r="BP66" s="173">
        <f t="shared" si="202"/>
        <v>21.908378307177184</v>
      </c>
      <c r="BQ66" s="173">
        <f t="shared" si="203"/>
        <v>7.5083783071771837</v>
      </c>
      <c r="BR66" s="173">
        <f t="shared" si="204"/>
        <v>-1.1999999999999993</v>
      </c>
      <c r="BS66" s="173">
        <f t="shared" si="213"/>
        <v>-14.1</v>
      </c>
      <c r="BT66" s="173">
        <f t="shared" si="205"/>
        <v>14.4</v>
      </c>
      <c r="BU66" s="173">
        <v>12.9</v>
      </c>
      <c r="BV66" s="187">
        <f>'[15]Precios M Anual'!B66</f>
        <v>1413.2441823754752</v>
      </c>
      <c r="BW66" s="188">
        <f t="shared" si="5"/>
        <v>27.933761083078366</v>
      </c>
      <c r="BX66" s="187">
        <f>'[15]Precios M Anual'!D66</f>
        <v>1458.6717930076923</v>
      </c>
      <c r="BY66" s="188">
        <f t="shared" si="5"/>
        <v>28.684633025344787</v>
      </c>
      <c r="BZ66" s="188">
        <f>'[15]Fuente Bortz y otros'!G66</f>
        <v>1768.9992454047197</v>
      </c>
      <c r="CA66" s="188">
        <f>'[15]Fuente Bortz y otros'!I66</f>
        <v>27.933761083078366</v>
      </c>
      <c r="CB66" s="190">
        <f>'[15]Tasas int'!$B66</f>
        <v>31.81</v>
      </c>
      <c r="CC66" s="185">
        <f>'[19]TCA B64'!$B66</f>
        <v>24.483333333333334</v>
      </c>
      <c r="CD66" s="140">
        <f t="shared" si="15"/>
        <v>6.7199418815837353</v>
      </c>
      <c r="CE66" s="185">
        <f>[19]TCA!$D66</f>
        <v>26</v>
      </c>
      <c r="CF66" s="140">
        <f t="shared" si="16"/>
        <v>12.068965517241391</v>
      </c>
      <c r="CG66" s="190">
        <f>'[19]TCA B64'!$I66</f>
        <v>124.44108291388756</v>
      </c>
      <c r="CH66" s="140">
        <f t="shared" si="22"/>
        <v>8.6468224151236015</v>
      </c>
      <c r="CI66" s="27">
        <f>[19]TCA!$H66</f>
        <v>33.168160541091019</v>
      </c>
      <c r="CJ66" s="140">
        <f t="shared" si="77"/>
        <v>-72.590720759784631</v>
      </c>
      <c r="CK66" s="185">
        <f>[22]SMIN!$E66</f>
        <v>183.05</v>
      </c>
      <c r="CL66" s="185">
        <v>1.1500000000000001</v>
      </c>
      <c r="CM66" s="191">
        <f>[22]SMIN!$G66</f>
        <v>5464.1791044776119</v>
      </c>
      <c r="CN66" s="185">
        <f t="shared" si="95"/>
        <v>386.64083479848858</v>
      </c>
      <c r="CO66" s="185">
        <f>[22]SIND!$B$19</f>
        <v>182.95902244411485</v>
      </c>
      <c r="CP66" s="186">
        <f>'[15]Terminos de Int'!B66</f>
        <v>183.07688644451645</v>
      </c>
      <c r="CQ66" s="186">
        <f>'[15]Terminos de Int'!C66</f>
        <v>-2.5234596118190344</v>
      </c>
      <c r="CR66" s="173">
        <f>[16]bp!G66</f>
        <v>-16240.603999999999</v>
      </c>
      <c r="CS66" s="173">
        <f>[16]bp!H66</f>
        <v>31111</v>
      </c>
      <c r="CT66" s="173">
        <f>[16]bp!I66</f>
        <v>23307.339</v>
      </c>
      <c r="CU66" s="173">
        <f>[16]bp!J66</f>
        <v>4947.4920000000002</v>
      </c>
      <c r="CV66" s="173">
        <f>[16]bp!K66</f>
        <v>1779.0530000000001</v>
      </c>
      <c r="CW66" s="173">
        <f>[16]bp!L66</f>
        <v>1077.606</v>
      </c>
      <c r="CX66" s="173">
        <f>[16]bp!M66</f>
        <v>47352.093999999997</v>
      </c>
      <c r="CY66" s="173">
        <f>[16]bp!N66</f>
        <v>27184.229000000003</v>
      </c>
      <c r="CZ66" s="173">
        <f>[16]bp!O66</f>
        <v>8216.8169999999991</v>
      </c>
      <c r="DA66" s="173">
        <f>[16]bp!P66</f>
        <v>11893.837</v>
      </c>
      <c r="DB66" s="173">
        <f>[16]bp!Q66</f>
        <v>57.211000000000006</v>
      </c>
      <c r="DC66" s="173">
        <f>[16]bp!R66</f>
        <v>26616.3</v>
      </c>
      <c r="DD66" s="173">
        <f>[16]bp!S66</f>
        <v>0</v>
      </c>
      <c r="DE66" s="173">
        <f>[16]bp!T66</f>
        <v>-9221</v>
      </c>
      <c r="DF66" s="173">
        <f>[16]bp!U66</f>
        <v>1031.4000000000001</v>
      </c>
      <c r="DG66" s="173">
        <f>[16]bp!V66</f>
        <v>123.4</v>
      </c>
      <c r="DH66" s="173">
        <f>'[18]Inv Ext'!B66</f>
        <v>1701.1</v>
      </c>
      <c r="DI66" s="173">
        <f t="shared" si="130"/>
        <v>0.69043045823054927</v>
      </c>
      <c r="DJ66" s="173">
        <f t="shared" si="17"/>
        <v>20.493161149267497</v>
      </c>
      <c r="DK66" s="173">
        <f t="shared" si="0"/>
        <v>-3876.8900000000031</v>
      </c>
      <c r="DL66" s="173">
        <f t="shared" si="6"/>
        <v>-1.5735247423487371</v>
      </c>
      <c r="DM66" s="173">
        <f t="shared" si="38"/>
        <v>29.262318161476998</v>
      </c>
      <c r="DN66" s="173">
        <f t="shared" si="189"/>
        <v>28.900208446344511</v>
      </c>
      <c r="DO66" s="173">
        <f t="shared" si="268"/>
        <v>-6.591621692822816</v>
      </c>
      <c r="DP66" s="173">
        <f t="shared" si="269"/>
        <v>10.802835932868009</v>
      </c>
      <c r="DQ66" s="173">
        <f>'[16]Pet A'!$B66</f>
        <v>14049</v>
      </c>
      <c r="DR66" s="192">
        <f>[20]GobFed!$X66</f>
        <v>935300</v>
      </c>
      <c r="DS66" s="140">
        <f>[20]GobFed!$X135</f>
        <v>15.504954150310526</v>
      </c>
      <c r="DT66" s="192">
        <f>[20]GobFed!$AO66</f>
        <v>1335100</v>
      </c>
      <c r="DU66" s="140">
        <f>[20]GobFed!$AO135</f>
        <v>22.132646515641593</v>
      </c>
      <c r="DV66" s="193">
        <f>[20]GobFed!$BG66</f>
        <v>-399800</v>
      </c>
      <c r="DW66" s="186">
        <f>[20]GobFed!$BG135</f>
        <v>-6.6276923653310682</v>
      </c>
      <c r="DX66" s="191">
        <f t="shared" si="206"/>
        <v>134521.56877381774</v>
      </c>
      <c r="DY66" s="185">
        <f>'[20] Sector Pub'!$G66</f>
        <v>2.2300339528128816</v>
      </c>
      <c r="DZ66" s="191">
        <f t="shared" si="207"/>
        <v>985071.00427381787</v>
      </c>
      <c r="EA66" s="185">
        <f>'[20] Sector Pub'!$H66</f>
        <v>16.330033952812883</v>
      </c>
      <c r="EB66" s="191">
        <f t="shared" si="208"/>
        <v>-850549.43549999991</v>
      </c>
      <c r="EC66" s="185">
        <f>'[20] Sector Pub'!$I66</f>
        <v>-14.1</v>
      </c>
      <c r="ED66" s="36">
        <f>'[20]Deuda Ext'!K66</f>
        <v>42206.7</v>
      </c>
      <c r="EE66" s="36">
        <f t="shared" si="196"/>
        <v>17.130557416612383</v>
      </c>
      <c r="EF66" s="4"/>
      <c r="EG66" s="175">
        <f>'[21]Rec y Obligaciones'!$EA66</f>
        <v>1077050.3999999999</v>
      </c>
      <c r="EH66" s="173">
        <f t="shared" si="230"/>
        <v>17.854824194989426</v>
      </c>
      <c r="EI66" s="173">
        <f t="shared" si="249"/>
        <v>43.658115127267941</v>
      </c>
      <c r="EJ66" s="173">
        <f>'[21]Rec y Obligaciones'!C66</f>
        <v>125850.40000000001</v>
      </c>
      <c r="EK66" s="173">
        <f t="shared" si="231"/>
        <v>2.0862874818755905</v>
      </c>
      <c r="EL66" s="173">
        <f t="shared" si="250"/>
        <v>37.945941585203748</v>
      </c>
      <c r="EM66" s="173">
        <f>'[21]Rec y Obligaciones'!$DE66+'[21]Rec y Obligaciones'!$DF66+'[21]Rec y Obligaciones'!$DG66</f>
        <v>951200</v>
      </c>
      <c r="EN66" s="173">
        <f t="shared" si="232"/>
        <v>15.768536713113837</v>
      </c>
      <c r="EO66" s="173">
        <f t="shared" si="107"/>
        <v>44.449506454062274</v>
      </c>
      <c r="EP66" s="175">
        <f>'[21]Rec y Obligaciones'!$DF66</f>
        <v>900000</v>
      </c>
      <c r="EQ66" s="173">
        <f t="shared" si="233"/>
        <v>14.919767705847828</v>
      </c>
      <c r="ER66" s="173">
        <f t="shared" si="251"/>
        <v>47.203140333660443</v>
      </c>
      <c r="ES66" s="175">
        <f>'[21]Rec y Obligaciones'!$DC66+'[21]Rec y Obligaciones'!$DD66</f>
        <v>46500</v>
      </c>
      <c r="ET66" s="173">
        <f t="shared" si="234"/>
        <v>0.77085466480213782</v>
      </c>
      <c r="EU66" s="173">
        <f t="shared" si="99"/>
        <v>6.6513761467889898</v>
      </c>
      <c r="EV66" s="175">
        <f>'[21]Rec y Obligaciones'!$DG66</f>
        <v>4700</v>
      </c>
      <c r="EW66" s="173">
        <f t="shared" si="235"/>
        <v>7.791434246387198E-2</v>
      </c>
      <c r="EX66" s="173">
        <f t="shared" si="252"/>
        <v>34.285714285714278</v>
      </c>
      <c r="EZ66" s="173">
        <f>'[21]Rec y Obligaciones'!$DS66</f>
        <v>2991600</v>
      </c>
      <c r="FA66" s="173">
        <f t="shared" si="236"/>
        <v>49.593307854238176</v>
      </c>
      <c r="FB66" s="175">
        <f>'[21]Rec y Obligaciones'!$DF66+'[21]Rec y Obligaciones'!$DG66</f>
        <v>904700</v>
      </c>
      <c r="FC66" s="173">
        <f t="shared" si="237"/>
        <v>14.997682048311701</v>
      </c>
      <c r="FD66" s="175">
        <f>'[21]Rec y Obligaciones'!$DH66+'[21]Rec y Obligaciones'!$DI66</f>
        <v>933100</v>
      </c>
      <c r="FE66" s="173">
        <f t="shared" si="238"/>
        <v>15.468483607029565</v>
      </c>
      <c r="FF66" s="175">
        <f>'[21]Rec y Obligaciones'!$DL66+'[21]Rec y Obligaciones'!$DK66</f>
        <v>1153800</v>
      </c>
      <c r="FG66" s="173">
        <f t="shared" si="239"/>
        <v>19.127142198896916</v>
      </c>
      <c r="FH66" s="173">
        <f>'[21]Rec y Obligaciones'!$DH66</f>
        <v>331500</v>
      </c>
      <c r="FI66" s="173">
        <f t="shared" si="108"/>
        <v>5.49544777165395</v>
      </c>
      <c r="FJ66" s="173">
        <f>'[21]Rec y Obligaciones'!$DK66</f>
        <v>138400</v>
      </c>
      <c r="FK66" s="173">
        <f t="shared" si="109"/>
        <v>2.2943287227659326</v>
      </c>
      <c r="FL66" s="195">
        <v>612000</v>
      </c>
      <c r="FM66" s="173">
        <f t="shared" si="110"/>
        <v>10.145442039976523</v>
      </c>
      <c r="FN66" s="173">
        <f t="shared" si="119"/>
        <v>32.467532467532465</v>
      </c>
      <c r="FO66" s="173" t="s">
        <v>124</v>
      </c>
      <c r="FP66" s="173" t="s">
        <v>124</v>
      </c>
      <c r="FQ66" s="173" t="s">
        <v>124</v>
      </c>
      <c r="FR66" s="173">
        <f>'[21]Rec y Obligaciones'!$DZ66</f>
        <v>1907000</v>
      </c>
      <c r="FS66" s="173">
        <f t="shared" si="240"/>
        <v>31.613330016724227</v>
      </c>
      <c r="FT66" s="173">
        <f t="shared" si="112"/>
        <v>53.049759229534523</v>
      </c>
      <c r="FU66" s="173">
        <f t="shared" si="241"/>
        <v>0.56821853462010696</v>
      </c>
      <c r="FV66" s="173">
        <f t="shared" si="114"/>
        <v>10.145442039976523</v>
      </c>
      <c r="FW66" s="173">
        <f t="shared" si="115"/>
        <v>9.8566429738562089</v>
      </c>
      <c r="FX66" s="191">
        <f>'[21]Fin Gob Fed '!I66</f>
        <v>1546950.4</v>
      </c>
      <c r="FY66" s="185">
        <f>'[21]Fin Gob Fed '!L66</f>
        <v>25.644600689409309</v>
      </c>
      <c r="FZ66" s="185">
        <f>'[21]Fin Gob Fed '!M66</f>
        <v>65.656234750999246</v>
      </c>
      <c r="GA66" s="191">
        <f>'[21]Fin Gob Fed '!N66</f>
        <v>1421100</v>
      </c>
      <c r="GB66" s="185">
        <f>'[21]Fin Gob Fed '!O66</f>
        <v>23.558313207533722</v>
      </c>
      <c r="GC66" s="185">
        <f>'[21]Fin Gob Fed '!P66</f>
        <v>68.656539283171142</v>
      </c>
      <c r="GD66" s="185">
        <f>'[21]Fin Gob Fed '!$H66</f>
        <v>7.7897764944198826</v>
      </c>
      <c r="GE66" s="185">
        <f>'[21]Fin Gob Fed '!$G66</f>
        <v>22.709544200267711</v>
      </c>
      <c r="GF66" s="173">
        <f>'[21]Reservas Int'!C66</f>
        <v>4840.4000000000005</v>
      </c>
      <c r="GG66" s="27">
        <f t="shared" si="190"/>
        <v>1.9645873787661816</v>
      </c>
      <c r="GH66" s="31">
        <f t="shared" si="53"/>
        <v>908.00000000000045</v>
      </c>
      <c r="GI66" s="31">
        <f t="shared" si="197"/>
        <v>0.36853262951815835</v>
      </c>
      <c r="GJ66" s="28">
        <f t="shared" si="191"/>
        <v>125850.40000000001</v>
      </c>
      <c r="GK66" s="32">
        <f t="shared" si="54"/>
        <v>37.945941585203748</v>
      </c>
      <c r="GL66" s="35">
        <f t="shared" si="192"/>
        <v>2.1367094869602519</v>
      </c>
    </row>
    <row r="67" spans="1:194" x14ac:dyDescent="0.25">
      <c r="A67" s="22">
        <v>1982</v>
      </c>
      <c r="B67" s="28">
        <f>'[14]EU Pob'!C67</f>
        <v>232218000</v>
      </c>
      <c r="C67" s="35">
        <f>'[14]EU PIB'!B67</f>
        <v>6805.7579999999998</v>
      </c>
      <c r="D67" s="35">
        <f>'[14]EU PIB'!C67</f>
        <v>-1.8</v>
      </c>
      <c r="E67" s="35">
        <f>'[14]EU PIB'!D67</f>
        <v>3343.7890000000002</v>
      </c>
      <c r="F67" s="35">
        <f>'[14]EU PIB'!E67</f>
        <v>6.178220382101629</v>
      </c>
      <c r="G67" s="35">
        <f>'[14]EU PIB'!F67</f>
        <v>49.131764602855412</v>
      </c>
      <c r="H67" s="35">
        <f>'[14]EU PIB'!G67</f>
        <v>6.178220382101629</v>
      </c>
      <c r="I67" s="35">
        <f>'[14]EU PIB'!H67</f>
        <v>14399.353193981517</v>
      </c>
      <c r="J67" s="170">
        <f>'[14]EU INF A'!$J67</f>
        <v>365.80310880829012</v>
      </c>
      <c r="K67" s="170">
        <f t="shared" ref="K67" si="300">((J67/J66)-1)*100</f>
        <v>2.0231213872832221</v>
      </c>
      <c r="L67" s="170">
        <f>'[14]EU INF A'!$L67</f>
        <v>367.57086254190796</v>
      </c>
      <c r="M67" s="170">
        <f t="shared" ref="M67" si="301">((L67/L66)-1)*100</f>
        <v>1.7206477732793601</v>
      </c>
      <c r="N67" s="170">
        <f>'[14]EU INF A'!$F67</f>
        <v>400.96952908587264</v>
      </c>
      <c r="O67" s="170">
        <f t="shared" si="1"/>
        <v>6.1314270002749582</v>
      </c>
      <c r="P67" s="170">
        <f>'[14]EU INF A'!$H67</f>
        <v>390.4</v>
      </c>
      <c r="Q67" s="170">
        <f t="shared" ref="Q67" si="302">((P67/P66)-1)*100</f>
        <v>3.8297872340425476</v>
      </c>
      <c r="R67" s="170">
        <f>'[14]EU tasas'!B67</f>
        <v>11.5</v>
      </c>
      <c r="S67" s="170">
        <f>'[14]EU tasas'!C67</f>
        <v>14.860833333333334</v>
      </c>
      <c r="T67" s="170">
        <f>'[14]EU tasas'!D67</f>
        <v>7.94</v>
      </c>
      <c r="U67" s="170">
        <f>'[14]EU tasas'!E67</f>
        <v>10.614166666666664</v>
      </c>
      <c r="V67" s="171">
        <f>'[14]EU Bal Fis'!B67</f>
        <v>-3.82592</v>
      </c>
      <c r="W67" s="170">
        <f>'[14]UK Pet'!B126</f>
        <v>32.97</v>
      </c>
      <c r="X67" s="170">
        <f>'[14]UK Pet'!C126</f>
        <v>-8.2382410242137549</v>
      </c>
      <c r="Y67" s="172">
        <f>[17]POBLACIÓN!$E67</f>
        <v>69507067.118461266</v>
      </c>
      <c r="Z67" s="52">
        <f t="shared" si="179"/>
        <v>1.9703860630551517</v>
      </c>
      <c r="AA67" s="37">
        <f>[17]POBLACIÓN!$F67</f>
        <v>46746168.003569208</v>
      </c>
      <c r="AB67" s="52">
        <f t="shared" si="10"/>
        <v>67.253834669645116</v>
      </c>
      <c r="AC67" s="37">
        <f>[17]POBLACIÓN!$G67</f>
        <v>22760899.114892058</v>
      </c>
      <c r="AD67" s="52">
        <f t="shared" si="11"/>
        <v>32.746165330354877</v>
      </c>
      <c r="AE67" s="37">
        <f>[17]POBLACIÓN!$M67</f>
        <v>20714000.83891641</v>
      </c>
      <c r="AF67" s="52">
        <f t="shared" si="12"/>
        <v>29.801287405226617</v>
      </c>
      <c r="AG67" s="173">
        <f>[18]PIB!D67</f>
        <v>297700.98265947337</v>
      </c>
      <c r="AH67" s="173">
        <f>[18]PIB!E67</f>
        <v>-7.5833694327065437E-3</v>
      </c>
      <c r="AI67" s="174">
        <f>[18]PIB!H67</f>
        <v>3223.2851280091822</v>
      </c>
      <c r="AJ67" s="174">
        <f>[18]PIB!I67</f>
        <v>59.085823335743996</v>
      </c>
      <c r="AK67" s="175">
        <f>[18]PIB!B67</f>
        <v>9595751.5</v>
      </c>
      <c r="AL67" s="173">
        <f>[18]PIB!C67</f>
        <v>59.073759270045386</v>
      </c>
      <c r="AM67" s="48">
        <f t="shared" si="175"/>
        <v>14.371969228666241</v>
      </c>
      <c r="AN67" s="173">
        <f>'[18]PIB POT'!F67</f>
        <v>298074.87729019858</v>
      </c>
      <c r="AO67" s="173">
        <f>'[18]PIB POT'!G67</f>
        <v>711.65925619011773</v>
      </c>
      <c r="AP67" s="173">
        <f>'[18]PIB POT'!H67</f>
        <v>6.6209585968562079</v>
      </c>
      <c r="AQ67" s="176">
        <f t="shared" si="21"/>
        <v>-6.2169221263073116</v>
      </c>
      <c r="AR67" s="177">
        <f t="shared" si="3"/>
        <v>176663.11445228598</v>
      </c>
      <c r="AS67" s="178">
        <f t="shared" si="13"/>
        <v>-28.297222348052564</v>
      </c>
      <c r="AT67" s="174">
        <f t="shared" si="4"/>
        <v>2541.6568670808406</v>
      </c>
      <c r="AU67" s="170">
        <f t="shared" si="14"/>
        <v>-29.682743764833074</v>
      </c>
      <c r="AV67" s="180">
        <v>2.6</v>
      </c>
      <c r="AW67" s="179">
        <v>1.38</v>
      </c>
      <c r="AX67" s="181">
        <f>'[18]Inv Nom'!C67</f>
        <v>2098830</v>
      </c>
      <c r="AY67" s="182">
        <f t="shared" si="50"/>
        <v>39.053748395021493</v>
      </c>
      <c r="AZ67" s="181">
        <f>'[18]Inv Nom'!D67</f>
        <v>1133844</v>
      </c>
      <c r="BA67" s="182">
        <f t="shared" si="51"/>
        <v>38.170031013325371</v>
      </c>
      <c r="BB67" s="181">
        <f>'[18]Inv Nom'!E67</f>
        <v>964986</v>
      </c>
      <c r="BC67" s="182">
        <f t="shared" si="52"/>
        <v>40.106656832440166</v>
      </c>
      <c r="BD67" s="182">
        <f t="shared" si="29"/>
        <v>21.872492216998324</v>
      </c>
      <c r="BE67" s="184">
        <f t="shared" si="129"/>
        <v>-3.3340700565939692</v>
      </c>
      <c r="BF67" s="185">
        <f t="shared" si="75"/>
        <v>25.206562273592294</v>
      </c>
      <c r="BG67" s="185">
        <f t="shared" si="245"/>
        <v>27.307637942340072</v>
      </c>
      <c r="BH67" s="186">
        <f t="shared" si="246"/>
        <v>-2.1010756687477787</v>
      </c>
      <c r="BI67" s="185">
        <f t="shared" si="247"/>
        <v>15.491533700791091</v>
      </c>
      <c r="BJ67" s="185">
        <f t="shared" si="248"/>
        <v>-12.157463644197122</v>
      </c>
      <c r="BK67" s="182">
        <f t="shared" si="94"/>
        <v>10.056387975449343</v>
      </c>
      <c r="BL67" s="182">
        <f t="shared" si="229"/>
        <v>11.816104241548981</v>
      </c>
      <c r="BM67" s="173">
        <v>22.9</v>
      </c>
      <c r="BN67" s="173">
        <f t="shared" si="212"/>
        <v>3.3340700565939692</v>
      </c>
      <c r="BO67" s="173">
        <f t="shared" si="201"/>
        <v>19.565929943406029</v>
      </c>
      <c r="BP67" s="173">
        <f t="shared" si="202"/>
        <v>26.265929943406029</v>
      </c>
      <c r="BQ67" s="173">
        <f t="shared" si="203"/>
        <v>13.565929943406029</v>
      </c>
      <c r="BR67" s="173">
        <f t="shared" si="204"/>
        <v>-6.6999999999999993</v>
      </c>
      <c r="BS67" s="173">
        <f t="shared" si="213"/>
        <v>-16.899999999999999</v>
      </c>
      <c r="BT67" s="173">
        <f t="shared" si="205"/>
        <v>12.7</v>
      </c>
      <c r="BU67" s="173">
        <v>10.199999999999999</v>
      </c>
      <c r="BV67" s="187">
        <f>'[15]Precios M Anual'!B67</f>
        <v>2245.8347650221513</v>
      </c>
      <c r="BW67" s="188">
        <f t="shared" si="5"/>
        <v>58.913427207406023</v>
      </c>
      <c r="BX67" s="187">
        <f>'[15]Precios M Anual'!D67</f>
        <v>2900.4784657655114</v>
      </c>
      <c r="BY67" s="188">
        <f t="shared" si="5"/>
        <v>98.843802949318828</v>
      </c>
      <c r="BZ67" s="188">
        <f>'[15]Fuente Bortz y otros'!G67</f>
        <v>2811.1773281457909</v>
      </c>
      <c r="CA67" s="188">
        <f>'[15]Fuente Bortz y otros'!I67</f>
        <v>58.913427207406023</v>
      </c>
      <c r="CB67" s="190">
        <f>'[15]Tasas int'!$B67</f>
        <v>46.12</v>
      </c>
      <c r="CC67" s="185">
        <f>'[19]TCA B64'!$B67</f>
        <v>54.316666666666663</v>
      </c>
      <c r="CD67" s="140">
        <f t="shared" si="15"/>
        <v>121.85159972770592</v>
      </c>
      <c r="CE67" s="185">
        <f>[19]TCA!$D67</f>
        <v>80.5</v>
      </c>
      <c r="CF67" s="140">
        <f t="shared" si="16"/>
        <v>209.61538461538461</v>
      </c>
      <c r="CG67" s="190">
        <f>'[19]TCA B64'!$I67</f>
        <v>83.981566281478351</v>
      </c>
      <c r="CH67" s="140">
        <f t="shared" si="22"/>
        <v>-32.512989830221052</v>
      </c>
      <c r="CI67" s="27">
        <f>[19]TCA!$H67</f>
        <v>78.907012881766477</v>
      </c>
      <c r="CJ67" s="140">
        <f t="shared" si="77"/>
        <v>137.89987625033046</v>
      </c>
      <c r="CK67" s="185">
        <f>[22]SMIN!$E67</f>
        <v>257.07166666666666</v>
      </c>
      <c r="CL67" s="185">
        <v>1.1500000000000001</v>
      </c>
      <c r="CM67" s="191">
        <f>[22]SMIN!$G67</f>
        <v>7673.7810945273623</v>
      </c>
      <c r="CN67" s="185">
        <f t="shared" si="95"/>
        <v>341.68947840878553</v>
      </c>
      <c r="CO67" s="185">
        <f>[22]SIND!$B$19</f>
        <v>182.95902244411485</v>
      </c>
      <c r="CP67" s="186">
        <f>'[15]Terminos de Int'!B67</f>
        <v>159.51219706395014</v>
      </c>
      <c r="CQ67" s="186">
        <f>'[15]Terminos de Int'!C67</f>
        <v>-12.871471564876025</v>
      </c>
      <c r="CR67" s="173">
        <f>[16]bp!G67</f>
        <v>-5890.0720000000001</v>
      </c>
      <c r="CS67" s="173">
        <f>[16]bp!H67</f>
        <v>30973</v>
      </c>
      <c r="CT67" s="173">
        <f>[16]bp!I67</f>
        <v>24055.21</v>
      </c>
      <c r="CU67" s="173">
        <f>[16]bp!J67</f>
        <v>4113.7809999999999</v>
      </c>
      <c r="CV67" s="173">
        <f>[16]bp!K67</f>
        <v>1731.3219999999999</v>
      </c>
      <c r="CW67" s="173">
        <f>[16]bp!L67</f>
        <v>1071.7349999999999</v>
      </c>
      <c r="CX67" s="173">
        <f>[16]bp!M67</f>
        <v>36863</v>
      </c>
      <c r="CY67" s="173">
        <f>[16]bp!N67</f>
        <v>17010.631000000001</v>
      </c>
      <c r="CZ67" s="173">
        <f>[16]bp!O67</f>
        <v>5829.9070000000002</v>
      </c>
      <c r="DA67" s="173">
        <f>[16]bp!P67</f>
        <v>13992.58</v>
      </c>
      <c r="DB67" s="173">
        <f>[16]bp!Q67</f>
        <v>29.001999999999999</v>
      </c>
      <c r="DC67" s="173">
        <f>[16]bp!R67</f>
        <v>9977.5</v>
      </c>
      <c r="DD67" s="173">
        <f>[16]bp!S67</f>
        <v>0</v>
      </c>
      <c r="DE67" s="173">
        <f>[16]bp!T67</f>
        <v>-7405.7</v>
      </c>
      <c r="DF67" s="173">
        <f>[16]bp!U67</f>
        <v>-3202.9</v>
      </c>
      <c r="DG67" s="173">
        <f>[16]bp!V67</f>
        <v>-115.5</v>
      </c>
      <c r="DH67" s="173">
        <f>'[18]Inv Ext'!B67</f>
        <v>626.5</v>
      </c>
      <c r="DI67" s="173">
        <f t="shared" si="130"/>
        <v>0.3546297720055242</v>
      </c>
      <c r="DJ67" s="173">
        <f t="shared" si="17"/>
        <v>23.245283050351329</v>
      </c>
      <c r="DK67" s="173">
        <f t="shared" si="0"/>
        <v>7044.5789999999979</v>
      </c>
      <c r="DL67" s="173">
        <f t="shared" si="6"/>
        <v>3.9875777248921032</v>
      </c>
      <c r="DM67" s="173">
        <f t="shared" si="38"/>
        <v>3.2087360981019719</v>
      </c>
      <c r="DN67" s="173">
        <f t="shared" si="189"/>
        <v>-37.424633231275386</v>
      </c>
      <c r="DO67" s="173">
        <f t="shared" si="268"/>
        <v>-3.3340700565939692</v>
      </c>
      <c r="DP67" s="173">
        <f t="shared" si="269"/>
        <v>5.6477550681326694</v>
      </c>
      <c r="DQ67" s="173">
        <f>'[16]Pet A'!$B67</f>
        <v>15999</v>
      </c>
      <c r="DR67" s="192">
        <f>[20]GobFed!$X67</f>
        <v>1532300</v>
      </c>
      <c r="DS67" s="140">
        <f>[20]GobFed!$X136</f>
        <v>15.968525237444926</v>
      </c>
      <c r="DT67" s="192">
        <f>[20]GobFed!$AO67</f>
        <v>2698900</v>
      </c>
      <c r="DU67" s="140">
        <f>[20]GobFed!$AO136</f>
        <v>28.125988881642051</v>
      </c>
      <c r="DV67" s="193">
        <f>[20]GobFed!$BG67</f>
        <v>-1166600</v>
      </c>
      <c r="DW67" s="186">
        <f>[20]GobFed!$BG136</f>
        <v>-12.157463644197122</v>
      </c>
      <c r="DX67" s="191">
        <f t="shared" si="206"/>
        <v>2835000</v>
      </c>
      <c r="DY67" s="185">
        <f>'[20] Sector Pub'!$G67</f>
        <v>29.544324902536296</v>
      </c>
      <c r="DZ67" s="191">
        <f t="shared" si="207"/>
        <v>4456682.0034999996</v>
      </c>
      <c r="EA67" s="185">
        <f>'[20] Sector Pub'!$H67</f>
        <v>46.444324902536295</v>
      </c>
      <c r="EB67" s="191">
        <f t="shared" si="208"/>
        <v>-1621682.0034999999</v>
      </c>
      <c r="EC67" s="185">
        <f>'[20] Sector Pub'!$I67</f>
        <v>-16.899999999999999</v>
      </c>
      <c r="ED67" s="36">
        <f>'[20]Deuda Ext'!K67</f>
        <v>49548.7</v>
      </c>
      <c r="EE67" s="36">
        <f t="shared" si="196"/>
        <v>28.046997899712871</v>
      </c>
      <c r="EF67" s="4"/>
      <c r="EG67" s="175">
        <f>'[21]Rec y Obligaciones'!$EA67</f>
        <v>2586416.5</v>
      </c>
      <c r="EH67" s="173">
        <f t="shared" si="230"/>
        <v>26.953766987400623</v>
      </c>
      <c r="EI67" s="173">
        <f t="shared" si="249"/>
        <v>140.13885515478202</v>
      </c>
      <c r="EJ67" s="173">
        <f>'[21]Rec y Obligaciones'!C67</f>
        <v>141116.50000000003</v>
      </c>
      <c r="EK67" s="173">
        <f t="shared" si="231"/>
        <v>1.4706143651177297</v>
      </c>
      <c r="EL67" s="173">
        <f t="shared" si="250"/>
        <v>12.130354770425855</v>
      </c>
      <c r="EM67" s="173">
        <f>'[21]Rec y Obligaciones'!$DE67+'[21]Rec y Obligaciones'!$DF67+'[21]Rec y Obligaciones'!$DG67</f>
        <v>2445300</v>
      </c>
      <c r="EN67" s="173">
        <f t="shared" si="232"/>
        <v>25.483152622282894</v>
      </c>
      <c r="EO67" s="173">
        <f t="shared" si="107"/>
        <v>157.07527333894026</v>
      </c>
      <c r="EP67" s="175">
        <f>'[21]Rec y Obligaciones'!$DF67</f>
        <v>2137400</v>
      </c>
      <c r="EQ67" s="173">
        <f t="shared" si="233"/>
        <v>22.274440933573572</v>
      </c>
      <c r="ER67" s="173">
        <f t="shared" si="251"/>
        <v>137.48888888888891</v>
      </c>
      <c r="ES67" s="175">
        <f>'[21]Rec y Obligaciones'!$DC67+'[21]Rec y Obligaciones'!$DD67</f>
        <v>305900</v>
      </c>
      <c r="ET67" s="173">
        <f t="shared" si="234"/>
        <v>3.1878691314588545</v>
      </c>
      <c r="EU67" s="173">
        <f t="shared" si="99"/>
        <v>557.84946236559131</v>
      </c>
      <c r="EV67" s="175">
        <f>'[21]Rec y Obligaciones'!$DG67</f>
        <v>2000</v>
      </c>
      <c r="EW67" s="173">
        <f t="shared" si="235"/>
        <v>2.084255725046652E-2</v>
      </c>
      <c r="EX67" s="173">
        <f t="shared" si="252"/>
        <v>-57.446808510638306</v>
      </c>
      <c r="EZ67" s="173">
        <f>'[21]Rec y Obligaciones'!$DS67</f>
        <v>6732100</v>
      </c>
      <c r="FA67" s="173">
        <f t="shared" si="236"/>
        <v>70.15708983293284</v>
      </c>
      <c r="FB67" s="175">
        <f>'[21]Rec y Obligaciones'!$DF67+'[21]Rec y Obligaciones'!$DG67</f>
        <v>2139400</v>
      </c>
      <c r="FC67" s="173">
        <f t="shared" si="237"/>
        <v>22.29528349082404</v>
      </c>
      <c r="FD67" s="175">
        <f>'[21]Rec y Obligaciones'!$DH67+'[21]Rec y Obligaciones'!$DI67</f>
        <v>2568600</v>
      </c>
      <c r="FE67" s="173">
        <f t="shared" si="238"/>
        <v>26.768096276774155</v>
      </c>
      <c r="FF67" s="175">
        <f>'[21]Rec y Obligaciones'!$DL67+'[21]Rec y Obligaciones'!$DK67</f>
        <v>2024100</v>
      </c>
      <c r="FG67" s="173">
        <f t="shared" si="239"/>
        <v>21.093710065334641</v>
      </c>
      <c r="FH67" s="173">
        <f>'[21]Rec y Obligaciones'!$DH67</f>
        <v>1098900</v>
      </c>
      <c r="FI67" s="173">
        <f t="shared" si="108"/>
        <v>11.45194308126883</v>
      </c>
      <c r="FJ67" s="173">
        <f>'[21]Rec y Obligaciones'!$DK67</f>
        <v>770100</v>
      </c>
      <c r="FK67" s="173">
        <f t="shared" si="109"/>
        <v>8.0254266692921341</v>
      </c>
      <c r="FL67" s="195">
        <v>993000</v>
      </c>
      <c r="FM67" s="173">
        <f t="shared" si="110"/>
        <v>10.348329674856629</v>
      </c>
      <c r="FN67" s="173">
        <f t="shared" si="119"/>
        <v>62.254901960784316</v>
      </c>
      <c r="FO67" s="173" t="s">
        <v>124</v>
      </c>
      <c r="FP67" s="173" t="s">
        <v>124</v>
      </c>
      <c r="FQ67" s="173" t="s">
        <v>124</v>
      </c>
      <c r="FR67" s="173">
        <f>'[21]Rec y Obligaciones'!$DZ67</f>
        <v>3265000</v>
      </c>
      <c r="FS67" s="173">
        <f t="shared" si="240"/>
        <v>34.025474711386593</v>
      </c>
      <c r="FT67" s="173">
        <f t="shared" si="112"/>
        <v>71.211326691137927</v>
      </c>
      <c r="FU67" s="173">
        <f t="shared" si="241"/>
        <v>0.38392888384372742</v>
      </c>
      <c r="FV67" s="173">
        <f t="shared" si="114"/>
        <v>10.348329674856629</v>
      </c>
      <c r="FW67" s="173">
        <f t="shared" si="115"/>
        <v>9.6633952668680774</v>
      </c>
      <c r="FX67" s="191">
        <f>'[21]Fin Gob Fed '!I67</f>
        <v>4455416.5</v>
      </c>
      <c r="FY67" s="185">
        <f>'[21]Fin Gob Fed '!L67</f>
        <v>46.431136737961587</v>
      </c>
      <c r="FZ67" s="185">
        <f>'[21]Fin Gob Fed '!M67</f>
        <v>188.01288651530137</v>
      </c>
      <c r="GA67" s="191">
        <f>'[21]Fin Gob Fed '!N67</f>
        <v>4314300</v>
      </c>
      <c r="GB67" s="185">
        <f>'[21]Fin Gob Fed '!O67</f>
        <v>44.960522372843862</v>
      </c>
      <c r="GC67" s="185">
        <f>'[21]Fin Gob Fed '!P67</f>
        <v>203.58876926324677</v>
      </c>
      <c r="GD67" s="185">
        <f>'[21]Fin Gob Fed '!$H67</f>
        <v>19.477369750560964</v>
      </c>
      <c r="GE67" s="185">
        <f>'[21]Fin Gob Fed '!$G67</f>
        <v>41.75181068413454</v>
      </c>
      <c r="GF67" s="173">
        <f>'[21]Reservas Int'!C67</f>
        <v>1753.0000000000002</v>
      </c>
      <c r="GG67" s="27">
        <f t="shared" si="190"/>
        <v>0.99228410267467504</v>
      </c>
      <c r="GH67" s="31">
        <f t="shared" si="53"/>
        <v>-3087.4000000000005</v>
      </c>
      <c r="GI67" s="31">
        <f t="shared" si="197"/>
        <v>-1.7476200448361618</v>
      </c>
      <c r="GJ67" s="28">
        <f t="shared" si="191"/>
        <v>141116.50000000003</v>
      </c>
      <c r="GK67" s="32">
        <f t="shared" si="54"/>
        <v>12.130354770425855</v>
      </c>
      <c r="GL67" s="35">
        <f t="shared" si="192"/>
        <v>1.2366384292269936</v>
      </c>
    </row>
    <row r="68" spans="1:194" x14ac:dyDescent="0.25">
      <c r="A68" s="22">
        <v>1983</v>
      </c>
      <c r="B68" s="28">
        <f>'[14]EU Pob'!C68</f>
        <v>234333000</v>
      </c>
      <c r="C68" s="35">
        <f>'[14]EU PIB'!B68</f>
        <v>7117.7290000000003</v>
      </c>
      <c r="D68" s="35">
        <f>'[14]EU PIB'!C68</f>
        <v>4.5999999999999996</v>
      </c>
      <c r="E68" s="35">
        <f>'[14]EU PIB'!D68</f>
        <v>3634.038</v>
      </c>
      <c r="F68" s="35">
        <f>'[14]EU PIB'!E68</f>
        <v>3.916773324785261</v>
      </c>
      <c r="G68" s="35">
        <f>'[14]EU PIB'!F68</f>
        <v>51.056144452816341</v>
      </c>
      <c r="H68" s="35">
        <f>'[14]EU PIB'!G68</f>
        <v>3.916773324785261</v>
      </c>
      <c r="I68" s="35">
        <f>'[14]EU PIB'!H68</f>
        <v>15508.007835004033</v>
      </c>
      <c r="J68" s="170">
        <f>'[14]EU INF A'!$J68</f>
        <v>370.31392868028041</v>
      </c>
      <c r="K68" s="170">
        <f t="shared" ref="K68" si="303">((J68/J67)-1)*100</f>
        <v>1.2331278120313316</v>
      </c>
      <c r="L68" s="170">
        <f>'[14]EU INF A'!$L68</f>
        <v>374.15422127400177</v>
      </c>
      <c r="M68" s="170">
        <f t="shared" ref="M68" si="304">((L68/L67)-1)*100</f>
        <v>1.7910447761193771</v>
      </c>
      <c r="N68" s="170">
        <f>'[14]EU INF A'!$F68</f>
        <v>413.85041551246547</v>
      </c>
      <c r="O68" s="170">
        <f t="shared" si="1"/>
        <v>3.2124352331606376</v>
      </c>
      <c r="P68" s="170">
        <f>'[14]EU INF A'!$H68</f>
        <v>405.2</v>
      </c>
      <c r="Q68" s="170">
        <f t="shared" ref="Q68" si="305">((P68/P67)-1)*100</f>
        <v>3.7909836065573854</v>
      </c>
      <c r="R68" s="170">
        <f>'[14]EU tasas'!B68</f>
        <v>11</v>
      </c>
      <c r="S68" s="170">
        <f>'[14]EU tasas'!C68</f>
        <v>10.794166666666667</v>
      </c>
      <c r="T68" s="170">
        <f>'[14]EU tasas'!D68</f>
        <v>9</v>
      </c>
      <c r="U68" s="170">
        <f>'[14]EU tasas'!E68</f>
        <v>8.6108333333333338</v>
      </c>
      <c r="V68" s="171">
        <f>'[14]EU Bal Fis'!B68</f>
        <v>-5.71183</v>
      </c>
      <c r="W68" s="170">
        <f>'[14]UK Pet'!B127</f>
        <v>29.55</v>
      </c>
      <c r="X68" s="170">
        <f>'[14]UK Pet'!C127</f>
        <v>-10.373066424021838</v>
      </c>
      <c r="Y68" s="172">
        <f>[17]POBLACIÓN!$E68</f>
        <v>70876624.681801811</v>
      </c>
      <c r="Z68" s="52">
        <f t="shared" si="179"/>
        <v>1.9703860630551517</v>
      </c>
      <c r="AA68" s="37">
        <f>[17]POBLACIÓN!$F68</f>
        <v>48019599.906541474</v>
      </c>
      <c r="AB68" s="52">
        <f t="shared" si="10"/>
        <v>67.750968844980747</v>
      </c>
      <c r="AC68" s="37">
        <f>[17]POBLACIÓN!$G68</f>
        <v>22857024.775260337</v>
      </c>
      <c r="AD68" s="52">
        <f t="shared" si="11"/>
        <v>32.24903115501926</v>
      </c>
      <c r="AE68" s="37">
        <f>[17]POBLACIÓN!$M68</f>
        <v>20933439.666543324</v>
      </c>
      <c r="AF68" s="52">
        <f t="shared" si="12"/>
        <v>29.535040304928863</v>
      </c>
      <c r="AG68" s="173">
        <f>[18]PIB!D68</f>
        <v>284712.34650853946</v>
      </c>
      <c r="AH68" s="173">
        <f>[18]PIB!E68</f>
        <v>-4.3629806105783047</v>
      </c>
      <c r="AI68" s="174">
        <f>[18]PIB!H68</f>
        <v>6144.2055339441768</v>
      </c>
      <c r="AJ68" s="174">
        <f>[18]PIB!I68</f>
        <v>90.619361611954602</v>
      </c>
      <c r="AK68" s="175">
        <f>[18]PIB!B68</f>
        <v>17493311.75</v>
      </c>
      <c r="AL68" s="173">
        <f>[18]PIB!C68</f>
        <v>82.302675824816845</v>
      </c>
      <c r="AM68" s="48">
        <f t="shared" si="175"/>
        <v>13.600839185715778</v>
      </c>
      <c r="AN68" s="13" t="s">
        <v>76</v>
      </c>
      <c r="AO68" s="13" t="s">
        <v>76</v>
      </c>
      <c r="AP68" s="13" t="s">
        <v>76</v>
      </c>
      <c r="AQ68" s="13" t="s">
        <v>76</v>
      </c>
      <c r="AR68" s="177">
        <f t="shared" si="3"/>
        <v>145767.47517533504</v>
      </c>
      <c r="AS68" s="178">
        <f t="shared" si="13"/>
        <v>-17.488449341979294</v>
      </c>
      <c r="AT68" s="174">
        <f t="shared" si="4"/>
        <v>2056.6368083942084</v>
      </c>
      <c r="AU68" s="170">
        <f t="shared" si="14"/>
        <v>-19.082829982620364</v>
      </c>
      <c r="AV68" s="15" t="s">
        <v>76</v>
      </c>
      <c r="AW68" s="15" t="s">
        <v>76</v>
      </c>
      <c r="AX68" s="20" t="s">
        <v>76</v>
      </c>
      <c r="AY68" s="20" t="s">
        <v>76</v>
      </c>
      <c r="AZ68" s="20" t="s">
        <v>76</v>
      </c>
      <c r="BA68" s="20" t="s">
        <v>76</v>
      </c>
      <c r="BB68" s="20" t="s">
        <v>76</v>
      </c>
      <c r="BC68" s="20" t="s">
        <v>76</v>
      </c>
      <c r="BD68" s="20" t="s">
        <v>76</v>
      </c>
      <c r="BE68" s="20" t="s">
        <v>76</v>
      </c>
      <c r="BF68" s="20" t="s">
        <v>76</v>
      </c>
      <c r="BG68" s="20" t="s">
        <v>76</v>
      </c>
      <c r="BH68" s="20" t="s">
        <v>76</v>
      </c>
      <c r="BI68" s="20" t="s">
        <v>76</v>
      </c>
      <c r="BJ68" s="20" t="s">
        <v>76</v>
      </c>
      <c r="BK68" s="20" t="s">
        <v>76</v>
      </c>
      <c r="BL68" s="20" t="s">
        <v>76</v>
      </c>
      <c r="BM68" s="20" t="s">
        <v>76</v>
      </c>
      <c r="BN68" s="20" t="s">
        <v>76</v>
      </c>
      <c r="BO68" s="20" t="s">
        <v>76</v>
      </c>
      <c r="BP68" s="20" t="s">
        <v>76</v>
      </c>
      <c r="BQ68" s="20" t="s">
        <v>76</v>
      </c>
      <c r="BR68" s="20" t="s">
        <v>76</v>
      </c>
      <c r="BS68" s="20" t="s">
        <v>76</v>
      </c>
      <c r="BT68" s="20" t="s">
        <v>76</v>
      </c>
      <c r="BU68" s="20" t="s">
        <v>76</v>
      </c>
      <c r="BV68" s="187">
        <f>'[15]Precios M Anual'!B68</f>
        <v>4533.7773353268212</v>
      </c>
      <c r="BW68" s="188">
        <f t="shared" si="5"/>
        <v>101.87492891010189</v>
      </c>
      <c r="BX68" s="187">
        <f>'[15]Precios M Anual'!D68</f>
        <v>5243.433454594564</v>
      </c>
      <c r="BY68" s="188">
        <f t="shared" si="5"/>
        <v>80.778223885578342</v>
      </c>
      <c r="BZ68" s="23" t="s">
        <v>76</v>
      </c>
      <c r="CA68" s="23" t="s">
        <v>76</v>
      </c>
      <c r="CB68" s="190">
        <f>'[15]Tasas int'!$B68</f>
        <v>56.44</v>
      </c>
      <c r="CC68" s="185">
        <f>'[19]TCA B64'!$B68</f>
        <v>120.00833333333333</v>
      </c>
      <c r="CD68" s="140">
        <f t="shared" si="15"/>
        <v>120.94200675053699</v>
      </c>
      <c r="CE68" s="185">
        <f>[19]TCA!$D68</f>
        <v>142</v>
      </c>
      <c r="CF68" s="140">
        <f t="shared" si="16"/>
        <v>76.397515527950304</v>
      </c>
      <c r="CG68" s="190">
        <f>'[19]TCA B64'!$I68</f>
        <v>74.344462721282511</v>
      </c>
      <c r="CH68" s="140">
        <f t="shared" si="22"/>
        <v>-11.475260568367428</v>
      </c>
      <c r="CI68" s="27">
        <f>[19]TCA!$H68</f>
        <v>77.912946091294273</v>
      </c>
      <c r="CJ68" s="140">
        <f t="shared" si="77"/>
        <v>-1.2597952376700694</v>
      </c>
      <c r="CK68" s="185">
        <f>[22]SMIN!$E68</f>
        <v>431.08833333333325</v>
      </c>
      <c r="CL68" s="185">
        <v>1.1500000000000001</v>
      </c>
      <c r="CM68" s="191">
        <f>[22]SMIN!$G68</f>
        <v>12868.308457711442</v>
      </c>
      <c r="CN68" s="185">
        <f t="shared" si="95"/>
        <v>283.83194643112796</v>
      </c>
      <c r="CO68" s="34" t="s">
        <v>76</v>
      </c>
      <c r="CP68" s="186">
        <f>'[15]Terminos de Int'!B68</f>
        <v>145.69270631496937</v>
      </c>
      <c r="CQ68" s="186">
        <f>'[15]Terminos de Int'!C68</f>
        <v>-8.6635950123866596</v>
      </c>
      <c r="CR68" s="173">
        <f>[16]bp!G68</f>
        <v>5859.6229999999996</v>
      </c>
      <c r="CS68" s="173">
        <f>[16]bp!H68</f>
        <v>32928.642999999996</v>
      </c>
      <c r="CT68" s="173">
        <f>[16]bp!I68</f>
        <v>25953.137999999999</v>
      </c>
      <c r="CU68" s="173">
        <f>[16]bp!J68</f>
        <v>4073.46</v>
      </c>
      <c r="CV68" s="173">
        <f>[16]bp!K68</f>
        <v>1697.96</v>
      </c>
      <c r="CW68" s="173">
        <f>[16]bp!L68</f>
        <v>1204.085</v>
      </c>
      <c r="CX68" s="173">
        <f>[16]bp!M68</f>
        <v>27069</v>
      </c>
      <c r="CY68" s="173">
        <f>[16]bp!N68</f>
        <v>11848.280999999999</v>
      </c>
      <c r="CZ68" s="173">
        <f>[16]bp!O68</f>
        <v>4368.125</v>
      </c>
      <c r="DA68" s="173">
        <f>[16]bp!P68</f>
        <v>10821.258000000002</v>
      </c>
      <c r="DB68" s="173">
        <f>[16]bp!Q68</f>
        <v>31.356000000000002</v>
      </c>
      <c r="DC68" s="173">
        <f>[16]bp!R68</f>
        <v>339</v>
      </c>
      <c r="DD68" s="173">
        <f>[16]bp!S68</f>
        <v>0</v>
      </c>
      <c r="DE68" s="173">
        <f>[16]bp!T68</f>
        <v>-3079</v>
      </c>
      <c r="DF68" s="173">
        <f>[16]bp!U68</f>
        <v>3100.857</v>
      </c>
      <c r="DG68" s="173">
        <f>[16]bp!V68</f>
        <v>18</v>
      </c>
      <c r="DH68" s="173">
        <f>'[18]Inv Ext'!B68</f>
        <v>683.7</v>
      </c>
      <c r="DI68" s="173">
        <f t="shared" si="130"/>
        <v>0.46903467263710091</v>
      </c>
      <c r="DJ68" s="173">
        <f t="shared" si="17"/>
        <v>25.932684197576251</v>
      </c>
      <c r="DK68" s="173">
        <f t="shared" si="0"/>
        <v>14104.857</v>
      </c>
      <c r="DL68" s="173">
        <f t="shared" si="6"/>
        <v>9.6762717355391565</v>
      </c>
      <c r="DM68" s="173">
        <f t="shared" si="38"/>
        <v>7.8898833142591496</v>
      </c>
      <c r="DN68" s="173">
        <f t="shared" si="189"/>
        <v>-30.347786628256191</v>
      </c>
      <c r="DO68" s="173">
        <f t="shared" si="268"/>
        <v>4.0198425560652717</v>
      </c>
      <c r="DP68" s="173">
        <f t="shared" si="269"/>
        <v>0.23256216765244581</v>
      </c>
      <c r="DQ68" s="173">
        <f>'[16]Pet A'!$B68</f>
        <v>15667</v>
      </c>
      <c r="DR68" s="20" t="s">
        <v>76</v>
      </c>
      <c r="DS68" s="20" t="s">
        <v>76</v>
      </c>
      <c r="DT68" s="20" t="s">
        <v>76</v>
      </c>
      <c r="DU68" s="20" t="s">
        <v>76</v>
      </c>
      <c r="DV68" s="20" t="s">
        <v>76</v>
      </c>
      <c r="DW68" s="20" t="s">
        <v>76</v>
      </c>
      <c r="DX68" s="20" t="s">
        <v>76</v>
      </c>
      <c r="DY68" s="20" t="s">
        <v>76</v>
      </c>
      <c r="DZ68" s="20" t="s">
        <v>76</v>
      </c>
      <c r="EA68" s="20" t="s">
        <v>76</v>
      </c>
      <c r="EB68" s="20" t="s">
        <v>76</v>
      </c>
      <c r="EC68" s="20" t="s">
        <v>76</v>
      </c>
      <c r="ED68" s="20" t="s">
        <v>76</v>
      </c>
      <c r="EE68" s="20" t="s">
        <v>76</v>
      </c>
      <c r="EF68" s="20" t="s">
        <v>76</v>
      </c>
      <c r="EG68" s="20" t="s">
        <v>76</v>
      </c>
      <c r="EH68" s="20" t="s">
        <v>76</v>
      </c>
      <c r="EI68" s="20" t="s">
        <v>76</v>
      </c>
      <c r="EJ68" s="20" t="s">
        <v>76</v>
      </c>
      <c r="EK68" s="20" t="s">
        <v>76</v>
      </c>
      <c r="EL68" s="20" t="s">
        <v>76</v>
      </c>
      <c r="EM68" s="20" t="s">
        <v>76</v>
      </c>
      <c r="EN68" s="20" t="s">
        <v>76</v>
      </c>
      <c r="EO68" s="20" t="s">
        <v>76</v>
      </c>
      <c r="EP68" s="20" t="s">
        <v>76</v>
      </c>
      <c r="EQ68" s="20" t="s">
        <v>76</v>
      </c>
      <c r="ER68" s="20" t="s">
        <v>76</v>
      </c>
      <c r="ES68" s="20" t="s">
        <v>76</v>
      </c>
      <c r="ET68" s="20" t="s">
        <v>76</v>
      </c>
      <c r="EU68" s="20" t="s">
        <v>76</v>
      </c>
      <c r="EV68" s="20" t="s">
        <v>76</v>
      </c>
      <c r="EW68" s="20" t="s">
        <v>76</v>
      </c>
      <c r="EX68" s="20" t="s">
        <v>76</v>
      </c>
      <c r="EZ68" s="20" t="s">
        <v>76</v>
      </c>
      <c r="FA68" s="20" t="s">
        <v>76</v>
      </c>
      <c r="FB68" s="20" t="s">
        <v>76</v>
      </c>
      <c r="FC68" s="20" t="s">
        <v>76</v>
      </c>
      <c r="FD68" s="20" t="s">
        <v>76</v>
      </c>
      <c r="FE68" s="20" t="s">
        <v>76</v>
      </c>
      <c r="FF68" s="20" t="s">
        <v>76</v>
      </c>
      <c r="FG68" s="20" t="s">
        <v>76</v>
      </c>
      <c r="FH68" s="20" t="s">
        <v>76</v>
      </c>
      <c r="FI68" s="20" t="s">
        <v>76</v>
      </c>
      <c r="FJ68" s="20" t="s">
        <v>76</v>
      </c>
      <c r="FK68" s="20" t="s">
        <v>76</v>
      </c>
      <c r="FL68" s="20" t="s">
        <v>76</v>
      </c>
      <c r="FM68" s="20" t="s">
        <v>76</v>
      </c>
      <c r="FN68" s="20" t="s">
        <v>76</v>
      </c>
      <c r="FO68" s="20" t="s">
        <v>76</v>
      </c>
      <c r="FP68" s="20" t="s">
        <v>76</v>
      </c>
      <c r="FQ68" s="20" t="s">
        <v>76</v>
      </c>
      <c r="FR68" s="20" t="s">
        <v>76</v>
      </c>
      <c r="FS68" s="20" t="s">
        <v>76</v>
      </c>
      <c r="FT68" s="20" t="s">
        <v>76</v>
      </c>
      <c r="FU68" s="20" t="s">
        <v>76</v>
      </c>
      <c r="FV68" s="20" t="s">
        <v>76</v>
      </c>
      <c r="FW68" s="20" t="s">
        <v>76</v>
      </c>
      <c r="FX68" s="20" t="s">
        <v>76</v>
      </c>
      <c r="FY68" s="20" t="s">
        <v>76</v>
      </c>
      <c r="FZ68" s="20" t="s">
        <v>76</v>
      </c>
      <c r="GA68" s="20" t="s">
        <v>76</v>
      </c>
      <c r="GB68" s="20" t="s">
        <v>76</v>
      </c>
      <c r="GC68" s="20" t="s">
        <v>76</v>
      </c>
      <c r="GD68" s="20" t="s">
        <v>76</v>
      </c>
      <c r="GE68" s="20" t="s">
        <v>76</v>
      </c>
      <c r="GF68" s="173">
        <f>'[21]Reservas Int'!C68</f>
        <v>4933.1000000000004</v>
      </c>
      <c r="GG68" s="27">
        <f t="shared" si="190"/>
        <v>3.3842254550037776</v>
      </c>
      <c r="GH68" s="31">
        <f t="shared" si="53"/>
        <v>3180.1000000000004</v>
      </c>
      <c r="GI68" s="31">
        <f t="shared" si="197"/>
        <v>2.1816252193260857</v>
      </c>
      <c r="GJ68" s="28">
        <f t="shared" si="191"/>
        <v>700500.20000000007</v>
      </c>
      <c r="GK68" s="32">
        <f t="shared" si="54"/>
        <v>396.39850761604771</v>
      </c>
      <c r="GL68" s="35">
        <f t="shared" si="192"/>
        <v>4.9962690790334907</v>
      </c>
    </row>
    <row r="69" spans="1:194" x14ac:dyDescent="0.25">
      <c r="A69" s="22">
        <v>1984</v>
      </c>
      <c r="B69" s="28">
        <f>'[14]EU Pob'!C69</f>
        <v>236394000</v>
      </c>
      <c r="C69" s="35">
        <f>'[14]EU PIB'!B69</f>
        <v>7632.8119999999999</v>
      </c>
      <c r="D69" s="35">
        <f>'[14]EU PIB'!C69</f>
        <v>7.2</v>
      </c>
      <c r="E69" s="35">
        <f>'[14]EU PIB'!D69</f>
        <v>4037.6129999999998</v>
      </c>
      <c r="F69" s="35">
        <f>'[14]EU PIB'!E69</f>
        <v>3.6077181222051058</v>
      </c>
      <c r="G69" s="35">
        <f>'[14]EU PIB'!F69</f>
        <v>52.898106228739813</v>
      </c>
      <c r="H69" s="35">
        <f>'[14]EU PIB'!G69</f>
        <v>3.6077181222051058</v>
      </c>
      <c r="I69" s="35">
        <f>'[14]EU PIB'!H69</f>
        <v>17080.014721185817</v>
      </c>
      <c r="J69" s="170">
        <f>'[14]EU INF A'!$J69</f>
        <v>379.18317586101801</v>
      </c>
      <c r="K69" s="170">
        <f t="shared" ref="K69" si="306">((J69/J68)-1)*100</f>
        <v>2.3950617283950759</v>
      </c>
      <c r="L69" s="170">
        <f>'[14]EU INF A'!$L69</f>
        <v>378.54312709539772</v>
      </c>
      <c r="M69" s="170">
        <f t="shared" ref="M69" si="307">((L69/L68)-1)*100</f>
        <v>1.1730205278592365</v>
      </c>
      <c r="N69" s="170">
        <f>'[14]EU INF A'!$F69</f>
        <v>431.64819944598344</v>
      </c>
      <c r="O69" s="170">
        <f t="shared" si="1"/>
        <v>4.3005354752342573</v>
      </c>
      <c r="P69" s="170">
        <f>'[14]EU INF A'!$H69</f>
        <v>421.19999999999993</v>
      </c>
      <c r="Q69" s="170">
        <f t="shared" ref="Q69" si="308">((P69/P68)-1)*100</f>
        <v>3.948667324777877</v>
      </c>
      <c r="R69" s="170">
        <f>'[14]EU tasas'!B69</f>
        <v>11.06</v>
      </c>
      <c r="S69" s="170">
        <f>'[14]EU tasas'!C69</f>
        <v>12.042499999999999</v>
      </c>
      <c r="T69" s="170">
        <f>'[14]EU tasas'!D69</f>
        <v>8.06</v>
      </c>
      <c r="U69" s="170">
        <f>'[14]EU tasas'!E69</f>
        <v>9.5224999999999991</v>
      </c>
      <c r="V69" s="171">
        <f>'[14]EU Bal Fis'!B69</f>
        <v>-4.5875000000000004</v>
      </c>
      <c r="W69" s="170">
        <f>'[14]UK Pet'!B128</f>
        <v>28.78</v>
      </c>
      <c r="X69" s="170">
        <f>'[14]UK Pet'!C128</f>
        <v>-2.6057529610829078</v>
      </c>
      <c r="Y69" s="172">
        <f>[17]POBLACIÓN!$E69</f>
        <v>72273167.81649594</v>
      </c>
      <c r="Z69" s="52">
        <f t="shared" si="179"/>
        <v>1.9703860630551517</v>
      </c>
      <c r="AA69" s="37">
        <f>[17]POBLACIÓN!$F69</f>
        <v>49327721.900290459</v>
      </c>
      <c r="AB69" s="52">
        <f t="shared" si="10"/>
        <v>68.251777790528351</v>
      </c>
      <c r="AC69" s="37">
        <f>[17]POBLACIÓN!$G69</f>
        <v>22945445.916205481</v>
      </c>
      <c r="AD69" s="52">
        <f t="shared" si="11"/>
        <v>31.748222209471649</v>
      </c>
      <c r="AE69" s="37">
        <f>[17]POBLACIÓN!$M69</f>
        <v>21155203.172992293</v>
      </c>
      <c r="AF69" s="52">
        <f t="shared" si="12"/>
        <v>29.271171877654623</v>
      </c>
      <c r="AG69" s="173">
        <f>[18]PIB!D69</f>
        <v>294639.44424814329</v>
      </c>
      <c r="AH69" s="173">
        <f>[18]PIB!E69</f>
        <v>3.4867113637118363</v>
      </c>
      <c r="AI69" s="174">
        <f>[18]PIB!H69</f>
        <v>9727.0649974016851</v>
      </c>
      <c r="AJ69" s="174">
        <f>[18]PIB!I69</f>
        <v>58.312819186527889</v>
      </c>
      <c r="AK69" s="175">
        <f>[18]PIB!B69</f>
        <v>28659770.25</v>
      </c>
      <c r="AL69" s="173">
        <f>[18]PIB!C69</f>
        <v>63.83273024331713</v>
      </c>
      <c r="AM69" s="48">
        <f t="shared" si="175"/>
        <v>13.927516641593574</v>
      </c>
      <c r="AN69" s="13" t="s">
        <v>76</v>
      </c>
      <c r="AO69" s="13" t="s">
        <v>76</v>
      </c>
      <c r="AP69" s="13" t="s">
        <v>76</v>
      </c>
      <c r="AQ69" s="13" t="s">
        <v>76</v>
      </c>
      <c r="AR69" s="177">
        <f t="shared" si="3"/>
        <v>170831.13600238427</v>
      </c>
      <c r="AS69" s="178">
        <f t="shared" si="13"/>
        <v>17.194275195410789</v>
      </c>
      <c r="AT69" s="174">
        <f t="shared" si="4"/>
        <v>2363.6868448347304</v>
      </c>
      <c r="AU69" s="170">
        <f t="shared" si="14"/>
        <v>14.929716087317434</v>
      </c>
      <c r="AV69" s="15" t="s">
        <v>76</v>
      </c>
      <c r="AW69" s="15" t="s">
        <v>76</v>
      </c>
      <c r="AX69" s="20" t="s">
        <v>76</v>
      </c>
      <c r="AY69" s="20" t="s">
        <v>76</v>
      </c>
      <c r="AZ69" s="20" t="s">
        <v>76</v>
      </c>
      <c r="BA69" s="20" t="s">
        <v>76</v>
      </c>
      <c r="BB69" s="20" t="s">
        <v>76</v>
      </c>
      <c r="BC69" s="20" t="s">
        <v>76</v>
      </c>
      <c r="BD69" s="20" t="s">
        <v>76</v>
      </c>
      <c r="BE69" s="20" t="s">
        <v>76</v>
      </c>
      <c r="BF69" s="20" t="s">
        <v>76</v>
      </c>
      <c r="BG69" s="20" t="s">
        <v>76</v>
      </c>
      <c r="BH69" s="20" t="s">
        <v>76</v>
      </c>
      <c r="BI69" s="20" t="s">
        <v>76</v>
      </c>
      <c r="BJ69" s="20" t="s">
        <v>76</v>
      </c>
      <c r="BK69" s="20" t="s">
        <v>76</v>
      </c>
      <c r="BL69" s="20" t="s">
        <v>76</v>
      </c>
      <c r="BM69" s="20" t="s">
        <v>76</v>
      </c>
      <c r="BN69" s="20" t="s">
        <v>76</v>
      </c>
      <c r="BO69" s="20" t="s">
        <v>76</v>
      </c>
      <c r="BP69" s="20" t="s">
        <v>76</v>
      </c>
      <c r="BQ69" s="20" t="s">
        <v>76</v>
      </c>
      <c r="BR69" s="20" t="s">
        <v>76</v>
      </c>
      <c r="BS69" s="20" t="s">
        <v>76</v>
      </c>
      <c r="BT69" s="20" t="s">
        <v>76</v>
      </c>
      <c r="BU69" s="20" t="s">
        <v>76</v>
      </c>
      <c r="BV69" s="187">
        <f>'[15]Precios M Anual'!B69</f>
        <v>7501.0807303908141</v>
      </c>
      <c r="BW69" s="188">
        <f t="shared" si="5"/>
        <v>65.448811787535476</v>
      </c>
      <c r="BX69" s="187">
        <f>'[15]Precios M Anual'!D69</f>
        <v>8345.2704483460475</v>
      </c>
      <c r="BY69" s="188">
        <f t="shared" si="5"/>
        <v>59.156600739034751</v>
      </c>
      <c r="BZ69" s="23" t="s">
        <v>76</v>
      </c>
      <c r="CA69" s="23" t="s">
        <v>76</v>
      </c>
      <c r="CB69" s="190">
        <f>'[15]Tasas int'!$B69</f>
        <v>47.54</v>
      </c>
      <c r="CC69" s="185">
        <f>'[19]TCA B64'!$B69</f>
        <v>167.76666666666665</v>
      </c>
      <c r="CD69" s="140">
        <f t="shared" si="15"/>
        <v>39.795847510589532</v>
      </c>
      <c r="CE69" s="185">
        <f>[19]TCA!$D69</f>
        <v>190</v>
      </c>
      <c r="CF69" s="140">
        <f t="shared" si="16"/>
        <v>33.802816901408448</v>
      </c>
      <c r="CG69" s="190">
        <f>'[19]TCA B64'!$I69</f>
        <v>84.357987321494704</v>
      </c>
      <c r="CH69" s="140">
        <f t="shared" si="22"/>
        <v>13.469092698608787</v>
      </c>
      <c r="CI69" s="27">
        <f>[19]TCA!$H69</f>
        <v>89.155902169778244</v>
      </c>
      <c r="CJ69" s="140">
        <f t="shared" si="77"/>
        <v>14.430151396547197</v>
      </c>
      <c r="CK69" s="185">
        <f>[22]SMIN!$E69</f>
        <v>625.74099999999999</v>
      </c>
      <c r="CL69" s="185">
        <v>1.1500000000000001</v>
      </c>
      <c r="CM69" s="191">
        <f>[22]SMIN!$G69</f>
        <v>18678.835820895521</v>
      </c>
      <c r="CN69" s="185">
        <f t="shared" si="95"/>
        <v>249.01526183044206</v>
      </c>
      <c r="CO69" s="34" t="s">
        <v>76</v>
      </c>
      <c r="CP69" s="186">
        <f>'[15]Terminos de Int'!B69</f>
        <v>142.87336625431448</v>
      </c>
      <c r="CQ69" s="186">
        <f>'[15]Terminos de Int'!C69</f>
        <v>-1.9351277987518678</v>
      </c>
      <c r="CR69" s="173">
        <f>[16]bp!G69</f>
        <v>4184</v>
      </c>
      <c r="CS69" s="173">
        <f>[16]bp!H69</f>
        <v>37830</v>
      </c>
      <c r="CT69" s="173">
        <f>[16]bp!I69</f>
        <v>29100.350999999999</v>
      </c>
      <c r="CU69" s="173">
        <f>[16]bp!J69</f>
        <v>4825.9060000000009</v>
      </c>
      <c r="CV69" s="173">
        <f>[16]bp!K69</f>
        <v>2519.8130000000001</v>
      </c>
      <c r="CW69" s="173">
        <f>[16]bp!L69</f>
        <v>1384.4370000000001</v>
      </c>
      <c r="CX69" s="173">
        <f>[16]bp!M69</f>
        <v>33646</v>
      </c>
      <c r="CY69" s="173">
        <f>[16]bp!N69</f>
        <v>15916.197999999999</v>
      </c>
      <c r="CZ69" s="173">
        <f>[16]bp!O69</f>
        <v>5111.5909999999994</v>
      </c>
      <c r="DA69" s="173">
        <f>[16]bp!P69</f>
        <v>12596.267</v>
      </c>
      <c r="DB69" s="173">
        <f>[16]bp!Q69</f>
        <v>23.097999999999999</v>
      </c>
      <c r="DC69" s="173">
        <f>[16]bp!R69</f>
        <v>1306</v>
      </c>
      <c r="DD69" s="173">
        <f>[16]bp!S69</f>
        <v>0</v>
      </c>
      <c r="DE69" s="173">
        <f>[16]bp!T69</f>
        <v>-2136.09</v>
      </c>
      <c r="DF69" s="173">
        <f>[16]bp!U69</f>
        <v>3200.8849999999993</v>
      </c>
      <c r="DG69" s="173">
        <f>[16]bp!V69</f>
        <v>150</v>
      </c>
      <c r="DH69" s="173">
        <f>'[18]Inv Ext'!B69</f>
        <v>1429.8</v>
      </c>
      <c r="DI69" s="173">
        <f t="shared" si="130"/>
        <v>0.83696686298453482</v>
      </c>
      <c r="DJ69" s="173">
        <f t="shared" si="17"/>
        <v>26.351489578206461</v>
      </c>
      <c r="DK69" s="173">
        <f t="shared" ref="DK69:DK75" si="309">CT69-CY69</f>
        <v>13184.153</v>
      </c>
      <c r="DL69" s="173">
        <f t="shared" si="6"/>
        <v>7.7176522433334354</v>
      </c>
      <c r="DM69" s="173">
        <f t="shared" si="38"/>
        <v>12.126522041380895</v>
      </c>
      <c r="DN69" s="173">
        <f t="shared" si="189"/>
        <v>34.333394017241822</v>
      </c>
      <c r="DO69" s="173">
        <f t="shared" si="268"/>
        <v>2.4492022343875326</v>
      </c>
      <c r="DP69" s="173">
        <f t="shared" si="269"/>
        <v>0.76449763817163419</v>
      </c>
      <c r="DQ69" s="173">
        <f>'[16]Pet A'!$B69</f>
        <v>16373</v>
      </c>
      <c r="DR69" s="20" t="s">
        <v>76</v>
      </c>
      <c r="DS69" s="20" t="s">
        <v>76</v>
      </c>
      <c r="DT69" s="20" t="s">
        <v>76</v>
      </c>
      <c r="DU69" s="20" t="s">
        <v>76</v>
      </c>
      <c r="DV69" s="20" t="s">
        <v>76</v>
      </c>
      <c r="DW69" s="20" t="s">
        <v>76</v>
      </c>
      <c r="DX69" s="20" t="s">
        <v>76</v>
      </c>
      <c r="DY69" s="20" t="s">
        <v>76</v>
      </c>
      <c r="DZ69" s="20" t="s">
        <v>76</v>
      </c>
      <c r="EA69" s="20" t="s">
        <v>76</v>
      </c>
      <c r="EB69" s="20" t="s">
        <v>76</v>
      </c>
      <c r="EC69" s="20" t="s">
        <v>76</v>
      </c>
      <c r="ED69" s="20" t="s">
        <v>76</v>
      </c>
      <c r="EE69" s="20" t="s">
        <v>76</v>
      </c>
      <c r="EF69" s="20" t="s">
        <v>76</v>
      </c>
      <c r="EG69" s="20" t="s">
        <v>76</v>
      </c>
      <c r="EH69" s="20" t="s">
        <v>76</v>
      </c>
      <c r="EI69" s="20" t="s">
        <v>76</v>
      </c>
      <c r="EJ69" s="20" t="s">
        <v>76</v>
      </c>
      <c r="EK69" s="20" t="s">
        <v>76</v>
      </c>
      <c r="EL69" s="20" t="s">
        <v>76</v>
      </c>
      <c r="EM69" s="20" t="s">
        <v>76</v>
      </c>
      <c r="EN69" s="20" t="s">
        <v>76</v>
      </c>
      <c r="EO69" s="20" t="s">
        <v>76</v>
      </c>
      <c r="EP69" s="20" t="s">
        <v>76</v>
      </c>
      <c r="EQ69" s="20" t="s">
        <v>76</v>
      </c>
      <c r="ER69" s="20" t="s">
        <v>76</v>
      </c>
      <c r="ES69" s="20" t="s">
        <v>76</v>
      </c>
      <c r="ET69" s="20" t="s">
        <v>76</v>
      </c>
      <c r="EU69" s="20" t="s">
        <v>76</v>
      </c>
      <c r="EV69" s="20" t="s">
        <v>76</v>
      </c>
      <c r="EW69" s="20" t="s">
        <v>76</v>
      </c>
      <c r="EX69" s="20" t="s">
        <v>76</v>
      </c>
      <c r="EZ69" s="20" t="s">
        <v>76</v>
      </c>
      <c r="FA69" s="20" t="s">
        <v>76</v>
      </c>
      <c r="FB69" s="20" t="s">
        <v>76</v>
      </c>
      <c r="FC69" s="20" t="s">
        <v>76</v>
      </c>
      <c r="FD69" s="20" t="s">
        <v>76</v>
      </c>
      <c r="FE69" s="20" t="s">
        <v>76</v>
      </c>
      <c r="FF69" s="20" t="s">
        <v>76</v>
      </c>
      <c r="FG69" s="20" t="s">
        <v>76</v>
      </c>
      <c r="FH69" s="20" t="s">
        <v>76</v>
      </c>
      <c r="FI69" s="20" t="s">
        <v>76</v>
      </c>
      <c r="FJ69" s="20" t="s">
        <v>76</v>
      </c>
      <c r="FK69" s="20" t="s">
        <v>76</v>
      </c>
      <c r="FL69" s="20" t="s">
        <v>76</v>
      </c>
      <c r="FM69" s="20" t="s">
        <v>76</v>
      </c>
      <c r="FN69" s="20" t="s">
        <v>76</v>
      </c>
      <c r="FO69" s="20" t="s">
        <v>76</v>
      </c>
      <c r="FP69" s="20" t="s">
        <v>76</v>
      </c>
      <c r="FQ69" s="20" t="s">
        <v>76</v>
      </c>
      <c r="FR69" s="20" t="s">
        <v>76</v>
      </c>
      <c r="FS69" s="20" t="s">
        <v>76</v>
      </c>
      <c r="FT69" s="20" t="s">
        <v>76</v>
      </c>
      <c r="FU69" s="20" t="s">
        <v>76</v>
      </c>
      <c r="FV69" s="20" t="s">
        <v>76</v>
      </c>
      <c r="FW69" s="20" t="s">
        <v>76</v>
      </c>
      <c r="FX69" s="20" t="s">
        <v>76</v>
      </c>
      <c r="FY69" s="20" t="s">
        <v>76</v>
      </c>
      <c r="FZ69" s="20" t="s">
        <v>76</v>
      </c>
      <c r="GA69" s="20" t="s">
        <v>76</v>
      </c>
      <c r="GB69" s="20" t="s">
        <v>76</v>
      </c>
      <c r="GC69" s="20" t="s">
        <v>76</v>
      </c>
      <c r="GD69" s="20" t="s">
        <v>76</v>
      </c>
      <c r="GE69" s="20" t="s">
        <v>76</v>
      </c>
      <c r="GF69" s="173">
        <f>'[21]Reservas Int'!C69</f>
        <v>8134</v>
      </c>
      <c r="GG69" s="27">
        <f t="shared" si="190"/>
        <v>4.7614270971577888</v>
      </c>
      <c r="GH69" s="31">
        <f t="shared" si="53"/>
        <v>3200.8999999999996</v>
      </c>
      <c r="GI69" s="31">
        <f t="shared" si="197"/>
        <v>1.8737216615800794</v>
      </c>
      <c r="GJ69" s="28">
        <f t="shared" si="191"/>
        <v>1545460</v>
      </c>
      <c r="GK69" s="32">
        <f t="shared" si="54"/>
        <v>120.62234957249119</v>
      </c>
      <c r="GL69" s="35">
        <f t="shared" si="192"/>
        <v>6.1326203657431257</v>
      </c>
    </row>
    <row r="70" spans="1:194" x14ac:dyDescent="0.25">
      <c r="A70" s="22">
        <v>1985</v>
      </c>
      <c r="B70" s="28">
        <f>'[14]EU Pob'!C70</f>
        <v>238506000</v>
      </c>
      <c r="C70" s="35">
        <f>'[14]EU PIB'!B70</f>
        <v>7951.0739999999996</v>
      </c>
      <c r="D70" s="35">
        <f>'[14]EU PIB'!C70</f>
        <v>4.2</v>
      </c>
      <c r="E70" s="35">
        <f>'[14]EU PIB'!D70</f>
        <v>4338.9790000000003</v>
      </c>
      <c r="F70" s="35">
        <f>'[14]EU PIB'!E70</f>
        <v>3.1624454281644399</v>
      </c>
      <c r="G70" s="35">
        <f>'[14]EU PIB'!F70</f>
        <v>54.570979970756163</v>
      </c>
      <c r="H70" s="35">
        <f>'[14]EU PIB'!G70</f>
        <v>3.1624454281644399</v>
      </c>
      <c r="I70" s="35">
        <f>'[14]EU PIB'!H70</f>
        <v>18192.326398497313</v>
      </c>
      <c r="J70" s="170">
        <f>'[14]EU INF A'!$J70</f>
        <v>377.26302956415725</v>
      </c>
      <c r="K70" s="170">
        <f t="shared" ref="K70" si="310">((J70/J69)-1)*100</f>
        <v>-0.50639016156258654</v>
      </c>
      <c r="L70" s="170">
        <f>'[14]EU INF A'!$L70</f>
        <v>378.90886924718069</v>
      </c>
      <c r="M70" s="170">
        <f t="shared" ref="M70" si="311">((L70/L69)-1)*100</f>
        <v>9.6618357487909812E-2</v>
      </c>
      <c r="N70" s="170">
        <f>'[14]EU INF A'!$F70</f>
        <v>446.95290858725764</v>
      </c>
      <c r="O70" s="170">
        <f t="shared" ref="O70:O75" si="312">((N70/N69)-1)*100</f>
        <v>3.5456441520936854</v>
      </c>
      <c r="P70" s="170">
        <f>'[14]EU INF A'!$H70</f>
        <v>437.19999999999993</v>
      </c>
      <c r="Q70" s="170">
        <f t="shared" ref="Q70" si="313">((P70/P69)-1)*100</f>
        <v>3.7986704653371284</v>
      </c>
      <c r="R70" s="170">
        <f>'[14]EU tasas'!B70</f>
        <v>9.5</v>
      </c>
      <c r="S70" s="170">
        <f>'[14]EU tasas'!C70</f>
        <v>9.9333333333333336</v>
      </c>
      <c r="T70" s="170">
        <f>'[14]EU tasas'!D70</f>
        <v>7.1</v>
      </c>
      <c r="U70" s="170">
        <f>'[14]EU tasas'!E70</f>
        <v>7.4791666666666652</v>
      </c>
      <c r="V70" s="171">
        <f>'[14]EU Bal Fis'!B70</f>
        <v>-4.8843500000000004</v>
      </c>
      <c r="W70" s="170">
        <f>'[14]UK Pet'!B129</f>
        <v>27.56</v>
      </c>
      <c r="X70" s="170">
        <f>'[14]UK Pet'!C129</f>
        <v>-4.2390548992355832</v>
      </c>
      <c r="Y70" s="172">
        <f>[17]POBLACIÓN!$E70</f>
        <v>73697228.242480636</v>
      </c>
      <c r="Z70" s="52">
        <f t="shared" si="179"/>
        <v>1.9703860630551517</v>
      </c>
      <c r="AA70" s="37">
        <f>[17]POBLACIÓN!$F70</f>
        <v>50671478.992079832</v>
      </c>
      <c r="AB70" s="52">
        <f t="shared" si="10"/>
        <v>68.756288669852211</v>
      </c>
      <c r="AC70" s="37">
        <f>[17]POBLACIÓN!$G70</f>
        <v>23025749.250400804</v>
      </c>
      <c r="AD70" s="52">
        <f t="shared" si="11"/>
        <v>31.243711330147793</v>
      </c>
      <c r="AE70" s="37">
        <f>[17]POBLACIÓN!$M70</f>
        <v>21379315.985316262</v>
      </c>
      <c r="AF70" s="52">
        <f t="shared" si="12"/>
        <v>29.009660872147663</v>
      </c>
      <c r="AG70" s="173">
        <f>[18]PIB!D70</f>
        <v>300174.47355560109</v>
      </c>
      <c r="AH70" s="173">
        <f>[18]PIB!E70</f>
        <v>1.8785771611747437</v>
      </c>
      <c r="AI70" s="174">
        <f>[18]PIB!H70</f>
        <v>15304.636652087092</v>
      </c>
      <c r="AJ70" s="174">
        <f>[18]PIB!I70</f>
        <v>57.340746218672336</v>
      </c>
      <c r="AK70" s="175">
        <f>[18]PIB!B70</f>
        <v>45940612.5</v>
      </c>
      <c r="AL70" s="173">
        <f>[18]PIB!C70</f>
        <v>60.296513542358213</v>
      </c>
      <c r="AM70" s="48">
        <f t="shared" ref="AM70:AM75" si="314">(AG70*1000)/AE70</f>
        <v>14.040415220101842</v>
      </c>
      <c r="AN70" s="13" t="s">
        <v>76</v>
      </c>
      <c r="AO70" s="13" t="s">
        <v>76</v>
      </c>
      <c r="AP70" s="13" t="s">
        <v>76</v>
      </c>
      <c r="AQ70" s="13" t="s">
        <v>76</v>
      </c>
      <c r="AR70" s="177">
        <f t="shared" ref="AR70:AR75" si="315">(AK70)/CC70</f>
        <v>179146.44331069445</v>
      </c>
      <c r="AS70" s="178">
        <f t="shared" si="13"/>
        <v>4.8675595695822915</v>
      </c>
      <c r="AT70" s="174">
        <f t="shared" ref="AT70:AT75" si="316">(AR70*1000000)/Y70</f>
        <v>2430.8437044777579</v>
      </c>
      <c r="AU70" s="170">
        <f t="shared" si="14"/>
        <v>2.8411910735884005</v>
      </c>
      <c r="AV70" s="15" t="s">
        <v>76</v>
      </c>
      <c r="AW70" s="15" t="s">
        <v>76</v>
      </c>
      <c r="AX70" s="20" t="s">
        <v>76</v>
      </c>
      <c r="AY70" s="20" t="s">
        <v>76</v>
      </c>
      <c r="AZ70" s="20" t="s">
        <v>76</v>
      </c>
      <c r="BA70" s="20" t="s">
        <v>76</v>
      </c>
      <c r="BB70" s="20" t="s">
        <v>76</v>
      </c>
      <c r="BC70" s="20" t="s">
        <v>76</v>
      </c>
      <c r="BD70" s="20" t="s">
        <v>76</v>
      </c>
      <c r="BE70" s="20" t="s">
        <v>76</v>
      </c>
      <c r="BF70" s="20" t="s">
        <v>76</v>
      </c>
      <c r="BG70" s="20" t="s">
        <v>76</v>
      </c>
      <c r="BH70" s="20" t="s">
        <v>76</v>
      </c>
      <c r="BI70" s="20" t="s">
        <v>76</v>
      </c>
      <c r="BJ70" s="20" t="s">
        <v>76</v>
      </c>
      <c r="BK70" s="20" t="s">
        <v>76</v>
      </c>
      <c r="BL70" s="20" t="s">
        <v>76</v>
      </c>
      <c r="BM70" s="20" t="s">
        <v>76</v>
      </c>
      <c r="BN70" s="20" t="s">
        <v>76</v>
      </c>
      <c r="BO70" s="20" t="s">
        <v>76</v>
      </c>
      <c r="BP70" s="20" t="s">
        <v>76</v>
      </c>
      <c r="BQ70" s="20" t="s">
        <v>76</v>
      </c>
      <c r="BR70" s="20" t="s">
        <v>76</v>
      </c>
      <c r="BS70" s="20" t="s">
        <v>76</v>
      </c>
      <c r="BT70" s="20" t="s">
        <v>76</v>
      </c>
      <c r="BU70" s="20" t="s">
        <v>76</v>
      </c>
      <c r="BV70" s="187">
        <f>'[15]Precios M Anual'!B70</f>
        <v>11832.838281028047</v>
      </c>
      <c r="BW70" s="188">
        <f t="shared" si="5"/>
        <v>57.748445941756231</v>
      </c>
      <c r="BX70" s="187">
        <f>'[15]Precios M Anual'!D70</f>
        <v>13665.326555185638</v>
      </c>
      <c r="BY70" s="188">
        <f t="shared" si="5"/>
        <v>63.74935527576551</v>
      </c>
      <c r="BZ70" s="23" t="s">
        <v>76</v>
      </c>
      <c r="CA70" s="23" t="s">
        <v>76</v>
      </c>
      <c r="CB70" s="190">
        <f>'[15]Tasas int'!$B70</f>
        <v>65.66</v>
      </c>
      <c r="CC70" s="185">
        <f>'[19]TCA B64'!$B70</f>
        <v>256.44166666666666</v>
      </c>
      <c r="CD70" s="140">
        <f t="shared" si="15"/>
        <v>52.856149413868472</v>
      </c>
      <c r="CE70" s="185">
        <f>[19]TCA!$D70</f>
        <v>354.9</v>
      </c>
      <c r="CF70" s="140">
        <f t="shared" si="16"/>
        <v>86.789473684210506</v>
      </c>
      <c r="CG70" s="190">
        <f>'[19]TCA B64'!$I70</f>
        <v>84.076315938286044</v>
      </c>
      <c r="CH70" s="140">
        <f t="shared" si="22"/>
        <v>-0.33390007532444477</v>
      </c>
      <c r="CI70" s="27">
        <f>[19]TCA!$H70</f>
        <v>75.298358476584269</v>
      </c>
      <c r="CJ70" s="140">
        <f t="shared" si="77"/>
        <v>-15.543046905414359</v>
      </c>
      <c r="CK70" s="185">
        <f>[22]SMIN!$E70</f>
        <v>1035.88725</v>
      </c>
      <c r="CL70" s="185">
        <v>1.1500000000000001</v>
      </c>
      <c r="CM70" s="191">
        <f>[22]SMIN!$G70</f>
        <v>30922.007462686564</v>
      </c>
      <c r="CN70" s="185">
        <f t="shared" si="95"/>
        <v>261.32367170321908</v>
      </c>
      <c r="CO70" s="34" t="s">
        <v>76</v>
      </c>
      <c r="CP70" s="186">
        <f>'[15]Terminos de Int'!B70</f>
        <v>135.17313562144605</v>
      </c>
      <c r="CQ70" s="186">
        <f>'[15]Terminos de Int'!C70</f>
        <v>-5.3895493854061005</v>
      </c>
      <c r="CR70" s="173">
        <f>[16]bp!G70</f>
        <v>802</v>
      </c>
      <c r="CS70" s="173">
        <f>[16]bp!H70</f>
        <v>35858.906999999999</v>
      </c>
      <c r="CT70" s="173">
        <f>[16]bp!I70</f>
        <v>26757.3</v>
      </c>
      <c r="CU70" s="173">
        <f>[16]bp!J70</f>
        <v>4794.433</v>
      </c>
      <c r="CV70" s="173">
        <f>[16]bp!K70</f>
        <v>2293.6280000000002</v>
      </c>
      <c r="CW70" s="173">
        <f>[16]bp!L70</f>
        <v>2013.5459999999998</v>
      </c>
      <c r="CX70" s="173">
        <f>[16]bp!M70</f>
        <v>35057</v>
      </c>
      <c r="CY70" s="173">
        <f>[16]bp!N70</f>
        <v>18359.097000000002</v>
      </c>
      <c r="CZ70" s="173">
        <f>[16]bp!O70</f>
        <v>5381.8510000000006</v>
      </c>
      <c r="DA70" s="173">
        <f>[16]bp!P70</f>
        <v>11290.178</v>
      </c>
      <c r="DB70" s="173">
        <f>[16]bp!Q70</f>
        <v>28.269000000000002</v>
      </c>
      <c r="DC70" s="173">
        <f>[16]bp!R70</f>
        <v>-315</v>
      </c>
      <c r="DD70" s="173">
        <f>[16]bp!S70</f>
        <v>0</v>
      </c>
      <c r="DE70" s="173">
        <f>[16]bp!T70</f>
        <v>-2906.5869999999995</v>
      </c>
      <c r="DF70" s="173">
        <f>[16]bp!U70</f>
        <v>-2328.4</v>
      </c>
      <c r="DG70" s="173">
        <f>[16]bp!V70</f>
        <v>-95.093000000000004</v>
      </c>
      <c r="DH70" s="173">
        <f>'[18]Inv Ext'!B70</f>
        <v>1729</v>
      </c>
      <c r="DI70" s="173">
        <f t="shared" si="130"/>
        <v>0.96513219467125444</v>
      </c>
      <c r="DJ70" s="173">
        <f t="shared" ref="DJ70:DJ75" si="317">((CT70+CY70)/AR70)*100</f>
        <v>25.18408747962383</v>
      </c>
      <c r="DK70" s="173">
        <f t="shared" si="309"/>
        <v>8398.2029999999977</v>
      </c>
      <c r="DL70" s="173">
        <f t="shared" ref="DL70:DL75" si="318">(DK70/AR70)*100</f>
        <v>4.6878982606620649</v>
      </c>
      <c r="DM70" s="173">
        <f t="shared" si="38"/>
        <v>-8.0516245319515178</v>
      </c>
      <c r="DN70" s="173">
        <f t="shared" si="189"/>
        <v>15.348508481736678</v>
      </c>
      <c r="DO70" s="173">
        <f t="shared" si="268"/>
        <v>0.44767843847677619</v>
      </c>
      <c r="DP70" s="173">
        <f t="shared" si="269"/>
        <v>-0.1758338006486091</v>
      </c>
      <c r="DQ70" s="173">
        <f>'[16]Pet A'!$B70</f>
        <v>14767</v>
      </c>
      <c r="DR70" s="20" t="s">
        <v>76</v>
      </c>
      <c r="DS70" s="20" t="s">
        <v>76</v>
      </c>
      <c r="DT70" s="20" t="s">
        <v>76</v>
      </c>
      <c r="DU70" s="20" t="s">
        <v>76</v>
      </c>
      <c r="DV70" s="20" t="s">
        <v>76</v>
      </c>
      <c r="DW70" s="20" t="s">
        <v>76</v>
      </c>
      <c r="DX70" s="20" t="s">
        <v>76</v>
      </c>
      <c r="DY70" s="20" t="s">
        <v>76</v>
      </c>
      <c r="DZ70" s="20" t="s">
        <v>76</v>
      </c>
      <c r="EA70" s="20" t="s">
        <v>76</v>
      </c>
      <c r="EB70" s="20" t="s">
        <v>76</v>
      </c>
      <c r="EC70" s="20" t="s">
        <v>76</v>
      </c>
      <c r="ED70" s="20" t="s">
        <v>76</v>
      </c>
      <c r="EE70" s="20" t="s">
        <v>76</v>
      </c>
      <c r="EF70" s="20" t="s">
        <v>76</v>
      </c>
      <c r="EG70" s="20" t="s">
        <v>76</v>
      </c>
      <c r="EH70" s="20" t="s">
        <v>76</v>
      </c>
      <c r="EI70" s="20" t="s">
        <v>76</v>
      </c>
      <c r="EJ70" s="20" t="s">
        <v>76</v>
      </c>
      <c r="EK70" s="20" t="s">
        <v>76</v>
      </c>
      <c r="EL70" s="20" t="s">
        <v>76</v>
      </c>
      <c r="EM70" s="20" t="s">
        <v>76</v>
      </c>
      <c r="EN70" s="20" t="s">
        <v>76</v>
      </c>
      <c r="EO70" s="20" t="s">
        <v>76</v>
      </c>
      <c r="EP70" s="20" t="s">
        <v>76</v>
      </c>
      <c r="EQ70" s="20" t="s">
        <v>76</v>
      </c>
      <c r="ER70" s="20" t="s">
        <v>76</v>
      </c>
      <c r="ES70" s="20" t="s">
        <v>76</v>
      </c>
      <c r="ET70" s="20" t="s">
        <v>76</v>
      </c>
      <c r="EU70" s="20" t="s">
        <v>76</v>
      </c>
      <c r="EV70" s="20" t="s">
        <v>76</v>
      </c>
      <c r="EW70" s="20" t="s">
        <v>76</v>
      </c>
      <c r="EX70" s="20" t="s">
        <v>76</v>
      </c>
      <c r="EZ70" s="20" t="s">
        <v>76</v>
      </c>
      <c r="FA70" s="20" t="s">
        <v>76</v>
      </c>
      <c r="FB70" s="20" t="s">
        <v>76</v>
      </c>
      <c r="FC70" s="20" t="s">
        <v>76</v>
      </c>
      <c r="FD70" s="20" t="s">
        <v>76</v>
      </c>
      <c r="FE70" s="20" t="s">
        <v>76</v>
      </c>
      <c r="FF70" s="20" t="s">
        <v>76</v>
      </c>
      <c r="FG70" s="20" t="s">
        <v>76</v>
      </c>
      <c r="FH70" s="20" t="s">
        <v>76</v>
      </c>
      <c r="FI70" s="20" t="s">
        <v>76</v>
      </c>
      <c r="FJ70" s="20" t="s">
        <v>76</v>
      </c>
      <c r="FK70" s="20" t="s">
        <v>76</v>
      </c>
      <c r="FL70" s="20" t="s">
        <v>76</v>
      </c>
      <c r="FM70" s="20" t="s">
        <v>76</v>
      </c>
      <c r="FN70" s="20" t="s">
        <v>76</v>
      </c>
      <c r="FO70" s="20" t="s">
        <v>76</v>
      </c>
      <c r="FP70" s="20" t="s">
        <v>76</v>
      </c>
      <c r="FQ70" s="20" t="s">
        <v>76</v>
      </c>
      <c r="FR70" s="20" t="s">
        <v>76</v>
      </c>
      <c r="FS70" s="20" t="s">
        <v>76</v>
      </c>
      <c r="FT70" s="20" t="s">
        <v>76</v>
      </c>
      <c r="FU70" s="20" t="s">
        <v>76</v>
      </c>
      <c r="FV70" s="20" t="s">
        <v>76</v>
      </c>
      <c r="FW70" s="20" t="s">
        <v>76</v>
      </c>
      <c r="FX70" s="20" t="s">
        <v>76</v>
      </c>
      <c r="FY70" s="20" t="s">
        <v>76</v>
      </c>
      <c r="FZ70" s="20" t="s">
        <v>76</v>
      </c>
      <c r="GA70" s="20" t="s">
        <v>76</v>
      </c>
      <c r="GB70" s="20" t="s">
        <v>76</v>
      </c>
      <c r="GC70" s="20" t="s">
        <v>76</v>
      </c>
      <c r="GD70" s="20" t="s">
        <v>76</v>
      </c>
      <c r="GE70" s="20" t="s">
        <v>76</v>
      </c>
      <c r="GF70" s="173">
        <f>'[21]Reservas Int'!C70</f>
        <v>5598.3</v>
      </c>
      <c r="GG70" s="27">
        <f t="shared" si="190"/>
        <v>3.12498528943209</v>
      </c>
      <c r="GH70" s="31">
        <f t="shared" si="53"/>
        <v>-2535.6999999999998</v>
      </c>
      <c r="GI70" s="31">
        <f t="shared" si="197"/>
        <v>-1.415434185094216</v>
      </c>
      <c r="GJ70" s="28">
        <f t="shared" si="191"/>
        <v>1986836.67</v>
      </c>
      <c r="GK70" s="32">
        <f t="shared" si="54"/>
        <v>28.559566083884413</v>
      </c>
      <c r="GL70" s="35">
        <f t="shared" si="192"/>
        <v>3.659199578279912</v>
      </c>
    </row>
    <row r="71" spans="1:194" x14ac:dyDescent="0.25">
      <c r="A71" s="22">
        <v>1986</v>
      </c>
      <c r="B71" s="28">
        <f>'[14]EU Pob'!C71</f>
        <v>240683000</v>
      </c>
      <c r="C71" s="35">
        <f>'[14]EU PIB'!B71</f>
        <v>8226.3919999999998</v>
      </c>
      <c r="D71" s="35">
        <f>'[14]EU PIB'!C71</f>
        <v>3.5</v>
      </c>
      <c r="E71" s="35">
        <f>'[14]EU PIB'!D71</f>
        <v>4579.6310000000003</v>
      </c>
      <c r="F71" s="35">
        <f>'[14]EU PIB'!E71</f>
        <v>2.013895829831247</v>
      </c>
      <c r="G71" s="35">
        <f>'[14]EU PIB'!F71</f>
        <v>55.669982660685271</v>
      </c>
      <c r="H71" s="35">
        <f>'[14]EU PIB'!G71</f>
        <v>2.013895829831247</v>
      </c>
      <c r="I71" s="35">
        <f>'[14]EU PIB'!H71</f>
        <v>19027.646323171972</v>
      </c>
      <c r="J71" s="170">
        <f>'[14]EU INF A'!$J71</f>
        <v>366.35172203596466</v>
      </c>
      <c r="K71" s="170">
        <f t="shared" ref="K71" si="319">((J71/J70)-1)*100</f>
        <v>-2.892228146711906</v>
      </c>
      <c r="L71" s="170">
        <f>'[14]EU INF A'!$L71</f>
        <v>364.64492532764399</v>
      </c>
      <c r="M71" s="170">
        <f t="shared" ref="M71" si="320">((L71/L70)-1)*100</f>
        <v>-3.7644787644787625</v>
      </c>
      <c r="N71" s="170">
        <f>'[14]EU INF A'!$F71</f>
        <v>455.43628808864281</v>
      </c>
      <c r="O71" s="170">
        <f t="shared" si="312"/>
        <v>1.8980477223427661</v>
      </c>
      <c r="P71" s="170">
        <f>'[14]EU INF A'!$H71</f>
        <v>441.99999999999989</v>
      </c>
      <c r="Q71" s="170">
        <f t="shared" ref="Q71" si="321">((P71/P70)-1)*100</f>
        <v>1.0978956999085021</v>
      </c>
      <c r="R71" s="170">
        <f>'[14]EU tasas'!B71</f>
        <v>7.5</v>
      </c>
      <c r="S71" s="170">
        <f>'[14]EU tasas'!C71</f>
        <v>8.3325000000000014</v>
      </c>
      <c r="T71" s="170">
        <f>'[14]EU tasas'!D71</f>
        <v>5.53</v>
      </c>
      <c r="U71" s="170">
        <f>'[14]EU tasas'!E71</f>
        <v>5.9783333333333326</v>
      </c>
      <c r="V71" s="171">
        <f>'[14]EU Bal Fis'!B71</f>
        <v>-4.8195499999999996</v>
      </c>
      <c r="W71" s="170">
        <f>'[14]UK Pet'!B130</f>
        <v>14.43</v>
      </c>
      <c r="X71" s="170">
        <f>'[14]UK Pet'!C130</f>
        <v>-47.641509433962256</v>
      </c>
      <c r="Y71" s="172">
        <f>[17]POBLACIÓN!$E71</f>
        <v>75149348.156628415</v>
      </c>
      <c r="Z71" s="52">
        <f t="shared" ref="Z71" si="322">((Y71/Y70)-1)*100</f>
        <v>1.9703860630551517</v>
      </c>
      <c r="AA71" s="37">
        <f>[17]POBLACIÓN!$F71</f>
        <v>52051841.932511158</v>
      </c>
      <c r="AB71" s="52">
        <f t="shared" ref="AB71:AB75" si="323">(AA71/Y71)*100</f>
        <v>69.264528847307133</v>
      </c>
      <c r="AC71" s="37">
        <f>[17]POBLACIÓN!$G71</f>
        <v>23097506.224117257</v>
      </c>
      <c r="AD71" s="52">
        <f t="shared" ref="AD71:AD75" si="324">(AC71/Y71)*100</f>
        <v>30.735471152692867</v>
      </c>
      <c r="AE71" s="37">
        <f>[17]POBLACIÓN!$M71</f>
        <v>21605802.991460875</v>
      </c>
      <c r="AF71" s="52">
        <f t="shared" ref="AF71:AF75" si="325">(AE71/Y71)*100</f>
        <v>28.750486227012168</v>
      </c>
      <c r="AG71" s="173">
        <f>[18]PIB!D71</f>
        <v>289043.02205976838</v>
      </c>
      <c r="AH71" s="173">
        <f>[18]PIB!E71</f>
        <v>-3.7083271485344516</v>
      </c>
      <c r="AI71" s="174">
        <f>[18]PIB!H71</f>
        <v>26399.724236975806</v>
      </c>
      <c r="AJ71" s="174">
        <f>[18]PIB!I71</f>
        <v>72.494942788306417</v>
      </c>
      <c r="AK71" s="175">
        <f>[18]PIB!B71</f>
        <v>76306560.75</v>
      </c>
      <c r="AL71" s="173">
        <f>[18]PIB!C71</f>
        <v>66.098265995038702</v>
      </c>
      <c r="AM71" s="48">
        <f t="shared" si="314"/>
        <v>13.378027290816501</v>
      </c>
      <c r="AN71" s="13" t="s">
        <v>76</v>
      </c>
      <c r="AO71" s="13" t="s">
        <v>76</v>
      </c>
      <c r="AP71" s="13" t="s">
        <v>76</v>
      </c>
      <c r="AQ71" s="13" t="s">
        <v>76</v>
      </c>
      <c r="AR71" s="177">
        <f t="shared" si="315"/>
        <v>125517.97469569031</v>
      </c>
      <c r="AS71" s="178">
        <f t="shared" ref="AS71:AS75" si="326">((AR71/AR70)-1)*100</f>
        <v>-29.935547490605806</v>
      </c>
      <c r="AT71" s="174">
        <f t="shared" si="316"/>
        <v>1670.2470184316458</v>
      </c>
      <c r="AU71" s="170">
        <f t="shared" ref="AU71:AU75" si="327">((AT71/AT70)-1)*100</f>
        <v>-31.289411353146569</v>
      </c>
      <c r="AV71" s="15" t="s">
        <v>76</v>
      </c>
      <c r="AW71" s="15" t="s">
        <v>76</v>
      </c>
      <c r="AX71" s="15" t="s">
        <v>76</v>
      </c>
      <c r="AY71" s="15" t="s">
        <v>76</v>
      </c>
      <c r="AZ71" s="15" t="s">
        <v>76</v>
      </c>
      <c r="BA71" s="15" t="s">
        <v>76</v>
      </c>
      <c r="BB71" s="15" t="s">
        <v>76</v>
      </c>
      <c r="BC71" s="15" t="s">
        <v>76</v>
      </c>
      <c r="BD71" s="15" t="s">
        <v>76</v>
      </c>
      <c r="BE71" s="20" t="s">
        <v>76</v>
      </c>
      <c r="BF71" s="20" t="s">
        <v>76</v>
      </c>
      <c r="BG71" s="20" t="s">
        <v>76</v>
      </c>
      <c r="BH71" s="20" t="s">
        <v>76</v>
      </c>
      <c r="BI71" s="20" t="s">
        <v>76</v>
      </c>
      <c r="BJ71" s="20" t="s">
        <v>76</v>
      </c>
      <c r="BK71" s="15" t="s">
        <v>76</v>
      </c>
      <c r="BL71" s="15" t="s">
        <v>76</v>
      </c>
      <c r="BM71" s="20" t="s">
        <v>76</v>
      </c>
      <c r="BN71" s="20" t="s">
        <v>76</v>
      </c>
      <c r="BO71" s="20" t="s">
        <v>76</v>
      </c>
      <c r="BP71" s="20" t="s">
        <v>76</v>
      </c>
      <c r="BQ71" s="20" t="s">
        <v>76</v>
      </c>
      <c r="BR71" s="20" t="s">
        <v>76</v>
      </c>
      <c r="BS71" s="20" t="s">
        <v>76</v>
      </c>
      <c r="BT71" s="20" t="s">
        <v>76</v>
      </c>
      <c r="BU71" s="20" t="s">
        <v>76</v>
      </c>
      <c r="BV71" s="187">
        <f>'[15]Precios M Anual'!B71</f>
        <v>22036.686267613553</v>
      </c>
      <c r="BW71" s="188">
        <f t="shared" ref="BW71:BW75" si="328">((BV71/BV70)-1)*100</f>
        <v>86.233308900584319</v>
      </c>
      <c r="BX71" s="187">
        <f>'[15]Precios M Anual'!D71</f>
        <v>28116.227629566987</v>
      </c>
      <c r="BY71" s="188">
        <f t="shared" ref="BY71:BY75" si="329">((BX71/BX70)-1)*100</f>
        <v>105.74866993498668</v>
      </c>
      <c r="BZ71" s="23" t="s">
        <v>76</v>
      </c>
      <c r="CA71" s="23" t="s">
        <v>76</v>
      </c>
      <c r="CB71" s="190">
        <f>'[15]Tasas int'!$B71</f>
        <v>95.33</v>
      </c>
      <c r="CC71" s="185">
        <f>'[19]TCA B64'!$B71</f>
        <v>607.93333333333339</v>
      </c>
      <c r="CD71" s="140">
        <f t="shared" ref="CD71:CD75" si="330">((CC71/CC70)-1)*100</f>
        <v>137.06495954245605</v>
      </c>
      <c r="CE71" s="185">
        <f>[19]TCA!$D71</f>
        <v>889.80000000000007</v>
      </c>
      <c r="CF71" s="140">
        <f t="shared" ref="CF71:CF75" si="331">((CE71/CE70)-1)*100</f>
        <v>150.71851225697381</v>
      </c>
      <c r="CG71" s="190">
        <f>'[19]TCA B64'!$I71</f>
        <v>64.815894214544727</v>
      </c>
      <c r="CH71" s="140">
        <f t="shared" si="22"/>
        <v>-22.908260797105939</v>
      </c>
      <c r="CI71" s="27">
        <f>[19]TCA!$H71</f>
        <v>61.121503235064182</v>
      </c>
      <c r="CJ71" s="140">
        <f t="shared" si="77"/>
        <v>-18.827575432376399</v>
      </c>
      <c r="CK71" s="185">
        <f>[22]SMIN!$E71</f>
        <v>1766.8992499999999</v>
      </c>
      <c r="CL71" s="185">
        <v>1.1500000000000001</v>
      </c>
      <c r="CM71" s="191">
        <f>[22]SMIN!$G71</f>
        <v>52743.261194029845</v>
      </c>
      <c r="CN71" s="185">
        <f t="shared" si="95"/>
        <v>239.34297812981313</v>
      </c>
      <c r="CO71" s="34" t="s">
        <v>76</v>
      </c>
      <c r="CP71" s="186">
        <f>'[15]Terminos de Int'!B71</f>
        <v>95.435020862408706</v>
      </c>
      <c r="CQ71" s="186">
        <f>'[15]Terminos de Int'!C71</f>
        <v>-29.397938115695123</v>
      </c>
      <c r="CR71" s="173">
        <f>[16]bp!G71</f>
        <v>-1373.509</v>
      </c>
      <c r="CS71" s="173">
        <f>[16]bp!H71</f>
        <v>29929</v>
      </c>
      <c r="CT71" s="173">
        <f>[16]bp!I71</f>
        <v>21803.596000000001</v>
      </c>
      <c r="CU71" s="173">
        <f>[16]bp!J71</f>
        <v>4572.49</v>
      </c>
      <c r="CV71" s="173">
        <f>[16]bp!K71</f>
        <v>1961.7490000000003</v>
      </c>
      <c r="CW71" s="173">
        <f>[16]bp!L71</f>
        <v>1590.0229999999999</v>
      </c>
      <c r="CX71" s="173">
        <f>[16]bp!M71</f>
        <v>31303</v>
      </c>
      <c r="CY71" s="173">
        <f>[16]bp!N71</f>
        <v>16783.892</v>
      </c>
      <c r="CZ71" s="173">
        <f>[16]bp!O71</f>
        <v>5021.415</v>
      </c>
      <c r="DA71" s="173">
        <f>[16]bp!P71</f>
        <v>9481.33</v>
      </c>
      <c r="DB71" s="173">
        <f>[16]bp!Q71</f>
        <v>14.729999999999999</v>
      </c>
      <c r="DC71" s="173">
        <f>[16]bp!R71</f>
        <v>2715</v>
      </c>
      <c r="DD71" s="173">
        <f>[16]bp!S71</f>
        <v>0</v>
      </c>
      <c r="DE71" s="173">
        <f>[16]bp!T71</f>
        <v>-740</v>
      </c>
      <c r="DF71" s="173">
        <f>[16]bp!U71</f>
        <v>985</v>
      </c>
      <c r="DG71" s="173">
        <f>[16]bp!V71</f>
        <v>-382.20599999999996</v>
      </c>
      <c r="DH71" s="173">
        <f>'[18]Inv Ext'!B71</f>
        <v>2424.1999999999998</v>
      </c>
      <c r="DI71" s="173">
        <f t="shared" si="130"/>
        <v>1.9313568481942971</v>
      </c>
      <c r="DJ71" s="173">
        <f t="shared" si="317"/>
        <v>30.742599291896404</v>
      </c>
      <c r="DK71" s="173">
        <f t="shared" si="309"/>
        <v>5019.7040000000015</v>
      </c>
      <c r="DL71" s="173">
        <f t="shared" si="318"/>
        <v>3.9991913605759875</v>
      </c>
      <c r="DM71" s="173">
        <f t="shared" si="38"/>
        <v>-18.513467352834546</v>
      </c>
      <c r="DN71" s="173">
        <f t="shared" si="189"/>
        <v>-8.5799699189998417</v>
      </c>
      <c r="DO71" s="173">
        <f t="shared" si="268"/>
        <v>-1.0942727552208982</v>
      </c>
      <c r="DP71" s="173">
        <f t="shared" si="269"/>
        <v>2.163036813318834</v>
      </c>
      <c r="DQ71" s="173">
        <f>'[16]Pet A'!$B71</f>
        <v>6307</v>
      </c>
      <c r="DR71" s="20" t="s">
        <v>76</v>
      </c>
      <c r="DS71" s="20" t="s">
        <v>76</v>
      </c>
      <c r="DT71" s="20" t="s">
        <v>76</v>
      </c>
      <c r="DU71" s="20" t="s">
        <v>76</v>
      </c>
      <c r="DV71" s="20" t="s">
        <v>76</v>
      </c>
      <c r="DW71" s="20" t="s">
        <v>76</v>
      </c>
      <c r="DX71" s="20" t="s">
        <v>76</v>
      </c>
      <c r="DY71" s="20" t="s">
        <v>76</v>
      </c>
      <c r="DZ71" s="20" t="s">
        <v>76</v>
      </c>
      <c r="EA71" s="20" t="s">
        <v>76</v>
      </c>
      <c r="EB71" s="20" t="s">
        <v>76</v>
      </c>
      <c r="EC71" s="20" t="s">
        <v>76</v>
      </c>
      <c r="ED71" s="20" t="s">
        <v>76</v>
      </c>
      <c r="EE71" s="20" t="s">
        <v>76</v>
      </c>
      <c r="EF71" s="20" t="s">
        <v>76</v>
      </c>
      <c r="EG71" s="20" t="s">
        <v>76</v>
      </c>
      <c r="EH71" s="20" t="s">
        <v>76</v>
      </c>
      <c r="EI71" s="20" t="s">
        <v>76</v>
      </c>
      <c r="EJ71" s="20" t="s">
        <v>76</v>
      </c>
      <c r="EK71" s="20" t="s">
        <v>76</v>
      </c>
      <c r="EL71" s="20" t="s">
        <v>76</v>
      </c>
      <c r="EM71" s="20" t="s">
        <v>76</v>
      </c>
      <c r="EN71" s="20" t="s">
        <v>76</v>
      </c>
      <c r="EO71" s="20" t="s">
        <v>76</v>
      </c>
      <c r="EP71" s="20" t="s">
        <v>76</v>
      </c>
      <c r="EQ71" s="20" t="s">
        <v>76</v>
      </c>
      <c r="ER71" s="20" t="s">
        <v>76</v>
      </c>
      <c r="ES71" s="20" t="s">
        <v>76</v>
      </c>
      <c r="ET71" s="20" t="s">
        <v>76</v>
      </c>
      <c r="EU71" s="20" t="s">
        <v>76</v>
      </c>
      <c r="EV71" s="20" t="s">
        <v>76</v>
      </c>
      <c r="EW71" s="20" t="s">
        <v>76</v>
      </c>
      <c r="EX71" s="20" t="s">
        <v>76</v>
      </c>
      <c r="EZ71" s="20" t="s">
        <v>76</v>
      </c>
      <c r="FA71" s="20" t="s">
        <v>76</v>
      </c>
      <c r="FB71" s="20" t="s">
        <v>76</v>
      </c>
      <c r="FC71" s="20" t="s">
        <v>76</v>
      </c>
      <c r="FD71" s="20" t="s">
        <v>76</v>
      </c>
      <c r="FE71" s="20" t="s">
        <v>76</v>
      </c>
      <c r="FF71" s="20" t="s">
        <v>76</v>
      </c>
      <c r="FG71" s="20" t="s">
        <v>76</v>
      </c>
      <c r="FH71" s="20" t="s">
        <v>76</v>
      </c>
      <c r="FI71" s="20" t="s">
        <v>76</v>
      </c>
      <c r="FJ71" s="20" t="s">
        <v>76</v>
      </c>
      <c r="FK71" s="20" t="s">
        <v>76</v>
      </c>
      <c r="FL71" s="20" t="s">
        <v>76</v>
      </c>
      <c r="FM71" s="20" t="s">
        <v>76</v>
      </c>
      <c r="FN71" s="20" t="s">
        <v>76</v>
      </c>
      <c r="FO71" s="20" t="s">
        <v>76</v>
      </c>
      <c r="FP71" s="20" t="s">
        <v>76</v>
      </c>
      <c r="FQ71" s="20" t="s">
        <v>76</v>
      </c>
      <c r="FR71" s="20" t="s">
        <v>76</v>
      </c>
      <c r="FS71" s="20" t="s">
        <v>76</v>
      </c>
      <c r="FT71" s="20" t="s">
        <v>76</v>
      </c>
      <c r="FU71" s="20" t="s">
        <v>76</v>
      </c>
      <c r="FV71" s="20" t="s">
        <v>76</v>
      </c>
      <c r="FW71" s="20" t="s">
        <v>76</v>
      </c>
      <c r="FX71" s="20" t="s">
        <v>76</v>
      </c>
      <c r="FY71" s="20" t="s">
        <v>76</v>
      </c>
      <c r="FZ71" s="20" t="s">
        <v>76</v>
      </c>
      <c r="GA71" s="20" t="s">
        <v>76</v>
      </c>
      <c r="GB71" s="20" t="s">
        <v>76</v>
      </c>
      <c r="GC71" s="20" t="s">
        <v>76</v>
      </c>
      <c r="GD71" s="20" t="s">
        <v>76</v>
      </c>
      <c r="GE71" s="20" t="s">
        <v>76</v>
      </c>
      <c r="GF71" s="173">
        <f>'[21]Reservas Int'!C71</f>
        <v>6588.6</v>
      </c>
      <c r="GG71" s="27">
        <f t="shared" si="190"/>
        <v>5.249128673382125</v>
      </c>
      <c r="GH71" s="31">
        <f t="shared" si="53"/>
        <v>990.30000000000018</v>
      </c>
      <c r="GI71" s="31">
        <f t="shared" si="197"/>
        <v>0.78897066527795268</v>
      </c>
      <c r="GJ71" s="28">
        <f t="shared" si="191"/>
        <v>5862536.2800000012</v>
      </c>
      <c r="GK71" s="32">
        <f t="shared" si="54"/>
        <v>195.068858377775</v>
      </c>
      <c r="GL71" s="35">
        <f t="shared" si="192"/>
        <v>4.7106594823179275</v>
      </c>
    </row>
    <row r="72" spans="1:194" x14ac:dyDescent="0.25">
      <c r="A72" s="22">
        <v>1987</v>
      </c>
      <c r="B72" s="28">
        <f>'[14]EU Pob'!C72</f>
        <v>242843000</v>
      </c>
      <c r="C72" s="35">
        <f>'[14]EU PIB'!B72</f>
        <v>8510.99</v>
      </c>
      <c r="D72" s="35">
        <f>'[14]EU PIB'!C72</f>
        <v>3.5</v>
      </c>
      <c r="E72" s="35">
        <f>'[14]EU PIB'!D72</f>
        <v>4855.2150000000001</v>
      </c>
      <c r="F72" s="35">
        <f>'[14]EU PIB'!E72</f>
        <v>2.4724925000373599</v>
      </c>
      <c r="G72" s="35">
        <f>'[14]EU PIB'!F72</f>
        <v>57.046418806742814</v>
      </c>
      <c r="H72" s="35">
        <f>'[14]EU PIB'!G72</f>
        <v>2.4724925000373599</v>
      </c>
      <c r="I72" s="35">
        <f>'[14]EU PIB'!H72</f>
        <v>19993.226076106785</v>
      </c>
      <c r="J72" s="170">
        <f>'[14]EU INF A'!$J72</f>
        <v>376.01341054556542</v>
      </c>
      <c r="K72" s="170">
        <f t="shared" ref="K72" si="332">((J72/J71)-1)*100</f>
        <v>2.6372712146422783</v>
      </c>
      <c r="L72" s="170">
        <f>'[14]EU INF A'!$L72</f>
        <v>381.10332215787872</v>
      </c>
      <c r="M72" s="170">
        <f t="shared" ref="M72" si="333">((L72/L71)-1)*100</f>
        <v>4.5135406218656193</v>
      </c>
      <c r="N72" s="170">
        <f>'[14]EU INF A'!$F72</f>
        <v>472.12603878116346</v>
      </c>
      <c r="O72" s="170">
        <f t="shared" si="312"/>
        <v>3.6645632175168918</v>
      </c>
      <c r="P72" s="170">
        <f>'[14]EU INF A'!$H72</f>
        <v>461.59999999999991</v>
      </c>
      <c r="Q72" s="170">
        <f t="shared" ref="Q72" si="334">((P72/P71)-1)*100</f>
        <v>4.4343891402714997</v>
      </c>
      <c r="R72" s="170">
        <f>'[14]EU tasas'!B72</f>
        <v>8.75</v>
      </c>
      <c r="S72" s="170">
        <f>'[14]EU tasas'!C72</f>
        <v>8.2033333333333331</v>
      </c>
      <c r="T72" s="170">
        <f>'[14]EU tasas'!D72</f>
        <v>5.77</v>
      </c>
      <c r="U72" s="170">
        <f>'[14]EU tasas'!E72</f>
        <v>5.7749999999999995</v>
      </c>
      <c r="V72" s="171">
        <f>'[14]EU Bal Fis'!B72</f>
        <v>-3.0744099999999999</v>
      </c>
      <c r="W72" s="170">
        <f>'[14]UK Pet'!B131</f>
        <v>18.440000000000001</v>
      </c>
      <c r="X72" s="170">
        <f>'[14]UK Pet'!C131</f>
        <v>27.78932778932781</v>
      </c>
      <c r="Y72" s="172">
        <f>[17]POBLACIÓN!$E72</f>
        <v>76630080.439183414</v>
      </c>
      <c r="Z72" s="52">
        <f t="shared" ref="Z72:Z75" si="335">((Y72/Y71)-1)*100</f>
        <v>1.9703860630551517</v>
      </c>
      <c r="AA72" s="37">
        <f>[17]POBLACIÓN!$F72</f>
        <v>53469807.916808918</v>
      </c>
      <c r="AB72" s="52">
        <f t="shared" si="323"/>
        <v>69.776525889522745</v>
      </c>
      <c r="AC72" s="37">
        <f>[17]POBLACIÓN!$G72</f>
        <v>23160272.522374496</v>
      </c>
      <c r="AD72" s="52">
        <f t="shared" si="324"/>
        <v>30.223474110477255</v>
      </c>
      <c r="AE72" s="37">
        <f>[17]POBLACIÓN!$M72</f>
        <v>21834689.343028303</v>
      </c>
      <c r="AF72" s="52">
        <f t="shared" si="325"/>
        <v>28.493627069016526</v>
      </c>
      <c r="AG72" s="173">
        <f>[18]PIB!D72</f>
        <v>295027.21351365454</v>
      </c>
      <c r="AH72" s="173">
        <f>[18]PIB!E72</f>
        <v>2.0703462796789918</v>
      </c>
      <c r="AI72" s="174">
        <f>[18]PIB!H72</f>
        <v>62889.808296078649</v>
      </c>
      <c r="AJ72" s="174">
        <f>[18]PIB!I72</f>
        <v>138.22145917719223</v>
      </c>
      <c r="AK72" s="175">
        <f>[18]PIB!B72</f>
        <v>185542049</v>
      </c>
      <c r="AL72" s="173">
        <f>[18]PIB!C72</f>
        <v>143.15346829466429</v>
      </c>
      <c r="AM72" s="48">
        <f t="shared" si="314"/>
        <v>13.511857616964681</v>
      </c>
      <c r="AN72" s="13" t="s">
        <v>76</v>
      </c>
      <c r="AO72" s="13" t="s">
        <v>76</v>
      </c>
      <c r="AP72" s="13" t="s">
        <v>76</v>
      </c>
      <c r="AQ72" s="13" t="s">
        <v>76</v>
      </c>
      <c r="AR72" s="177">
        <f t="shared" si="315"/>
        <v>135493.14095152318</v>
      </c>
      <c r="AS72" s="178">
        <f t="shared" si="326"/>
        <v>7.9472014108074696</v>
      </c>
      <c r="AT72" s="174">
        <f t="shared" si="316"/>
        <v>1768.1456182087106</v>
      </c>
      <c r="AU72" s="170">
        <f t="shared" si="327"/>
        <v>5.8613246242457784</v>
      </c>
      <c r="AV72" s="15" t="s">
        <v>76</v>
      </c>
      <c r="AW72" s="15" t="s">
        <v>76</v>
      </c>
      <c r="AX72" s="15" t="s">
        <v>76</v>
      </c>
      <c r="AY72" s="15" t="s">
        <v>76</v>
      </c>
      <c r="AZ72" s="15" t="s">
        <v>76</v>
      </c>
      <c r="BA72" s="15" t="s">
        <v>76</v>
      </c>
      <c r="BB72" s="15" t="s">
        <v>76</v>
      </c>
      <c r="BC72" s="15" t="s">
        <v>76</v>
      </c>
      <c r="BD72" s="15" t="s">
        <v>76</v>
      </c>
      <c r="BE72" s="20" t="s">
        <v>76</v>
      </c>
      <c r="BF72" s="20" t="s">
        <v>76</v>
      </c>
      <c r="BG72" s="20" t="s">
        <v>76</v>
      </c>
      <c r="BH72" s="20" t="s">
        <v>76</v>
      </c>
      <c r="BI72" s="20" t="s">
        <v>76</v>
      </c>
      <c r="BJ72" s="20" t="s">
        <v>76</v>
      </c>
      <c r="BK72" s="15" t="s">
        <v>76</v>
      </c>
      <c r="BL72" s="15" t="s">
        <v>76</v>
      </c>
      <c r="BM72" s="20" t="s">
        <v>76</v>
      </c>
      <c r="BN72" s="20" t="s">
        <v>76</v>
      </c>
      <c r="BO72" s="20" t="s">
        <v>76</v>
      </c>
      <c r="BP72" s="20" t="s">
        <v>76</v>
      </c>
      <c r="BQ72" s="20" t="s">
        <v>76</v>
      </c>
      <c r="BR72" s="20" t="s">
        <v>76</v>
      </c>
      <c r="BS72" s="20" t="s">
        <v>76</v>
      </c>
      <c r="BT72" s="20" t="s">
        <v>76</v>
      </c>
      <c r="BU72" s="20" t="s">
        <v>76</v>
      </c>
      <c r="BV72" s="187">
        <f>'[15]Precios M Anual'!B72</f>
        <v>51087.076262993192</v>
      </c>
      <c r="BW72" s="188">
        <f t="shared" si="328"/>
        <v>131.82739747070707</v>
      </c>
      <c r="BX72" s="187">
        <f>'[15]Precios M Anual'!D72</f>
        <v>72868.280219836583</v>
      </c>
      <c r="BY72" s="188">
        <f t="shared" si="329"/>
        <v>159.16805476140192</v>
      </c>
      <c r="BZ72" s="23" t="s">
        <v>76</v>
      </c>
      <c r="CA72" s="23" t="s">
        <v>76</v>
      </c>
      <c r="CB72" s="190">
        <f>'[15]Tasas int'!$B72</f>
        <v>104.3</v>
      </c>
      <c r="CC72" s="185">
        <f>'[19]TCA B64'!$B72</f>
        <v>1369.3833333333334</v>
      </c>
      <c r="CD72" s="140">
        <f t="shared" si="330"/>
        <v>125.25222063822787</v>
      </c>
      <c r="CE72" s="185">
        <f>[19]TCA!$D72</f>
        <v>2007.4</v>
      </c>
      <c r="CF72" s="140">
        <f t="shared" si="331"/>
        <v>125.60125870982245</v>
      </c>
      <c r="CG72" s="190">
        <f>'[19]TCA B64'!$I72</f>
        <v>64.353269815389709</v>
      </c>
      <c r="CH72" s="140">
        <f t="shared" ref="CH72:CH75" si="336">((CG72/CG71)-1)*100</f>
        <v>-0.71375147216776735</v>
      </c>
      <c r="CI72" s="27">
        <f>[19]TCA!$H72</f>
        <v>67.234231733304895</v>
      </c>
      <c r="CJ72" s="140">
        <f t="shared" si="77"/>
        <v>10.000945943250228</v>
      </c>
      <c r="CK72" s="185">
        <f>[22]SMIN!$E72</f>
        <v>3846.2995833333334</v>
      </c>
      <c r="CL72" s="185">
        <v>1.1500000000000001</v>
      </c>
      <c r="CM72" s="191">
        <f>[22]SMIN!$G72</f>
        <v>114814.91293532337</v>
      </c>
      <c r="CN72" s="185">
        <f t="shared" si="95"/>
        <v>224.74355812468718</v>
      </c>
      <c r="CO72" s="34" t="s">
        <v>76</v>
      </c>
      <c r="CP72" s="186">
        <f>'[15]Terminos de Int'!B72</f>
        <v>104.50330880470042</v>
      </c>
      <c r="CQ72" s="186">
        <f>'[15]Terminos de Int'!C72</f>
        <v>9.5020547597152181</v>
      </c>
      <c r="CR72" s="173">
        <f>[16]bp!G72</f>
        <v>4241</v>
      </c>
      <c r="CS72" s="173">
        <f>[16]bp!H72</f>
        <v>37369</v>
      </c>
      <c r="CT72" s="173">
        <f>[16]bp!I72</f>
        <v>27599.514999999999</v>
      </c>
      <c r="CU72" s="173">
        <f>[16]bp!J72</f>
        <v>5415.844000000001</v>
      </c>
      <c r="CV72" s="173">
        <f>[16]bp!K72</f>
        <v>2415.8609999999999</v>
      </c>
      <c r="CW72" s="173">
        <f>[16]bp!L72</f>
        <v>1937.213</v>
      </c>
      <c r="CX72" s="173">
        <f>[16]bp!M72</f>
        <v>33128</v>
      </c>
      <c r="CY72" s="173">
        <f>[16]bp!N72</f>
        <v>18812.425999999999</v>
      </c>
      <c r="CZ72" s="173">
        <f>[16]bp!O72</f>
        <v>5081.8259999999991</v>
      </c>
      <c r="DA72" s="173">
        <f>[16]bp!P72</f>
        <v>9217.0650000000005</v>
      </c>
      <c r="DB72" s="173">
        <f>[16]bp!Q72</f>
        <v>18.16</v>
      </c>
      <c r="DC72" s="173">
        <f>[16]bp!R72</f>
        <v>-1188</v>
      </c>
      <c r="DD72" s="173">
        <f>[16]bp!S72</f>
        <v>0</v>
      </c>
      <c r="DE72" s="173">
        <f>[16]bp!T72</f>
        <v>3048</v>
      </c>
      <c r="DF72" s="173">
        <f>[16]bp!U72</f>
        <v>6924.4</v>
      </c>
      <c r="DG72" s="173">
        <f>[16]bp!V72</f>
        <v>-824</v>
      </c>
      <c r="DH72" s="173">
        <f>'[18]Inv Ext'!B72</f>
        <v>3877.2</v>
      </c>
      <c r="DI72" s="173">
        <f t="shared" si="130"/>
        <v>2.8615470663472085</v>
      </c>
      <c r="DJ72" s="173">
        <f t="shared" si="317"/>
        <v>34.254088933258473</v>
      </c>
      <c r="DK72" s="173">
        <f t="shared" si="309"/>
        <v>8787.0889999999999</v>
      </c>
      <c r="DL72" s="173">
        <f t="shared" si="318"/>
        <v>6.4852648173119336</v>
      </c>
      <c r="DM72" s="173">
        <f t="shared" si="38"/>
        <v>26.582399527123869</v>
      </c>
      <c r="DN72" s="173">
        <f t="shared" si="189"/>
        <v>12.086195502211282</v>
      </c>
      <c r="DO72" s="173">
        <f t="shared" si="268"/>
        <v>3.1300477427985434</v>
      </c>
      <c r="DP72" s="173">
        <f t="shared" si="269"/>
        <v>-0.87679715124844826</v>
      </c>
      <c r="DQ72" s="173">
        <f>'[16]Pet A'!$B72</f>
        <v>8630</v>
      </c>
      <c r="DR72" s="20" t="s">
        <v>76</v>
      </c>
      <c r="DS72" s="20" t="s">
        <v>76</v>
      </c>
      <c r="DT72" s="20" t="s">
        <v>76</v>
      </c>
      <c r="DU72" s="20" t="s">
        <v>76</v>
      </c>
      <c r="DV72" s="20" t="s">
        <v>76</v>
      </c>
      <c r="DW72" s="20" t="s">
        <v>76</v>
      </c>
      <c r="DX72" s="20" t="s">
        <v>76</v>
      </c>
      <c r="DY72" s="20" t="s">
        <v>76</v>
      </c>
      <c r="DZ72" s="20" t="s">
        <v>76</v>
      </c>
      <c r="EA72" s="20" t="s">
        <v>76</v>
      </c>
      <c r="EB72" s="20" t="s">
        <v>76</v>
      </c>
      <c r="EC72" s="20" t="s">
        <v>76</v>
      </c>
      <c r="ED72" s="20" t="s">
        <v>76</v>
      </c>
      <c r="EE72" s="20" t="s">
        <v>76</v>
      </c>
      <c r="EF72" s="20" t="s">
        <v>76</v>
      </c>
      <c r="EG72" s="20" t="s">
        <v>76</v>
      </c>
      <c r="EH72" s="20" t="s">
        <v>76</v>
      </c>
      <c r="EI72" s="20" t="s">
        <v>76</v>
      </c>
      <c r="EJ72" s="20" t="s">
        <v>76</v>
      </c>
      <c r="EK72" s="20" t="s">
        <v>76</v>
      </c>
      <c r="EL72" s="20" t="s">
        <v>76</v>
      </c>
      <c r="EM72" s="20" t="s">
        <v>76</v>
      </c>
      <c r="EN72" s="20" t="s">
        <v>76</v>
      </c>
      <c r="EO72" s="20" t="s">
        <v>76</v>
      </c>
      <c r="EP72" s="20" t="s">
        <v>76</v>
      </c>
      <c r="EQ72" s="20" t="s">
        <v>76</v>
      </c>
      <c r="ER72" s="20" t="s">
        <v>76</v>
      </c>
      <c r="ES72" s="20" t="s">
        <v>76</v>
      </c>
      <c r="ET72" s="20" t="s">
        <v>76</v>
      </c>
      <c r="EU72" s="20" t="s">
        <v>76</v>
      </c>
      <c r="EV72" s="20" t="s">
        <v>76</v>
      </c>
      <c r="EW72" s="20" t="s">
        <v>76</v>
      </c>
      <c r="EX72" s="20" t="s">
        <v>76</v>
      </c>
      <c r="EZ72" s="20" t="s">
        <v>76</v>
      </c>
      <c r="FA72" s="20" t="s">
        <v>76</v>
      </c>
      <c r="FB72" s="20" t="s">
        <v>76</v>
      </c>
      <c r="FC72" s="20" t="s">
        <v>76</v>
      </c>
      <c r="FD72" s="20" t="s">
        <v>76</v>
      </c>
      <c r="FE72" s="20" t="s">
        <v>76</v>
      </c>
      <c r="FF72" s="20" t="s">
        <v>76</v>
      </c>
      <c r="FG72" s="20" t="s">
        <v>76</v>
      </c>
      <c r="FH72" s="20" t="s">
        <v>76</v>
      </c>
      <c r="FI72" s="20" t="s">
        <v>76</v>
      </c>
      <c r="FJ72" s="20" t="s">
        <v>76</v>
      </c>
      <c r="FK72" s="20" t="s">
        <v>76</v>
      </c>
      <c r="FL72" s="20" t="s">
        <v>76</v>
      </c>
      <c r="FM72" s="20" t="s">
        <v>76</v>
      </c>
      <c r="FN72" s="20" t="s">
        <v>76</v>
      </c>
      <c r="FO72" s="20" t="s">
        <v>76</v>
      </c>
      <c r="FP72" s="20" t="s">
        <v>76</v>
      </c>
      <c r="FQ72" s="20" t="s">
        <v>76</v>
      </c>
      <c r="FR72" s="20" t="s">
        <v>76</v>
      </c>
      <c r="FS72" s="20" t="s">
        <v>76</v>
      </c>
      <c r="FT72" s="20" t="s">
        <v>76</v>
      </c>
      <c r="FU72" s="20" t="s">
        <v>76</v>
      </c>
      <c r="FV72" s="20" t="s">
        <v>76</v>
      </c>
      <c r="FW72" s="20" t="s">
        <v>76</v>
      </c>
      <c r="FX72" s="20" t="s">
        <v>76</v>
      </c>
      <c r="FY72" s="20" t="s">
        <v>76</v>
      </c>
      <c r="FZ72" s="20" t="s">
        <v>76</v>
      </c>
      <c r="GA72" s="20" t="s">
        <v>76</v>
      </c>
      <c r="GB72" s="20" t="s">
        <v>76</v>
      </c>
      <c r="GC72" s="20" t="s">
        <v>76</v>
      </c>
      <c r="GD72" s="20" t="s">
        <v>76</v>
      </c>
      <c r="GE72" s="20" t="s">
        <v>76</v>
      </c>
      <c r="GF72" s="173">
        <f>'[21]Reservas Int'!C72</f>
        <v>13039.8</v>
      </c>
      <c r="GG72" s="27">
        <f t="shared" si="190"/>
        <v>9.6239558020618823</v>
      </c>
      <c r="GH72" s="31">
        <f t="shared" si="53"/>
        <v>6451.1999999999989</v>
      </c>
      <c r="GI72" s="31">
        <f t="shared" si="197"/>
        <v>4.7612742273855124</v>
      </c>
      <c r="GJ72" s="28">
        <f t="shared" si="191"/>
        <v>26176094.52</v>
      </c>
      <c r="GK72" s="32">
        <f t="shared" si="54"/>
        <v>346.49778303802663</v>
      </c>
      <c r="GL72" s="35">
        <f t="shared" si="192"/>
        <v>8.3177788978412455</v>
      </c>
    </row>
    <row r="73" spans="1:194" x14ac:dyDescent="0.25">
      <c r="A73" s="22">
        <v>1988</v>
      </c>
      <c r="B73" s="28">
        <f>'[14]EU Pob'!C73</f>
        <v>245061000</v>
      </c>
      <c r="C73" s="35">
        <f>'[14]EU PIB'!B73</f>
        <v>8866.4979999999996</v>
      </c>
      <c r="D73" s="35">
        <f>'[14]EU PIB'!C73</f>
        <v>4.2</v>
      </c>
      <c r="E73" s="35">
        <f>'[14]EU PIB'!D73</f>
        <v>5236.4380000000001</v>
      </c>
      <c r="F73" s="35">
        <f>'[14]EU PIB'!E73</f>
        <v>3.5274362725542963</v>
      </c>
      <c r="G73" s="35">
        <f>'[14]EU PIB'!F73</f>
        <v>59.058694875925092</v>
      </c>
      <c r="H73" s="35">
        <f>'[14]EU PIB'!G73</f>
        <v>3.5274362725542963</v>
      </c>
      <c r="I73" s="35">
        <f>'[14]EU PIB'!H73</f>
        <v>21367.896156467166</v>
      </c>
      <c r="J73" s="170">
        <f>'[14]EU INF A'!$J73</f>
        <v>391.1307528192624</v>
      </c>
      <c r="K73" s="170">
        <f t="shared" ref="K73" si="337">((J73/J72)-1)*100</f>
        <v>4.0204263597308776</v>
      </c>
      <c r="L73" s="170">
        <f>'[14]EU INF A'!$L73</f>
        <v>398.6589454434623</v>
      </c>
      <c r="M73" s="170">
        <f t="shared" ref="M73" si="338">((L73/L72)-1)*100</f>
        <v>4.6065259117082258</v>
      </c>
      <c r="N73" s="170">
        <f>'[14]EU INF A'!$F73</f>
        <v>491.37811634349032</v>
      </c>
      <c r="O73" s="170">
        <f t="shared" si="312"/>
        <v>4.0777411074440773</v>
      </c>
      <c r="P73" s="170">
        <f>'[14]EU INF A'!$H73</f>
        <v>481.99999999999983</v>
      </c>
      <c r="Q73" s="170">
        <f t="shared" ref="Q73" si="339">((P73/P72)-1)*100</f>
        <v>4.4194107452339537</v>
      </c>
      <c r="R73" s="170">
        <f>'[14]EU tasas'!B73</f>
        <v>10.5</v>
      </c>
      <c r="S73" s="170">
        <f>'[14]EU tasas'!C73</f>
        <v>9.3149999999999995</v>
      </c>
      <c r="T73" s="170">
        <f>'[14]EU tasas'!D73</f>
        <v>8.07</v>
      </c>
      <c r="U73" s="170">
        <f>'[14]EU tasas'!E73</f>
        <v>6.6675000000000013</v>
      </c>
      <c r="V73" s="171">
        <f>'[14]EU Bal Fis'!B73</f>
        <v>-2.95431</v>
      </c>
      <c r="W73" s="170">
        <f>'[14]UK Pet'!B132</f>
        <v>14.92</v>
      </c>
      <c r="X73" s="170">
        <f>'[14]UK Pet'!C132</f>
        <v>-19.088937093275494</v>
      </c>
      <c r="Y73" s="172">
        <f>[17]POBLACIÓN!$E73</f>
        <v>78139988.86426504</v>
      </c>
      <c r="Z73" s="52">
        <f t="shared" si="335"/>
        <v>1.9703860630551517</v>
      </c>
      <c r="AA73" s="37">
        <f>[17]POBLACIÓN!$F73</f>
        <v>54926401.30520954</v>
      </c>
      <c r="AB73" s="52">
        <f t="shared" si="323"/>
        <v>70.292307566898643</v>
      </c>
      <c r="AC73" s="37">
        <f>[17]POBLACIÓN!$G73</f>
        <v>23213587.5590555</v>
      </c>
      <c r="AD73" s="52">
        <f t="shared" si="324"/>
        <v>29.707692433101347</v>
      </c>
      <c r="AE73" s="37">
        <f>[17]POBLACIÓN!$M73</f>
        <v>22066000.458070368</v>
      </c>
      <c r="AF73" s="52">
        <f t="shared" si="325"/>
        <v>28.239062711412267</v>
      </c>
      <c r="AG73" s="173">
        <f>[18]PIB!D73</f>
        <v>298801.08396844903</v>
      </c>
      <c r="AH73" s="173">
        <f>[18]PIB!E73</f>
        <v>1.2791601187731816</v>
      </c>
      <c r="AI73" s="174">
        <f>[18]PIB!H73</f>
        <v>126833.25716784118</v>
      </c>
      <c r="AJ73" s="174">
        <f>[18]PIB!I73</f>
        <v>101.67537571544733</v>
      </c>
      <c r="AK73" s="175">
        <f>[18]PIB!B73</f>
        <v>378979147.25</v>
      </c>
      <c r="AL73" s="173">
        <f>[18]PIB!C73</f>
        <v>104.25512669098529</v>
      </c>
      <c r="AM73" s="48">
        <f t="shared" si="314"/>
        <v>13.541243440841416</v>
      </c>
      <c r="AN73" s="13" t="s">
        <v>76</v>
      </c>
      <c r="AO73" s="13" t="s">
        <v>76</v>
      </c>
      <c r="AP73" s="13" t="s">
        <v>76</v>
      </c>
      <c r="AQ73" s="13" t="s">
        <v>76</v>
      </c>
      <c r="AR73" s="177">
        <f t="shared" si="315"/>
        <v>166766.27846513776</v>
      </c>
      <c r="AS73" s="178">
        <f t="shared" si="326"/>
        <v>23.080974648601217</v>
      </c>
      <c r="AT73" s="174">
        <f t="shared" si="316"/>
        <v>2134.1989023676874</v>
      </c>
      <c r="AU73" s="170">
        <f t="shared" si="327"/>
        <v>20.702666137295942</v>
      </c>
      <c r="AV73" s="15" t="s">
        <v>76</v>
      </c>
      <c r="AW73" s="15" t="s">
        <v>76</v>
      </c>
      <c r="AX73" s="15" t="s">
        <v>76</v>
      </c>
      <c r="AY73" s="15" t="s">
        <v>76</v>
      </c>
      <c r="AZ73" s="15" t="s">
        <v>76</v>
      </c>
      <c r="BA73" s="15" t="s">
        <v>76</v>
      </c>
      <c r="BB73" s="15" t="s">
        <v>76</v>
      </c>
      <c r="BC73" s="15" t="s">
        <v>76</v>
      </c>
      <c r="BD73" s="15" t="s">
        <v>76</v>
      </c>
      <c r="BE73" s="20" t="s">
        <v>76</v>
      </c>
      <c r="BF73" s="20" t="s">
        <v>76</v>
      </c>
      <c r="BG73" s="20" t="s">
        <v>76</v>
      </c>
      <c r="BH73" s="20" t="s">
        <v>76</v>
      </c>
      <c r="BI73" s="20" t="s">
        <v>76</v>
      </c>
      <c r="BJ73" s="20" t="s">
        <v>76</v>
      </c>
      <c r="BK73" s="15" t="s">
        <v>76</v>
      </c>
      <c r="BL73" s="15" t="s">
        <v>76</v>
      </c>
      <c r="BM73" s="20" t="s">
        <v>76</v>
      </c>
      <c r="BN73" s="20" t="s">
        <v>76</v>
      </c>
      <c r="BO73" s="20" t="s">
        <v>76</v>
      </c>
      <c r="BP73" s="20" t="s">
        <v>76</v>
      </c>
      <c r="BQ73" s="20" t="s">
        <v>76</v>
      </c>
      <c r="BR73" s="20" t="s">
        <v>76</v>
      </c>
      <c r="BS73" s="20" t="s">
        <v>76</v>
      </c>
      <c r="BT73" s="20" t="s">
        <v>76</v>
      </c>
      <c r="BU73" s="20" t="s">
        <v>76</v>
      </c>
      <c r="BV73" s="187">
        <f>'[15]Precios M Anual'!B73</f>
        <v>109409.23115066218</v>
      </c>
      <c r="BW73" s="188">
        <f t="shared" si="328"/>
        <v>114.1622483687069</v>
      </c>
      <c r="BX73" s="187">
        <f>'[15]Precios M Anual'!D73</f>
        <v>110510.13616056052</v>
      </c>
      <c r="BY73" s="188">
        <f t="shared" si="329"/>
        <v>51.65739582046136</v>
      </c>
      <c r="BZ73" s="23" t="s">
        <v>76</v>
      </c>
      <c r="CA73" s="23" t="s">
        <v>76</v>
      </c>
      <c r="CB73" s="190">
        <f>'[15]Tasas int'!$B73</f>
        <v>45.48</v>
      </c>
      <c r="CC73" s="185">
        <f>'[19]TCA B64'!$B73</f>
        <v>2272.5166666666669</v>
      </c>
      <c r="CD73" s="140">
        <f t="shared" si="330"/>
        <v>65.951827464917301</v>
      </c>
      <c r="CE73" s="185">
        <f>[19]TCA!$D73</f>
        <v>2281</v>
      </c>
      <c r="CF73" s="140">
        <f t="shared" si="331"/>
        <v>13.629570588821348</v>
      </c>
      <c r="CG73" s="190">
        <f>'[19]TCA B64'!$I73</f>
        <v>79.795434104763416</v>
      </c>
      <c r="CH73" s="140">
        <f t="shared" si="336"/>
        <v>23.995927998177336</v>
      </c>
      <c r="CI73" s="27">
        <f>[19]TCA!$H73</f>
        <v>85.937247083513043</v>
      </c>
      <c r="CJ73" s="140">
        <f t="shared" si="77"/>
        <v>27.817697723380832</v>
      </c>
      <c r="CK73" s="185">
        <f>[22]SMIN!$E73</f>
        <v>7217.5483333333341</v>
      </c>
      <c r="CL73" s="185">
        <v>1.1500000000000001</v>
      </c>
      <c r="CM73" s="191">
        <f>[22]SMIN!$G73</f>
        <v>215449.20398009953</v>
      </c>
      <c r="CN73" s="185">
        <f t="shared" si="95"/>
        <v>196.92049904218302</v>
      </c>
      <c r="CO73" s="34" t="s">
        <v>76</v>
      </c>
      <c r="CP73" s="186">
        <f>'[15]Terminos de Int'!B73</f>
        <v>94.137204574361135</v>
      </c>
      <c r="CQ73" s="186">
        <f>'[15]Terminos de Int'!C73</f>
        <v>-9.9194028867658481</v>
      </c>
      <c r="CR73" s="173">
        <f>[16]bp!G73</f>
        <v>-2377</v>
      </c>
      <c r="CS73" s="173">
        <f>[16]bp!H73</f>
        <v>42095.792999999998</v>
      </c>
      <c r="CT73" s="173">
        <f>[16]bp!I73</f>
        <v>30691.498</v>
      </c>
      <c r="CU73" s="173">
        <f>[16]bp!J73</f>
        <v>6068.3739999999998</v>
      </c>
      <c r="CV73" s="173">
        <f>[16]bp!K73</f>
        <v>3064.4180000000001</v>
      </c>
      <c r="CW73" s="173">
        <f>[16]bp!L73</f>
        <v>2271.5029999999997</v>
      </c>
      <c r="CX73" s="173">
        <f>[16]bp!M73</f>
        <v>44473</v>
      </c>
      <c r="CY73" s="173">
        <f>[16]bp!N73</f>
        <v>28081.969000000001</v>
      </c>
      <c r="CZ73" s="173">
        <f>[16]bp!O73</f>
        <v>6064.2120000000004</v>
      </c>
      <c r="DA73" s="173">
        <f>[16]bp!P73</f>
        <v>10310.353999999999</v>
      </c>
      <c r="DB73" s="173">
        <f>[16]bp!Q73</f>
        <v>14.882999999999999</v>
      </c>
      <c r="DC73" s="173">
        <f>[16]bp!R73</f>
        <v>-1164</v>
      </c>
      <c r="DD73" s="173">
        <f>[16]bp!S73</f>
        <v>0</v>
      </c>
      <c r="DE73" s="173">
        <f>[16]bp!T73</f>
        <v>-3293</v>
      </c>
      <c r="DF73" s="173">
        <f>[16]bp!U73</f>
        <v>-7227</v>
      </c>
      <c r="DG73" s="173">
        <f>[16]bp!V73</f>
        <v>393</v>
      </c>
      <c r="DH73" s="173">
        <f>'[18]Inv Ext'!B73</f>
        <v>3157.1</v>
      </c>
      <c r="DI73" s="173">
        <f t="shared" si="130"/>
        <v>1.8931285323729203</v>
      </c>
      <c r="DJ73" s="173">
        <f t="shared" si="317"/>
        <v>35.243016478470203</v>
      </c>
      <c r="DK73" s="173">
        <f t="shared" si="309"/>
        <v>2609.5289999999986</v>
      </c>
      <c r="DL73" s="173">
        <f t="shared" si="318"/>
        <v>1.5647821753997568</v>
      </c>
      <c r="DM73" s="173">
        <f t="shared" si="38"/>
        <v>11.203033821427667</v>
      </c>
      <c r="DN73" s="173">
        <f t="shared" si="189"/>
        <v>49.273512092486115</v>
      </c>
      <c r="DO73" s="173">
        <f t="shared" si="268"/>
        <v>-1.4253481110672552</v>
      </c>
      <c r="DP73" s="173">
        <f t="shared" si="269"/>
        <v>-0.69798283604639677</v>
      </c>
      <c r="DQ73" s="173">
        <f>'[16]Pet A'!$B73</f>
        <v>8712</v>
      </c>
      <c r="DR73" s="20" t="s">
        <v>76</v>
      </c>
      <c r="DS73" s="20" t="s">
        <v>76</v>
      </c>
      <c r="DT73" s="20" t="s">
        <v>76</v>
      </c>
      <c r="DU73" s="20" t="s">
        <v>76</v>
      </c>
      <c r="DV73" s="20" t="s">
        <v>76</v>
      </c>
      <c r="DW73" s="20" t="s">
        <v>76</v>
      </c>
      <c r="DX73" s="20" t="s">
        <v>76</v>
      </c>
      <c r="DY73" s="20" t="s">
        <v>76</v>
      </c>
      <c r="DZ73" s="20" t="s">
        <v>76</v>
      </c>
      <c r="EA73" s="20" t="s">
        <v>76</v>
      </c>
      <c r="EB73" s="20" t="s">
        <v>76</v>
      </c>
      <c r="EC73" s="20" t="s">
        <v>76</v>
      </c>
      <c r="ED73" s="20" t="s">
        <v>76</v>
      </c>
      <c r="EE73" s="20" t="s">
        <v>76</v>
      </c>
      <c r="EF73" s="20" t="s">
        <v>76</v>
      </c>
      <c r="EG73" s="20" t="s">
        <v>76</v>
      </c>
      <c r="EH73" s="20" t="s">
        <v>76</v>
      </c>
      <c r="EI73" s="20" t="s">
        <v>76</v>
      </c>
      <c r="EJ73" s="20" t="s">
        <v>76</v>
      </c>
      <c r="EK73" s="20" t="s">
        <v>76</v>
      </c>
      <c r="EL73" s="20" t="s">
        <v>76</v>
      </c>
      <c r="EM73" s="20" t="s">
        <v>76</v>
      </c>
      <c r="EN73" s="20" t="s">
        <v>76</v>
      </c>
      <c r="EO73" s="20" t="s">
        <v>76</v>
      </c>
      <c r="EP73" s="20" t="s">
        <v>76</v>
      </c>
      <c r="EQ73" s="20" t="s">
        <v>76</v>
      </c>
      <c r="ER73" s="20" t="s">
        <v>76</v>
      </c>
      <c r="ES73" s="20" t="s">
        <v>76</v>
      </c>
      <c r="ET73" s="20" t="s">
        <v>76</v>
      </c>
      <c r="EU73" s="20" t="s">
        <v>76</v>
      </c>
      <c r="EV73" s="20" t="s">
        <v>76</v>
      </c>
      <c r="EW73" s="20" t="s">
        <v>76</v>
      </c>
      <c r="EX73" s="20" t="s">
        <v>76</v>
      </c>
      <c r="EZ73" s="20" t="s">
        <v>76</v>
      </c>
      <c r="FA73" s="20" t="s">
        <v>76</v>
      </c>
      <c r="FB73" s="20" t="s">
        <v>76</v>
      </c>
      <c r="FC73" s="20" t="s">
        <v>76</v>
      </c>
      <c r="FD73" s="20" t="s">
        <v>76</v>
      </c>
      <c r="FE73" s="20" t="s">
        <v>76</v>
      </c>
      <c r="FF73" s="20" t="s">
        <v>76</v>
      </c>
      <c r="FG73" s="20" t="s">
        <v>76</v>
      </c>
      <c r="FH73" s="20" t="s">
        <v>76</v>
      </c>
      <c r="FI73" s="20" t="s">
        <v>76</v>
      </c>
      <c r="FJ73" s="20" t="s">
        <v>76</v>
      </c>
      <c r="FK73" s="20" t="s">
        <v>76</v>
      </c>
      <c r="FL73" s="20" t="s">
        <v>76</v>
      </c>
      <c r="FM73" s="20" t="s">
        <v>76</v>
      </c>
      <c r="FN73" s="20" t="s">
        <v>76</v>
      </c>
      <c r="FO73" s="20" t="s">
        <v>76</v>
      </c>
      <c r="FP73" s="20" t="s">
        <v>76</v>
      </c>
      <c r="FQ73" s="20" t="s">
        <v>76</v>
      </c>
      <c r="FR73" s="20" t="s">
        <v>76</v>
      </c>
      <c r="FS73" s="20" t="s">
        <v>76</v>
      </c>
      <c r="FT73" s="20" t="s">
        <v>76</v>
      </c>
      <c r="FU73" s="20" t="s">
        <v>76</v>
      </c>
      <c r="FV73" s="20" t="s">
        <v>76</v>
      </c>
      <c r="FW73" s="20" t="s">
        <v>76</v>
      </c>
      <c r="FX73" s="20" t="s">
        <v>76</v>
      </c>
      <c r="FY73" s="20" t="s">
        <v>76</v>
      </c>
      <c r="FZ73" s="20" t="s">
        <v>76</v>
      </c>
      <c r="GA73" s="20" t="s">
        <v>76</v>
      </c>
      <c r="GB73" s="20" t="s">
        <v>76</v>
      </c>
      <c r="GC73" s="20" t="s">
        <v>76</v>
      </c>
      <c r="GD73" s="20" t="s">
        <v>76</v>
      </c>
      <c r="GE73" s="20" t="s">
        <v>76</v>
      </c>
      <c r="GF73" s="173">
        <f>'[21]Reservas Int'!C73</f>
        <v>6379.4</v>
      </c>
      <c r="GG73" s="27">
        <f t="shared" si="190"/>
        <v>3.8253536978302263</v>
      </c>
      <c r="GH73" s="31">
        <f t="shared" si="53"/>
        <v>-6660.4</v>
      </c>
      <c r="GI73" s="31">
        <f t="shared" si="197"/>
        <v>-3.9938529907245881</v>
      </c>
      <c r="GJ73" s="28">
        <f t="shared" si="191"/>
        <v>14551411.399999999</v>
      </c>
      <c r="GK73" s="32">
        <f t="shared" si="54"/>
        <v>-44.40953982313173</v>
      </c>
      <c r="GL73" s="35">
        <f t="shared" si="192"/>
        <v>2.7260481627908639</v>
      </c>
    </row>
    <row r="74" spans="1:194" x14ac:dyDescent="0.25">
      <c r="A74" s="22">
        <v>1989</v>
      </c>
      <c r="B74" s="28">
        <f>'[14]EU Pob'!C74</f>
        <v>247387000</v>
      </c>
      <c r="C74" s="35">
        <f>'[14]EU PIB'!B74</f>
        <v>9192.134</v>
      </c>
      <c r="D74" s="35">
        <f>'[14]EU PIB'!C74</f>
        <v>3.7</v>
      </c>
      <c r="E74" s="35">
        <f>'[14]EU PIB'!D74</f>
        <v>5641.58</v>
      </c>
      <c r="F74" s="35">
        <f>'[14]EU PIB'!E74</f>
        <v>3.9203399856401422</v>
      </c>
      <c r="G74" s="35">
        <f>'[14]EU PIB'!F74</f>
        <v>61.373996506143193</v>
      </c>
      <c r="H74" s="35">
        <f>'[14]EU PIB'!G74</f>
        <v>3.9203399856401422</v>
      </c>
      <c r="I74" s="35">
        <f>'[14]EU PIB'!H74</f>
        <v>22804.67445742905</v>
      </c>
      <c r="J74" s="170">
        <f>'[14]EU INF A'!$J74</f>
        <v>410.51508686376093</v>
      </c>
      <c r="K74" s="170">
        <f t="shared" ref="K74" si="340">((J74/J73)-1)*100</f>
        <v>4.955972882412496</v>
      </c>
      <c r="L74" s="170">
        <f>'[14]EU INF A'!$L74</f>
        <v>413.28863151478208</v>
      </c>
      <c r="M74" s="170">
        <f t="shared" ref="M74" si="341">((L74/L73)-1)*100</f>
        <v>3.6697247706422242</v>
      </c>
      <c r="N74" s="170">
        <f>'[14]EU INF A'!$F74</f>
        <v>515.09695290858724</v>
      </c>
      <c r="O74" s="170">
        <f t="shared" si="312"/>
        <v>4.8270030300894939</v>
      </c>
      <c r="P74" s="170">
        <f>'[14]EU INF A'!$H74</f>
        <v>504.39999999999986</v>
      </c>
      <c r="Q74" s="170">
        <f t="shared" ref="Q74" si="342">((P74/P73)-1)*100</f>
        <v>4.647302904564321</v>
      </c>
      <c r="R74" s="170">
        <f>'[14]EU tasas'!B74</f>
        <v>10.5</v>
      </c>
      <c r="S74" s="170">
        <f>'[14]EU tasas'!C74</f>
        <v>10.873333333333335</v>
      </c>
      <c r="T74" s="170">
        <f>'[14]EU tasas'!D74</f>
        <v>7.63</v>
      </c>
      <c r="U74" s="170">
        <f>'[14]EU tasas'!E74</f>
        <v>8.1116666666666664</v>
      </c>
      <c r="V74" s="171">
        <f>'[14]EU Bal Fis'!B74</f>
        <v>-2.6979000000000002</v>
      </c>
      <c r="W74" s="170">
        <f>'[14]UK Pet'!B133</f>
        <v>18.23</v>
      </c>
      <c r="X74" s="170">
        <f>'[14]UK Pet'!C133</f>
        <v>22.184986595174273</v>
      </c>
      <c r="Y74" s="172">
        <f>[17]POBLACIÓN!$E74</f>
        <v>79679648.314519361</v>
      </c>
      <c r="Z74" s="52">
        <f t="shared" si="335"/>
        <v>1.9703860630551517</v>
      </c>
      <c r="AA74" s="37">
        <f>[17]POBLACIÓN!$F74</f>
        <v>56422674.362974852</v>
      </c>
      <c r="AB74" s="52">
        <f t="shared" si="323"/>
        <v>70.811901855110747</v>
      </c>
      <c r="AC74" s="37">
        <f>[17]POBLACIÓN!$G74</f>
        <v>23256973.951544508</v>
      </c>
      <c r="AD74" s="52">
        <f t="shared" si="324"/>
        <v>29.188098144889256</v>
      </c>
      <c r="AE74" s="37">
        <f>[17]POBLACIÓN!$M74</f>
        <v>22299762.023911227</v>
      </c>
      <c r="AF74" s="52">
        <f t="shared" si="325"/>
        <v>27.986772652267998</v>
      </c>
      <c r="AG74" s="173">
        <f>[18]PIB!D74</f>
        <v>309722.12640777085</v>
      </c>
      <c r="AH74" s="173">
        <f>[18]PIB!E74</f>
        <v>3.6549540899506905</v>
      </c>
      <c r="AI74" s="174">
        <f>[18]PIB!H74</f>
        <v>161252.81459305817</v>
      </c>
      <c r="AJ74" s="174">
        <f>[18]PIB!I74</f>
        <v>27.137643701500824</v>
      </c>
      <c r="AK74" s="175">
        <f>[18]PIB!B74</f>
        <v>499435646.25</v>
      </c>
      <c r="AL74" s="173">
        <f>[18]PIB!C74</f>
        <v>31.78446620983577</v>
      </c>
      <c r="AM74" s="48">
        <f t="shared" si="314"/>
        <v>13.889032810111026</v>
      </c>
      <c r="AN74" s="13" t="s">
        <v>76</v>
      </c>
      <c r="AO74" s="13" t="s">
        <v>76</v>
      </c>
      <c r="AP74" s="13" t="s">
        <v>76</v>
      </c>
      <c r="AQ74" s="13" t="s">
        <v>76</v>
      </c>
      <c r="AR74" s="177">
        <f t="shared" si="315"/>
        <v>202879.66998185561</v>
      </c>
      <c r="AS74" s="178">
        <f t="shared" si="326"/>
        <v>21.655092293893997</v>
      </c>
      <c r="AT74" s="174">
        <f t="shared" si="316"/>
        <v>2546.1918353483311</v>
      </c>
      <c r="AU74" s="170">
        <f t="shared" si="327"/>
        <v>19.304336279227652</v>
      </c>
      <c r="AV74" s="15" t="s">
        <v>76</v>
      </c>
      <c r="AW74" s="15" t="s">
        <v>76</v>
      </c>
      <c r="AX74" s="15" t="s">
        <v>76</v>
      </c>
      <c r="AY74" s="15" t="s">
        <v>76</v>
      </c>
      <c r="AZ74" s="15" t="s">
        <v>76</v>
      </c>
      <c r="BA74" s="15" t="s">
        <v>76</v>
      </c>
      <c r="BB74" s="15" t="s">
        <v>76</v>
      </c>
      <c r="BC74" s="15" t="s">
        <v>76</v>
      </c>
      <c r="BD74" s="15" t="s">
        <v>76</v>
      </c>
      <c r="BE74" s="20" t="s">
        <v>76</v>
      </c>
      <c r="BF74" s="20" t="s">
        <v>76</v>
      </c>
      <c r="BG74" s="20" t="s">
        <v>76</v>
      </c>
      <c r="BH74" s="20" t="s">
        <v>76</v>
      </c>
      <c r="BI74" s="20" t="s">
        <v>76</v>
      </c>
      <c r="BJ74" s="20" t="s">
        <v>76</v>
      </c>
      <c r="BK74" s="15" t="s">
        <v>76</v>
      </c>
      <c r="BL74" s="15" t="s">
        <v>76</v>
      </c>
      <c r="BM74" s="20" t="s">
        <v>76</v>
      </c>
      <c r="BN74" s="20" t="s">
        <v>76</v>
      </c>
      <c r="BO74" s="20" t="s">
        <v>76</v>
      </c>
      <c r="BP74" s="20" t="s">
        <v>76</v>
      </c>
      <c r="BQ74" s="20" t="s">
        <v>76</v>
      </c>
      <c r="BR74" s="20" t="s">
        <v>76</v>
      </c>
      <c r="BS74" s="20" t="s">
        <v>76</v>
      </c>
      <c r="BT74" s="20" t="s">
        <v>76</v>
      </c>
      <c r="BU74" s="20" t="s">
        <v>76</v>
      </c>
      <c r="BV74" s="187">
        <f>'[15]Precios M Anual'!B74</f>
        <v>131299.69716200753</v>
      </c>
      <c r="BW74" s="188">
        <f t="shared" si="328"/>
        <v>20.007878477092177</v>
      </c>
      <c r="BX74" s="187">
        <f>'[15]Precios M Anual'!D74</f>
        <v>132277.8131318173</v>
      </c>
      <c r="BY74" s="188">
        <f t="shared" si="329"/>
        <v>19.697448331463875</v>
      </c>
      <c r="BZ74" s="23" t="s">
        <v>76</v>
      </c>
      <c r="CA74" s="23" t="s">
        <v>76</v>
      </c>
      <c r="CB74" s="190">
        <f>'[15]Tasas int'!$B74</f>
        <v>40.11</v>
      </c>
      <c r="CC74" s="185">
        <f>'[19]TCA B64'!$B74</f>
        <v>2461.7333333333331</v>
      </c>
      <c r="CD74" s="140">
        <f t="shared" si="330"/>
        <v>8.3263049042544335</v>
      </c>
      <c r="CE74" s="185">
        <f>[19]TCA!$D74</f>
        <v>2629.7999999999997</v>
      </c>
      <c r="CF74" s="140">
        <f t="shared" si="331"/>
        <v>15.291538798772454</v>
      </c>
      <c r="CG74" s="190">
        <f>'[19]TCA B64'!$I74</f>
        <v>84.328628338173246</v>
      </c>
      <c r="CH74" s="140">
        <f t="shared" si="336"/>
        <v>5.6810195774587902</v>
      </c>
      <c r="CI74" s="27">
        <f>[19]TCA!$H74</f>
        <v>85.259121675942126</v>
      </c>
      <c r="CJ74" s="140">
        <f t="shared" si="77"/>
        <v>-0.78909370568028825</v>
      </c>
      <c r="CK74" s="185">
        <f>[22]SMIN!$E74</f>
        <v>8139.416666666667</v>
      </c>
      <c r="CL74" s="185">
        <v>1.1500000000000001</v>
      </c>
      <c r="CM74" s="191">
        <f>[22]SMIN!$G74</f>
        <v>242967.66169154231</v>
      </c>
      <c r="CN74" s="185">
        <f t="shared" si="95"/>
        <v>185.04815086644896</v>
      </c>
      <c r="CO74" s="34" t="s">
        <v>76</v>
      </c>
      <c r="CP74" s="186">
        <f>'[15]Terminos de Int'!B74</f>
        <v>97.51237169280688</v>
      </c>
      <c r="CQ74" s="186">
        <f>'[15]Terminos de Int'!C74</f>
        <v>3.5853700284669276</v>
      </c>
      <c r="CR74" s="173">
        <f>[16]bp!G74</f>
        <v>-5822</v>
      </c>
      <c r="CS74" s="173">
        <f>[16]bp!H74</f>
        <v>48103.376000000004</v>
      </c>
      <c r="CT74" s="173">
        <f>[16]bp!I74</f>
        <v>35171.046000000002</v>
      </c>
      <c r="CU74" s="173">
        <f>[16]bp!J74</f>
        <v>7191.4469999999992</v>
      </c>
      <c r="CV74" s="173">
        <f>[16]bp!K74</f>
        <v>3180.962</v>
      </c>
      <c r="CW74" s="173">
        <f>[16]bp!L74</f>
        <v>2559.9210000000003</v>
      </c>
      <c r="CX74" s="173">
        <f>[16]bp!M74</f>
        <v>53924.589</v>
      </c>
      <c r="CY74" s="173">
        <f>[16]bp!N74</f>
        <v>34765.995999999999</v>
      </c>
      <c r="CZ74" s="173">
        <f>[16]bp!O74</f>
        <v>7659.6360000000004</v>
      </c>
      <c r="DA74" s="173">
        <f>[16]bp!P74</f>
        <v>11483.183000000001</v>
      </c>
      <c r="DB74" s="173">
        <f>[16]bp!Q74</f>
        <v>15.773999999999999</v>
      </c>
      <c r="DC74" s="173">
        <f>[16]bp!R74</f>
        <v>3177</v>
      </c>
      <c r="DD74" s="173">
        <f>[16]bp!S74</f>
        <v>0</v>
      </c>
      <c r="DE74" s="173">
        <f>[16]bp!T74</f>
        <v>3041</v>
      </c>
      <c r="DF74" s="173">
        <f>[16]bp!U74</f>
        <v>271.5</v>
      </c>
      <c r="DG74" s="173">
        <f>[16]bp!V74</f>
        <v>124.09999999999997</v>
      </c>
      <c r="DH74" s="173">
        <f>'[18]Inv Ext'!B74</f>
        <v>2499.6999999999998</v>
      </c>
      <c r="DI74" s="173">
        <f t="shared" si="130"/>
        <v>1.2321096540740424</v>
      </c>
      <c r="DJ74" s="173">
        <f t="shared" si="317"/>
        <v>34.472178511654114</v>
      </c>
      <c r="DK74" s="173">
        <f t="shared" si="309"/>
        <v>405.05000000000291</v>
      </c>
      <c r="DL74" s="173">
        <f t="shared" si="318"/>
        <v>0.19965036419678142</v>
      </c>
      <c r="DM74" s="173">
        <f t="shared" ref="DM74:DM75" si="343">((CT74/CT73)-1)*100</f>
        <v>14.595403587012923</v>
      </c>
      <c r="DN74" s="173">
        <f t="shared" si="189"/>
        <v>23.80184594605883</v>
      </c>
      <c r="DO74" s="173">
        <f t="shared" si="268"/>
        <v>-2.86968132416653</v>
      </c>
      <c r="DP74" s="173">
        <f t="shared" si="269"/>
        <v>1.5659528627408221</v>
      </c>
      <c r="DQ74" s="173">
        <f>'[16]Pet A'!$B74</f>
        <v>7876</v>
      </c>
      <c r="DR74" s="20" t="s">
        <v>76</v>
      </c>
      <c r="DS74" s="20" t="s">
        <v>76</v>
      </c>
      <c r="DT74" s="20" t="s">
        <v>76</v>
      </c>
      <c r="DU74" s="20" t="s">
        <v>76</v>
      </c>
      <c r="DV74" s="20" t="s">
        <v>76</v>
      </c>
      <c r="DW74" s="20" t="s">
        <v>76</v>
      </c>
      <c r="DX74" s="20" t="s">
        <v>76</v>
      </c>
      <c r="DY74" s="20" t="s">
        <v>76</v>
      </c>
      <c r="DZ74" s="20" t="s">
        <v>76</v>
      </c>
      <c r="EA74" s="20" t="s">
        <v>76</v>
      </c>
      <c r="EB74" s="20" t="s">
        <v>76</v>
      </c>
      <c r="EC74" s="20" t="s">
        <v>76</v>
      </c>
      <c r="ED74" s="20" t="s">
        <v>76</v>
      </c>
      <c r="EE74" s="20" t="s">
        <v>76</v>
      </c>
      <c r="EF74" s="20" t="s">
        <v>76</v>
      </c>
      <c r="EG74" s="20" t="s">
        <v>76</v>
      </c>
      <c r="EH74" s="20" t="s">
        <v>76</v>
      </c>
      <c r="EI74" s="20" t="s">
        <v>76</v>
      </c>
      <c r="EJ74" s="20" t="s">
        <v>76</v>
      </c>
      <c r="EK74" s="20" t="s">
        <v>76</v>
      </c>
      <c r="EL74" s="20" t="s">
        <v>76</v>
      </c>
      <c r="EM74" s="20" t="s">
        <v>76</v>
      </c>
      <c r="EN74" s="20" t="s">
        <v>76</v>
      </c>
      <c r="EO74" s="20" t="s">
        <v>76</v>
      </c>
      <c r="EP74" s="20" t="s">
        <v>76</v>
      </c>
      <c r="EQ74" s="20" t="s">
        <v>76</v>
      </c>
      <c r="ER74" s="20" t="s">
        <v>76</v>
      </c>
      <c r="ES74" s="20" t="s">
        <v>76</v>
      </c>
      <c r="ET74" s="20" t="s">
        <v>76</v>
      </c>
      <c r="EU74" s="20" t="s">
        <v>76</v>
      </c>
      <c r="EV74" s="20" t="s">
        <v>76</v>
      </c>
      <c r="EW74" s="20" t="s">
        <v>76</v>
      </c>
      <c r="EX74" s="20" t="s">
        <v>76</v>
      </c>
      <c r="EZ74" s="20" t="s">
        <v>76</v>
      </c>
      <c r="FA74" s="20" t="s">
        <v>76</v>
      </c>
      <c r="FB74" s="20" t="s">
        <v>76</v>
      </c>
      <c r="FC74" s="20" t="s">
        <v>76</v>
      </c>
      <c r="FD74" s="20" t="s">
        <v>76</v>
      </c>
      <c r="FE74" s="20" t="s">
        <v>76</v>
      </c>
      <c r="FF74" s="20" t="s">
        <v>76</v>
      </c>
      <c r="FG74" s="20" t="s">
        <v>76</v>
      </c>
      <c r="FH74" s="20" t="s">
        <v>76</v>
      </c>
      <c r="FI74" s="20" t="s">
        <v>76</v>
      </c>
      <c r="FJ74" s="20" t="s">
        <v>76</v>
      </c>
      <c r="FK74" s="20" t="s">
        <v>76</v>
      </c>
      <c r="FL74" s="20" t="s">
        <v>76</v>
      </c>
      <c r="FM74" s="20" t="s">
        <v>76</v>
      </c>
      <c r="FN74" s="20" t="s">
        <v>76</v>
      </c>
      <c r="FO74" s="20" t="s">
        <v>76</v>
      </c>
      <c r="FP74" s="20" t="s">
        <v>76</v>
      </c>
      <c r="FQ74" s="20" t="s">
        <v>76</v>
      </c>
      <c r="FR74" s="20" t="s">
        <v>76</v>
      </c>
      <c r="FS74" s="20" t="s">
        <v>76</v>
      </c>
      <c r="FT74" s="20" t="s">
        <v>76</v>
      </c>
      <c r="FU74" s="20" t="s">
        <v>76</v>
      </c>
      <c r="FV74" s="20" t="s">
        <v>76</v>
      </c>
      <c r="FW74" s="20" t="s">
        <v>76</v>
      </c>
      <c r="FX74" s="20" t="s">
        <v>76</v>
      </c>
      <c r="FY74" s="20" t="s">
        <v>76</v>
      </c>
      <c r="FZ74" s="20" t="s">
        <v>76</v>
      </c>
      <c r="GA74" s="20" t="s">
        <v>76</v>
      </c>
      <c r="GB74" s="20" t="s">
        <v>76</v>
      </c>
      <c r="GC74" s="20" t="s">
        <v>76</v>
      </c>
      <c r="GD74" s="20" t="s">
        <v>76</v>
      </c>
      <c r="GE74" s="20" t="s">
        <v>76</v>
      </c>
      <c r="GF74" s="173">
        <f>'[21]Reservas Int'!C74</f>
        <v>6620.4</v>
      </c>
      <c r="GG74" s="27">
        <f t="shared" ref="GG74:GG105" si="344">(GF74/(AR74))*100</f>
        <v>3.2632150873431973</v>
      </c>
      <c r="GH74" s="31">
        <f t="shared" si="53"/>
        <v>241</v>
      </c>
      <c r="GI74" s="31">
        <f t="shared" si="197"/>
        <v>0.11878962540778663</v>
      </c>
      <c r="GJ74" s="28">
        <f t="shared" si="191"/>
        <v>17410327.919999998</v>
      </c>
      <c r="GK74" s="32">
        <f t="shared" si="54"/>
        <v>19.647004963381075</v>
      </c>
      <c r="GL74" s="35">
        <f t="shared" si="192"/>
        <v>2.2851294120841525</v>
      </c>
    </row>
    <row r="75" spans="1:194" x14ac:dyDescent="0.25">
      <c r="A75" s="38">
        <v>1990</v>
      </c>
      <c r="B75" s="28">
        <f>'[14]EU Pob'!C75</f>
        <v>250181000</v>
      </c>
      <c r="C75" s="35">
        <f>'[14]EU PIB'!B75</f>
        <v>9365.4940000000006</v>
      </c>
      <c r="D75" s="35">
        <f>'[14]EU PIB'!C75</f>
        <v>1.9</v>
      </c>
      <c r="E75" s="35">
        <f>'[14]EU PIB'!D75</f>
        <v>5963.1440000000002</v>
      </c>
      <c r="F75" s="35">
        <f>'[14]EU PIB'!E75</f>
        <v>3.7433344585076966</v>
      </c>
      <c r="G75" s="35">
        <f>'[14]EU PIB'!F75</f>
        <v>63.671430465920963</v>
      </c>
      <c r="H75" s="35">
        <f>'[14]EU PIB'!G75</f>
        <v>3.7433344585076966</v>
      </c>
      <c r="I75" s="35">
        <f>'[14]EU PIB'!H75</f>
        <v>23835.319228878292</v>
      </c>
      <c r="J75" s="170">
        <f>'[14]EU INF A'!$J75</f>
        <v>425.32764401097228</v>
      </c>
      <c r="K75" s="170">
        <f t="shared" ref="K75" si="345">((J75/J74)-1)*100</f>
        <v>3.6082856930730101</v>
      </c>
      <c r="L75" s="170">
        <f>'[14]EU INF A'!$L75</f>
        <v>434.13593416641271</v>
      </c>
      <c r="M75" s="170">
        <f t="shared" ref="M75" si="346">((L75/L74)-1)*100</f>
        <v>5.044247787610634</v>
      </c>
      <c r="N75" s="170">
        <f>'[14]EU INF A'!$F75</f>
        <v>542.90166204986156</v>
      </c>
      <c r="O75" s="170">
        <f t="shared" si="312"/>
        <v>5.3979564399032176</v>
      </c>
      <c r="P75" s="170">
        <f>'[14]EU INF A'!$H75</f>
        <v>535.19999999999993</v>
      </c>
      <c r="Q75" s="170">
        <f t="shared" ref="Q75" si="347">((P75/P74)-1)*100</f>
        <v>6.1062648691514898</v>
      </c>
      <c r="R75" s="170">
        <f>'[14]EU tasas'!B75</f>
        <v>10</v>
      </c>
      <c r="S75" s="170">
        <f>'[14]EU tasas'!C75</f>
        <v>10.009166666666667</v>
      </c>
      <c r="T75" s="170">
        <f>'[14]EU tasas'!D75</f>
        <v>6.74</v>
      </c>
      <c r="U75" s="170">
        <f>'[14]EU tasas'!E75</f>
        <v>7.4933333333333332</v>
      </c>
      <c r="V75" s="171">
        <f>'[14]EU Bal Fis'!B75</f>
        <v>-3.6964999999999999</v>
      </c>
      <c r="W75" s="170">
        <f>'[14]UK Pet'!B134</f>
        <v>23.73</v>
      </c>
      <c r="X75" s="170">
        <f>'[14]UK Pet'!C134</f>
        <v>30.170049369171693</v>
      </c>
      <c r="Y75" s="172">
        <f>[17]POBLACIÓN!$E75</f>
        <v>81249645</v>
      </c>
      <c r="Z75" s="59">
        <f t="shared" si="335"/>
        <v>1.9703860630551295</v>
      </c>
      <c r="AA75" s="37">
        <f>[17]POBLACIÓN!$F75</f>
        <v>57959708.020564534</v>
      </c>
      <c r="AB75" s="52">
        <f t="shared" si="323"/>
        <v>71.335336936628508</v>
      </c>
      <c r="AC75" s="37">
        <f>[17]POBLACIÓN!$G75</f>
        <v>23289936.979435466</v>
      </c>
      <c r="AD75" s="52">
        <f t="shared" si="324"/>
        <v>28.664663063371499</v>
      </c>
      <c r="AE75" s="37">
        <f>[17]POBLACIÓN!$M75</f>
        <v>22536000</v>
      </c>
      <c r="AF75" s="52">
        <f t="shared" si="325"/>
        <v>27.736736572818256</v>
      </c>
      <c r="AG75" s="173">
        <f>[18]PIB!D75</f>
        <v>325853.79344155808</v>
      </c>
      <c r="AH75" s="173">
        <f>[18]PIB!E75</f>
        <v>5.2084322230659064</v>
      </c>
      <c r="AI75" s="174">
        <f>[18]PIB!H75</f>
        <v>206227.47556582408</v>
      </c>
      <c r="AJ75" s="174">
        <f>[18]PIB!I75</f>
        <v>27.890775789721967</v>
      </c>
      <c r="AK75" s="175">
        <f>[18]PIB!B75</f>
        <v>672000052.25</v>
      </c>
      <c r="AL75" s="173">
        <f>[18]PIB!C75</f>
        <v>34.551880166282785</v>
      </c>
      <c r="AM75" s="60">
        <f t="shared" si="314"/>
        <v>14.459256010008788</v>
      </c>
      <c r="AN75" s="13" t="s">
        <v>76</v>
      </c>
      <c r="AO75" s="13" t="s">
        <v>76</v>
      </c>
      <c r="AP75" s="13" t="s">
        <v>76</v>
      </c>
      <c r="AQ75" s="13" t="s">
        <v>76</v>
      </c>
      <c r="AR75" s="177">
        <f t="shared" si="315"/>
        <v>238924.85680509137</v>
      </c>
      <c r="AS75" s="178">
        <f t="shared" si="326"/>
        <v>17.766781080854209</v>
      </c>
      <c r="AT75" s="174">
        <f t="shared" si="316"/>
        <v>2940.626470492165</v>
      </c>
      <c r="AU75" s="170">
        <f t="shared" si="327"/>
        <v>15.491159372517327</v>
      </c>
      <c r="AV75" s="61" t="s">
        <v>76</v>
      </c>
      <c r="AW75" s="61" t="s">
        <v>76</v>
      </c>
      <c r="AX75" s="61" t="s">
        <v>76</v>
      </c>
      <c r="AY75" s="61" t="s">
        <v>76</v>
      </c>
      <c r="AZ75" s="61" t="s">
        <v>76</v>
      </c>
      <c r="BA75" s="61" t="s">
        <v>76</v>
      </c>
      <c r="BB75" s="61" t="s">
        <v>76</v>
      </c>
      <c r="BC75" s="61" t="s">
        <v>76</v>
      </c>
      <c r="BD75" s="61" t="s">
        <v>76</v>
      </c>
      <c r="BE75" s="58" t="s">
        <v>76</v>
      </c>
      <c r="BF75" s="58" t="s">
        <v>76</v>
      </c>
      <c r="BG75" s="58" t="s">
        <v>76</v>
      </c>
      <c r="BH75" s="58" t="s">
        <v>76</v>
      </c>
      <c r="BI75" s="58" t="s">
        <v>76</v>
      </c>
      <c r="BJ75" s="58" t="s">
        <v>76</v>
      </c>
      <c r="BK75" s="61" t="s">
        <v>76</v>
      </c>
      <c r="BL75" s="61" t="s">
        <v>76</v>
      </c>
      <c r="BM75" s="58" t="s">
        <v>76</v>
      </c>
      <c r="BN75" s="58" t="s">
        <v>76</v>
      </c>
      <c r="BO75" s="58" t="s">
        <v>76</v>
      </c>
      <c r="BP75" s="58" t="s">
        <v>76</v>
      </c>
      <c r="BQ75" s="58" t="s">
        <v>76</v>
      </c>
      <c r="BR75" s="58" t="s">
        <v>76</v>
      </c>
      <c r="BS75" s="58" t="s">
        <v>76</v>
      </c>
      <c r="BT75" s="58" t="s">
        <v>76</v>
      </c>
      <c r="BU75" s="58" t="s">
        <v>76</v>
      </c>
      <c r="BV75" s="196">
        <f>'[15]Precios M Anual'!B75</f>
        <v>166293.26391825356</v>
      </c>
      <c r="BW75" s="189">
        <f t="shared" si="328"/>
        <v>26.651673623487724</v>
      </c>
      <c r="BX75" s="196">
        <f>'[15]Precios M Anual'!D75</f>
        <v>171867.99415960928</v>
      </c>
      <c r="BY75" s="189">
        <f t="shared" si="329"/>
        <v>29.929570266133474</v>
      </c>
      <c r="BZ75" s="23" t="s">
        <v>76</v>
      </c>
      <c r="CA75" s="23" t="s">
        <v>76</v>
      </c>
      <c r="CB75" s="190">
        <f>'[15]Tasas int'!$B75</f>
        <v>29.2</v>
      </c>
      <c r="CC75" s="185">
        <f>'[19]TCA B64'!$B75</f>
        <v>2812.6</v>
      </c>
      <c r="CD75" s="140">
        <f t="shared" si="330"/>
        <v>14.252829984292914</v>
      </c>
      <c r="CE75" s="185">
        <f>[19]TCA!$D75</f>
        <v>2940.9</v>
      </c>
      <c r="CF75" s="140">
        <f t="shared" si="331"/>
        <v>11.829796942733296</v>
      </c>
      <c r="CG75" s="190">
        <f>'[19]TCA B64'!$I75</f>
        <v>88.695733121426912</v>
      </c>
      <c r="CH75" s="140">
        <f t="shared" si="336"/>
        <v>5.1786740390710184</v>
      </c>
      <c r="CI75" s="27">
        <f>[19]TCA!$H75</f>
        <v>93.357732132159924</v>
      </c>
      <c r="CJ75" s="140">
        <f t="shared" si="77"/>
        <v>9.4988199467963987</v>
      </c>
      <c r="CK75" s="185">
        <f>[22]SMIN!$E75</f>
        <v>9344.8512499999997</v>
      </c>
      <c r="CL75" s="185">
        <v>1.1500000000000001</v>
      </c>
      <c r="CM75" s="191">
        <f>[22]SMIN!$G75</f>
        <v>278950.78358208953</v>
      </c>
      <c r="CN75" s="185">
        <f t="shared" si="95"/>
        <v>167.74629170741164</v>
      </c>
      <c r="CO75" s="63" t="s">
        <v>76</v>
      </c>
      <c r="CP75" s="186">
        <f>'[15]Terminos de Int'!B75</f>
        <v>102.50214367009286</v>
      </c>
      <c r="CQ75" s="186">
        <f>'[15]Terminos de Int'!C75</f>
        <v>5.1170655483647298</v>
      </c>
      <c r="CR75" s="173">
        <f>[16]bp!G75</f>
        <v>-7449</v>
      </c>
      <c r="CS75" s="173">
        <f>[16]bp!H75</f>
        <v>56070.897999999994</v>
      </c>
      <c r="CT75" s="173">
        <f>[16]bp!I75</f>
        <v>40710.936000000002</v>
      </c>
      <c r="CU75" s="173">
        <f>[16]bp!J75</f>
        <v>8021.0310000000009</v>
      </c>
      <c r="CV75" s="173">
        <f>[16]bp!K75</f>
        <v>3346.5889999999999</v>
      </c>
      <c r="CW75" s="173">
        <f>[16]bp!L75</f>
        <v>3992.3420000000001</v>
      </c>
      <c r="CX75" s="173">
        <f>[16]bp!M75</f>
        <v>63520</v>
      </c>
      <c r="CY75" s="173">
        <f>[16]bp!N75</f>
        <v>41593.252</v>
      </c>
      <c r="CZ75" s="173">
        <f>[16]bp!O75</f>
        <v>9942.155999999999</v>
      </c>
      <c r="DA75" s="173">
        <f>[16]bp!P75</f>
        <v>11972.497000000001</v>
      </c>
      <c r="DB75" s="173">
        <f>[16]bp!Q75</f>
        <v>14.032999999999999</v>
      </c>
      <c r="DC75" s="173">
        <f>[16]bp!R75</f>
        <v>8163</v>
      </c>
      <c r="DD75" s="173">
        <f>[16]bp!S75</f>
        <v>0</v>
      </c>
      <c r="DE75" s="173">
        <f>[16]bp!T75</f>
        <v>2518</v>
      </c>
      <c r="DF75" s="173">
        <f>[16]bp!U75</f>
        <v>3414</v>
      </c>
      <c r="DG75" s="173">
        <f>[16]bp!V75</f>
        <v>-182</v>
      </c>
      <c r="DH75" s="173">
        <f>'[18]Inv Ext'!B75</f>
        <v>3722.4</v>
      </c>
      <c r="DI75" s="173">
        <f t="shared" si="130"/>
        <v>1.5579793788624665</v>
      </c>
      <c r="DJ75" s="173">
        <f t="shared" si="317"/>
        <v>34.447729340753185</v>
      </c>
      <c r="DK75" s="173">
        <f t="shared" si="309"/>
        <v>-882.31599999999889</v>
      </c>
      <c r="DL75" s="173">
        <f t="shared" si="318"/>
        <v>-0.36928598045358213</v>
      </c>
      <c r="DM75" s="173">
        <f t="shared" si="343"/>
        <v>15.7512801865489</v>
      </c>
      <c r="DN75" s="173">
        <f t="shared" si="189"/>
        <v>19.637740279323523</v>
      </c>
      <c r="DO75" s="173">
        <f t="shared" si="268"/>
        <v>-3.117716632588253</v>
      </c>
      <c r="DP75" s="173">
        <f t="shared" si="269"/>
        <v>3.4165553593526528</v>
      </c>
      <c r="DQ75" s="173">
        <f>'[16]Pet A'!$B75</f>
        <v>10104</v>
      </c>
      <c r="DR75" s="58" t="s">
        <v>76</v>
      </c>
      <c r="DS75" s="58" t="s">
        <v>76</v>
      </c>
      <c r="DT75" s="58" t="s">
        <v>76</v>
      </c>
      <c r="DU75" s="58" t="s">
        <v>76</v>
      </c>
      <c r="DV75" s="58" t="s">
        <v>76</v>
      </c>
      <c r="DW75" s="58" t="s">
        <v>76</v>
      </c>
      <c r="DX75" s="58" t="s">
        <v>76</v>
      </c>
      <c r="DY75" s="58" t="s">
        <v>76</v>
      </c>
      <c r="DZ75" s="58" t="s">
        <v>76</v>
      </c>
      <c r="EA75" s="58" t="s">
        <v>76</v>
      </c>
      <c r="EB75" s="58" t="s">
        <v>76</v>
      </c>
      <c r="EC75" s="58" t="s">
        <v>76</v>
      </c>
      <c r="ED75" s="58" t="s">
        <v>76</v>
      </c>
      <c r="EE75" s="58" t="s">
        <v>76</v>
      </c>
      <c r="EF75" s="20" t="s">
        <v>76</v>
      </c>
      <c r="EG75" s="20" t="s">
        <v>76</v>
      </c>
      <c r="EH75" s="20" t="s">
        <v>76</v>
      </c>
      <c r="EI75" s="20" t="s">
        <v>76</v>
      </c>
      <c r="EJ75" s="20" t="s">
        <v>76</v>
      </c>
      <c r="EK75" s="20" t="s">
        <v>76</v>
      </c>
      <c r="EL75" s="20" t="s">
        <v>76</v>
      </c>
      <c r="EM75" s="20" t="s">
        <v>76</v>
      </c>
      <c r="EN75" s="20" t="s">
        <v>76</v>
      </c>
      <c r="EO75" s="20" t="s">
        <v>76</v>
      </c>
      <c r="EP75" s="20" t="s">
        <v>76</v>
      </c>
      <c r="EQ75" s="20" t="s">
        <v>76</v>
      </c>
      <c r="ER75" s="20" t="s">
        <v>76</v>
      </c>
      <c r="ES75" s="20" t="s">
        <v>76</v>
      </c>
      <c r="ET75" s="20" t="s">
        <v>76</v>
      </c>
      <c r="EU75" s="20" t="s">
        <v>76</v>
      </c>
      <c r="EV75" s="20" t="s">
        <v>76</v>
      </c>
      <c r="EW75" s="20" t="s">
        <v>76</v>
      </c>
      <c r="EX75" s="20" t="s">
        <v>76</v>
      </c>
      <c r="EZ75" s="20" t="s">
        <v>76</v>
      </c>
      <c r="FA75" s="20" t="s">
        <v>76</v>
      </c>
      <c r="FB75" s="20" t="s">
        <v>76</v>
      </c>
      <c r="FC75" s="20" t="s">
        <v>76</v>
      </c>
      <c r="FD75" s="20" t="s">
        <v>76</v>
      </c>
      <c r="FE75" s="20" t="s">
        <v>76</v>
      </c>
      <c r="FF75" s="20" t="s">
        <v>76</v>
      </c>
      <c r="FG75" s="20" t="s">
        <v>76</v>
      </c>
      <c r="FH75" s="20" t="s">
        <v>76</v>
      </c>
      <c r="FI75" s="20" t="s">
        <v>76</v>
      </c>
      <c r="FJ75" s="20" t="s">
        <v>76</v>
      </c>
      <c r="FK75" s="20" t="s">
        <v>76</v>
      </c>
      <c r="FL75" s="20" t="s">
        <v>76</v>
      </c>
      <c r="FM75" s="20" t="s">
        <v>76</v>
      </c>
      <c r="FN75" s="20" t="s">
        <v>76</v>
      </c>
      <c r="FO75" s="20" t="s">
        <v>76</v>
      </c>
      <c r="FP75" s="20" t="s">
        <v>76</v>
      </c>
      <c r="FQ75" s="20" t="s">
        <v>76</v>
      </c>
      <c r="FR75" s="20" t="s">
        <v>76</v>
      </c>
      <c r="FS75" s="20" t="s">
        <v>76</v>
      </c>
      <c r="FT75" s="20" t="s">
        <v>76</v>
      </c>
      <c r="FU75" s="20" t="s">
        <v>76</v>
      </c>
      <c r="FV75" s="20" t="s">
        <v>76</v>
      </c>
      <c r="FW75" s="20" t="s">
        <v>76</v>
      </c>
      <c r="FX75" s="20" t="s">
        <v>76</v>
      </c>
      <c r="FY75" s="20" t="s">
        <v>76</v>
      </c>
      <c r="FZ75" s="20" t="s">
        <v>76</v>
      </c>
      <c r="GA75" s="20" t="s">
        <v>76</v>
      </c>
      <c r="GB75" s="20" t="s">
        <v>76</v>
      </c>
      <c r="GC75" s="20" t="s">
        <v>76</v>
      </c>
      <c r="GD75" s="20" t="s">
        <v>76</v>
      </c>
      <c r="GE75" s="20" t="s">
        <v>76</v>
      </c>
      <c r="GF75" s="173">
        <f>'[21]Reservas Int'!C75</f>
        <v>10168.299999999999</v>
      </c>
      <c r="GG75" s="62">
        <f t="shared" si="344"/>
        <v>4.2558568982611265</v>
      </c>
      <c r="GH75" s="66">
        <f t="shared" si="53"/>
        <v>3547.8999999999996</v>
      </c>
      <c r="GI75" s="66">
        <f t="shared" ref="GI75:GI106" si="348">(GH75/AR75)*100</f>
        <v>1.4849438637078616</v>
      </c>
      <c r="GJ75" s="67">
        <f t="shared" si="191"/>
        <v>29903953.469999999</v>
      </c>
      <c r="GK75" s="46">
        <f t="shared" si="54"/>
        <v>71.75985201087471</v>
      </c>
      <c r="GL75" s="35">
        <f t="shared" si="192"/>
        <v>2.9336393316877456</v>
      </c>
    </row>
    <row r="76" spans="1:194" x14ac:dyDescent="0.25">
      <c r="A76" s="47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47"/>
      <c r="AM76" s="47"/>
      <c r="AN76" s="47"/>
      <c r="AO76" s="47"/>
      <c r="AP76" s="47"/>
      <c r="AQ76" s="47"/>
      <c r="AR76" s="47"/>
      <c r="AS76" s="47"/>
      <c r="AT76" s="47"/>
      <c r="AU76" s="47"/>
      <c r="AV76" s="47"/>
      <c r="AW76" s="47"/>
      <c r="AX76" s="47"/>
      <c r="AY76" s="47"/>
      <c r="AZ76" s="47"/>
      <c r="BA76" s="47"/>
      <c r="BB76" s="47"/>
      <c r="BC76" s="47"/>
      <c r="BD76" s="47"/>
      <c r="BE76" s="47"/>
      <c r="BF76" s="47"/>
      <c r="BG76" s="47"/>
      <c r="BH76" s="47"/>
      <c r="BI76" s="47"/>
      <c r="BJ76" s="47"/>
      <c r="BK76" s="47"/>
      <c r="BL76" s="47"/>
      <c r="BM76" s="47"/>
      <c r="BN76" s="47"/>
      <c r="BO76" s="47"/>
      <c r="BP76" s="47"/>
      <c r="BQ76" s="47"/>
      <c r="BR76" s="47"/>
      <c r="BS76" s="47"/>
      <c r="BT76" s="47"/>
      <c r="BU76" s="47"/>
      <c r="BV76" s="47"/>
      <c r="BW76" s="47"/>
      <c r="BX76" s="47"/>
      <c r="BY76" s="47"/>
      <c r="BZ76" s="47"/>
      <c r="CA76" s="47"/>
      <c r="CB76" s="47"/>
      <c r="CC76" s="47"/>
      <c r="CD76" s="47"/>
      <c r="CE76" s="47"/>
      <c r="CF76" s="47"/>
      <c r="CG76" s="47"/>
      <c r="CH76" s="47"/>
      <c r="CI76" s="47"/>
      <c r="CJ76" s="47"/>
      <c r="CK76" s="47"/>
      <c r="CL76" s="47"/>
      <c r="CM76" s="47"/>
      <c r="CN76" s="47"/>
      <c r="CO76" s="47"/>
      <c r="CP76" s="47"/>
      <c r="CQ76" s="47"/>
      <c r="CR76" s="47"/>
      <c r="CS76" s="47"/>
      <c r="CT76" s="47"/>
      <c r="CU76" s="47"/>
      <c r="CV76" s="47"/>
      <c r="CW76" s="47"/>
      <c r="CX76" s="47"/>
      <c r="CY76" s="47"/>
      <c r="CZ76" s="47"/>
      <c r="DA76" s="47"/>
      <c r="DB76" s="47"/>
      <c r="DC76" s="47"/>
      <c r="DD76" s="47"/>
      <c r="DE76" s="47"/>
      <c r="DF76" s="47"/>
      <c r="DG76" s="47"/>
      <c r="DH76" s="47"/>
      <c r="DI76" s="47"/>
      <c r="DJ76" s="47"/>
      <c r="DK76" s="47"/>
      <c r="DL76" s="47"/>
      <c r="DM76" s="47"/>
      <c r="DN76" s="47"/>
      <c r="DO76" s="47"/>
      <c r="DP76" s="47"/>
      <c r="DQ76" s="47"/>
      <c r="DR76" s="47"/>
      <c r="DS76" s="47"/>
      <c r="DT76" s="47"/>
      <c r="DU76" s="47"/>
      <c r="DV76" s="47"/>
      <c r="DW76" s="47"/>
      <c r="DX76" s="47"/>
      <c r="DY76" s="47"/>
      <c r="DZ76" s="47"/>
      <c r="EA76" s="47"/>
      <c r="EB76" s="47"/>
      <c r="EC76" s="47"/>
      <c r="ED76" s="47"/>
      <c r="EE76" s="47"/>
      <c r="EF76" s="47"/>
      <c r="EG76" s="47"/>
      <c r="EH76" s="47"/>
      <c r="EI76" s="47"/>
      <c r="EJ76" s="47"/>
      <c r="EK76" s="47"/>
      <c r="EL76" s="47"/>
      <c r="EM76" s="47"/>
      <c r="EN76" s="47"/>
      <c r="EO76" s="47"/>
      <c r="EP76" s="47"/>
      <c r="EQ76" s="47"/>
      <c r="ER76" s="47"/>
      <c r="ES76" s="47"/>
      <c r="ET76" s="47"/>
      <c r="EU76" s="47"/>
      <c r="EV76" s="47"/>
      <c r="EW76" s="47"/>
      <c r="EX76" s="47"/>
      <c r="EY76" s="47"/>
      <c r="EZ76" s="47"/>
      <c r="FA76" s="47"/>
      <c r="FB76" s="47"/>
      <c r="FC76" s="47"/>
      <c r="FD76" s="47"/>
      <c r="FE76" s="47"/>
      <c r="FF76" s="47"/>
      <c r="FG76" s="47"/>
      <c r="FH76" s="47"/>
      <c r="FI76" s="47"/>
      <c r="FJ76" s="47"/>
      <c r="FK76" s="47"/>
      <c r="FL76" s="47"/>
      <c r="FM76" s="47"/>
      <c r="FN76" s="47"/>
      <c r="FO76" s="47"/>
      <c r="FP76" s="47"/>
      <c r="FQ76" s="47"/>
      <c r="FR76" s="47"/>
      <c r="FS76" s="47"/>
      <c r="FT76" s="47"/>
      <c r="FU76" s="47"/>
      <c r="FV76" s="47"/>
      <c r="FW76" s="47"/>
      <c r="FX76" s="47"/>
      <c r="FY76" s="47"/>
      <c r="FZ76" s="47"/>
      <c r="GA76" s="47"/>
      <c r="GB76" s="47"/>
      <c r="GC76" s="47"/>
      <c r="GD76" s="47"/>
      <c r="GE76" s="47"/>
      <c r="GF76" s="47"/>
      <c r="GG76" s="47"/>
      <c r="GH76" s="47"/>
      <c r="GI76" s="47"/>
      <c r="GJ76" s="47"/>
      <c r="GK76" s="47"/>
      <c r="GL76" s="47"/>
    </row>
  </sheetData>
  <mergeCells count="222">
    <mergeCell ref="FO2:FQ2"/>
    <mergeCell ref="FO3:FO4"/>
    <mergeCell ref="FP3:FP4"/>
    <mergeCell ref="FQ3:FQ4"/>
    <mergeCell ref="FR2:FT2"/>
    <mergeCell ref="FR3:FR4"/>
    <mergeCell ref="FS3:FS4"/>
    <mergeCell ref="FT3:FT4"/>
    <mergeCell ref="FX1:GC1"/>
    <mergeCell ref="FX2:FZ2"/>
    <mergeCell ref="GA2:GC2"/>
    <mergeCell ref="FX3:FX4"/>
    <mergeCell ref="FY3:FY4"/>
    <mergeCell ref="FZ3:FZ4"/>
    <mergeCell ref="GA3:GA4"/>
    <mergeCell ref="GB3:GB4"/>
    <mergeCell ref="GC3:GC4"/>
    <mergeCell ref="ED1:EE1"/>
    <mergeCell ref="DR1:DW1"/>
    <mergeCell ref="DX1:EC1"/>
    <mergeCell ref="FU2:FU4"/>
    <mergeCell ref="FF3:FF4"/>
    <mergeCell ref="FG3:FG4"/>
    <mergeCell ref="FH2:FI2"/>
    <mergeCell ref="FH3:FH4"/>
    <mergeCell ref="EM2:EO2"/>
    <mergeCell ref="EM3:EM4"/>
    <mergeCell ref="EN3:EN4"/>
    <mergeCell ref="EO3:EO4"/>
    <mergeCell ref="EP2:ER2"/>
    <mergeCell ref="EP3:EP4"/>
    <mergeCell ref="EQ3:EQ4"/>
    <mergeCell ref="EZ2:FA2"/>
    <mergeCell ref="EZ3:EZ4"/>
    <mergeCell ref="FA3:FA4"/>
    <mergeCell ref="EG2:EG4"/>
    <mergeCell ref="EH2:EH4"/>
    <mergeCell ref="EI2:EI4"/>
    <mergeCell ref="EJ2:EL2"/>
    <mergeCell ref="EJ3:EJ4"/>
    <mergeCell ref="EK3:EK4"/>
    <mergeCell ref="GK2:GK4"/>
    <mergeCell ref="GL2:GL4"/>
    <mergeCell ref="GF2:GF4"/>
    <mergeCell ref="FV2:FV4"/>
    <mergeCell ref="FW2:FW4"/>
    <mergeCell ref="GG2:GG4"/>
    <mergeCell ref="GH2:GH4"/>
    <mergeCell ref="GI2:GI4"/>
    <mergeCell ref="GJ2:GJ4"/>
    <mergeCell ref="GD2:GD4"/>
    <mergeCell ref="GE2:GE4"/>
    <mergeCell ref="EL3:EL4"/>
    <mergeCell ref="BJ2:BJ4"/>
    <mergeCell ref="BM2:BM4"/>
    <mergeCell ref="BN2:BN4"/>
    <mergeCell ref="BO2:BO4"/>
    <mergeCell ref="BT2:BT4"/>
    <mergeCell ref="BP2:BP4"/>
    <mergeCell ref="BQ2:BQ4"/>
    <mergeCell ref="BU2:BU4"/>
    <mergeCell ref="BR2:BR4"/>
    <mergeCell ref="BS2:BS4"/>
    <mergeCell ref="DG2:DG4"/>
    <mergeCell ref="DH2:DH4"/>
    <mergeCell ref="DI2:DI4"/>
    <mergeCell ref="DJ2:DJ4"/>
    <mergeCell ref="DK2:DK4"/>
    <mergeCell ref="CZ2:CZ4"/>
    <mergeCell ref="DA2:DA4"/>
    <mergeCell ref="DB2:DB4"/>
    <mergeCell ref="DC2:DC4"/>
    <mergeCell ref="DD2:DD4"/>
    <mergeCell ref="DE2:DE4"/>
    <mergeCell ref="ED2:ED4"/>
    <mergeCell ref="EE2:EE4"/>
    <mergeCell ref="DL2:DL4"/>
    <mergeCell ref="DM2:DM4"/>
    <mergeCell ref="DN2:DN4"/>
    <mergeCell ref="DO2:DO4"/>
    <mergeCell ref="DR2:DR4"/>
    <mergeCell ref="DS2:DS4"/>
    <mergeCell ref="DF2:DF4"/>
    <mergeCell ref="DP2:DP4"/>
    <mergeCell ref="CT2:CT4"/>
    <mergeCell ref="CU2:CU4"/>
    <mergeCell ref="CV2:CV4"/>
    <mergeCell ref="CW2:CW4"/>
    <mergeCell ref="CX2:CX4"/>
    <mergeCell ref="CY2:CY4"/>
    <mergeCell ref="DQ2:DQ4"/>
    <mergeCell ref="DZ2:DZ4"/>
    <mergeCell ref="EA2:EA4"/>
    <mergeCell ref="EB2:EB4"/>
    <mergeCell ref="EC2:EC4"/>
    <mergeCell ref="DT2:DT4"/>
    <mergeCell ref="DU2:DU4"/>
    <mergeCell ref="DV2:DV4"/>
    <mergeCell ref="DW2:DW4"/>
    <mergeCell ref="DX2:DX4"/>
    <mergeCell ref="DY2:DY4"/>
    <mergeCell ref="CO2:CO4"/>
    <mergeCell ref="CP2:CP4"/>
    <mergeCell ref="CQ2:CQ4"/>
    <mergeCell ref="CR2:CR4"/>
    <mergeCell ref="CS2:CS4"/>
    <mergeCell ref="CI2:CI4"/>
    <mergeCell ref="CJ2:CJ4"/>
    <mergeCell ref="CK2:CK4"/>
    <mergeCell ref="CL2:CL4"/>
    <mergeCell ref="CM2:CM4"/>
    <mergeCell ref="CN2:CN4"/>
    <mergeCell ref="CC2:CC4"/>
    <mergeCell ref="CD2:CD4"/>
    <mergeCell ref="CE2:CE4"/>
    <mergeCell ref="CF2:CF4"/>
    <mergeCell ref="CG2:CG4"/>
    <mergeCell ref="CH2:CH4"/>
    <mergeCell ref="BX2:BX4"/>
    <mergeCell ref="BY2:BY4"/>
    <mergeCell ref="CB2:CB4"/>
    <mergeCell ref="BZ2:BZ4"/>
    <mergeCell ref="CA2:CA4"/>
    <mergeCell ref="A2:A4"/>
    <mergeCell ref="BD2:BD4"/>
    <mergeCell ref="AZ2:AZ4"/>
    <mergeCell ref="BL2:BL4"/>
    <mergeCell ref="BB2:BB4"/>
    <mergeCell ref="B2:B4"/>
    <mergeCell ref="R2:R4"/>
    <mergeCell ref="S2:S4"/>
    <mergeCell ref="T2:T4"/>
    <mergeCell ref="U2:U4"/>
    <mergeCell ref="J2:J4"/>
    <mergeCell ref="O2:O4"/>
    <mergeCell ref="P2:P4"/>
    <mergeCell ref="Q2:Q4"/>
    <mergeCell ref="X2:X4"/>
    <mergeCell ref="Z2:Z4"/>
    <mergeCell ref="AG2:AG4"/>
    <mergeCell ref="AL2:AL4"/>
    <mergeCell ref="K2:K4"/>
    <mergeCell ref="L2:L4"/>
    <mergeCell ref="M2:M4"/>
    <mergeCell ref="AR1:AU1"/>
    <mergeCell ref="BV2:BV4"/>
    <mergeCell ref="BW2:BW4"/>
    <mergeCell ref="AR2:AR4"/>
    <mergeCell ref="AS2:AS4"/>
    <mergeCell ref="AT2:AT4"/>
    <mergeCell ref="AU2:AU4"/>
    <mergeCell ref="BK2:BK4"/>
    <mergeCell ref="AB2:AB4"/>
    <mergeCell ref="AD2:AD4"/>
    <mergeCell ref="AF2:AF4"/>
    <mergeCell ref="AX1:BL1"/>
    <mergeCell ref="BM1:BU1"/>
    <mergeCell ref="BF2:BF4"/>
    <mergeCell ref="BG2:BG4"/>
    <mergeCell ref="BI2:BI4"/>
    <mergeCell ref="BH2:BH4"/>
    <mergeCell ref="BE2:BE4"/>
    <mergeCell ref="AY2:AY4"/>
    <mergeCell ref="BA2:BA4"/>
    <mergeCell ref="BC2:BC4"/>
    <mergeCell ref="B1:I1"/>
    <mergeCell ref="C2:C4"/>
    <mergeCell ref="D2:D4"/>
    <mergeCell ref="E2:E4"/>
    <mergeCell ref="F2:F4"/>
    <mergeCell ref="G2:G4"/>
    <mergeCell ref="H2:H4"/>
    <mergeCell ref="I2:I4"/>
    <mergeCell ref="N2:N4"/>
    <mergeCell ref="CC1:CJ1"/>
    <mergeCell ref="R1:U1"/>
    <mergeCell ref="AK1:AL1"/>
    <mergeCell ref="AN1:AQ1"/>
    <mergeCell ref="Y2:Y4"/>
    <mergeCell ref="AA2:AA4"/>
    <mergeCell ref="AC2:AC4"/>
    <mergeCell ref="AV1:AW1"/>
    <mergeCell ref="AN2:AN4"/>
    <mergeCell ref="AO2:AO4"/>
    <mergeCell ref="AP2:AP4"/>
    <mergeCell ref="AE2:AE4"/>
    <mergeCell ref="AH2:AH4"/>
    <mergeCell ref="AI2:AI4"/>
    <mergeCell ref="AJ2:AJ4"/>
    <mergeCell ref="AM2:AM4"/>
    <mergeCell ref="AV2:AV4"/>
    <mergeCell ref="AW2:AW4"/>
    <mergeCell ref="AQ2:AQ4"/>
    <mergeCell ref="AK2:AK4"/>
    <mergeCell ref="AX2:AX4"/>
    <mergeCell ref="V2:V4"/>
    <mergeCell ref="W2:W4"/>
    <mergeCell ref="W1:X1"/>
    <mergeCell ref="FI3:FI4"/>
    <mergeCell ref="FJ2:FK2"/>
    <mergeCell ref="FJ3:FJ4"/>
    <mergeCell ref="FK3:FK4"/>
    <mergeCell ref="FL2:FN2"/>
    <mergeCell ref="FL3:FL4"/>
    <mergeCell ref="FM3:FM4"/>
    <mergeCell ref="FN3:FN4"/>
    <mergeCell ref="ER3:ER4"/>
    <mergeCell ref="ES2:EU2"/>
    <mergeCell ref="ES3:ES4"/>
    <mergeCell ref="ET3:ET4"/>
    <mergeCell ref="EU3:EU4"/>
    <mergeCell ref="EV2:EX2"/>
    <mergeCell ref="EV3:EV4"/>
    <mergeCell ref="EW3:EW4"/>
    <mergeCell ref="EX3:EX4"/>
    <mergeCell ref="FB2:FC2"/>
    <mergeCell ref="FB3:FB4"/>
    <mergeCell ref="FC3:FC4"/>
    <mergeCell ref="FD2:FE2"/>
    <mergeCell ref="FD3:FD4"/>
    <mergeCell ref="FE3:FE4"/>
    <mergeCell ref="FF2:FG2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A385"/>
  <sheetViews>
    <sheetView zoomScale="87" zoomScaleNormal="87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U60" sqref="AU60"/>
    </sheetView>
  </sheetViews>
  <sheetFormatPr baseColWidth="10" defaultColWidth="10.85546875" defaultRowHeight="15.75" x14ac:dyDescent="0.25"/>
  <cols>
    <col min="1" max="1" width="7.42578125" style="9" customWidth="1"/>
    <col min="2" max="2" width="38.7109375" style="9" customWidth="1"/>
    <col min="3" max="10" width="8" style="9" bestFit="1" customWidth="1"/>
    <col min="11" max="11" width="8.42578125" style="9" customWidth="1"/>
    <col min="12" max="13" width="9.140625" style="9" bestFit="1" customWidth="1"/>
    <col min="14" max="14" width="9.140625" style="9" customWidth="1"/>
    <col min="15" max="16" width="9.140625" style="9" bestFit="1" customWidth="1"/>
    <col min="17" max="17" width="9.140625" style="9" customWidth="1"/>
    <col min="18" max="19" width="9.28515625" style="9" customWidth="1"/>
    <col min="20" max="21" width="9.7109375" style="9" customWidth="1"/>
    <col min="22" max="25" width="12.140625" style="9" bestFit="1" customWidth="1"/>
    <col min="26" max="27" width="11.85546875" style="9" customWidth="1"/>
    <col min="28" max="28" width="10" style="9" customWidth="1"/>
    <col min="29" max="29" width="10.28515625" style="9" customWidth="1"/>
    <col min="30" max="30" width="10.5703125" style="9" customWidth="1"/>
    <col min="31" max="31" width="11.42578125" style="9" customWidth="1"/>
    <col min="32" max="33" width="10.140625" style="9" customWidth="1"/>
    <col min="34" max="34" width="10.5703125" style="9" customWidth="1"/>
    <col min="35" max="35" width="10.85546875" style="9" customWidth="1"/>
    <col min="36" max="36" width="10" style="9" customWidth="1"/>
    <col min="37" max="37" width="10.85546875" style="9" customWidth="1"/>
    <col min="38" max="38" width="11.28515625" style="9" customWidth="1"/>
    <col min="39" max="39" width="11.140625" style="9" customWidth="1"/>
    <col min="40" max="40" width="10.7109375" style="9" customWidth="1"/>
    <col min="41" max="41" width="10" style="9" customWidth="1"/>
    <col min="42" max="42" width="11.42578125" style="9" customWidth="1"/>
    <col min="43" max="43" width="11.140625" style="9" customWidth="1"/>
    <col min="44" max="44" width="10.28515625" style="9" bestFit="1" customWidth="1"/>
    <col min="45" max="52" width="12.140625" style="9" bestFit="1" customWidth="1"/>
    <col min="53" max="16384" width="10.85546875" style="9"/>
  </cols>
  <sheetData>
    <row r="2" spans="2:52" x14ac:dyDescent="0.25">
      <c r="B2" s="119" t="s">
        <v>359</v>
      </c>
    </row>
    <row r="3" spans="2:52" x14ac:dyDescent="0.25">
      <c r="B3" s="76"/>
      <c r="C3" s="120">
        <v>1933</v>
      </c>
      <c r="D3" s="120">
        <v>1934</v>
      </c>
      <c r="E3" s="120">
        <v>1935</v>
      </c>
      <c r="F3" s="120">
        <v>1936</v>
      </c>
      <c r="G3" s="120">
        <v>1937</v>
      </c>
      <c r="H3" s="120">
        <v>1938</v>
      </c>
      <c r="I3" s="120">
        <v>1939</v>
      </c>
      <c r="J3" s="120">
        <v>1940</v>
      </c>
      <c r="K3" s="120">
        <v>1941</v>
      </c>
      <c r="L3" s="120">
        <v>1942</v>
      </c>
      <c r="M3" s="120">
        <v>1943</v>
      </c>
      <c r="N3" s="120">
        <v>1944</v>
      </c>
      <c r="O3" s="120">
        <v>1945</v>
      </c>
      <c r="P3" s="120">
        <v>1946</v>
      </c>
      <c r="Q3" s="120">
        <v>1947</v>
      </c>
      <c r="R3" s="120">
        <v>1948</v>
      </c>
      <c r="S3" s="120">
        <v>1949</v>
      </c>
      <c r="T3" s="120">
        <v>1950</v>
      </c>
      <c r="U3" s="120">
        <v>1951</v>
      </c>
      <c r="V3" s="120">
        <v>1952</v>
      </c>
      <c r="W3" s="120">
        <v>1953</v>
      </c>
      <c r="X3" s="120">
        <v>1954</v>
      </c>
      <c r="Y3" s="120">
        <v>1955</v>
      </c>
      <c r="Z3" s="120">
        <v>1956</v>
      </c>
      <c r="AA3" s="120">
        <v>1957</v>
      </c>
      <c r="AB3" s="120">
        <v>1958</v>
      </c>
      <c r="AC3" s="120">
        <v>1959</v>
      </c>
      <c r="AD3" s="120">
        <v>1960</v>
      </c>
      <c r="AE3" s="120">
        <v>1961</v>
      </c>
      <c r="AF3" s="120">
        <v>1962</v>
      </c>
      <c r="AG3" s="120">
        <v>1963</v>
      </c>
      <c r="AH3" s="120">
        <v>1964</v>
      </c>
      <c r="AI3" s="120">
        <v>1965</v>
      </c>
      <c r="AJ3" s="120">
        <v>1966</v>
      </c>
      <c r="AK3" s="120">
        <v>1967</v>
      </c>
      <c r="AL3" s="120">
        <v>1968</v>
      </c>
      <c r="AM3" s="120">
        <v>1969</v>
      </c>
      <c r="AN3" s="120">
        <v>1970</v>
      </c>
      <c r="AO3" s="120">
        <v>1971</v>
      </c>
      <c r="AP3" s="120">
        <v>1972</v>
      </c>
      <c r="AQ3" s="120">
        <v>1973</v>
      </c>
      <c r="AR3" s="120">
        <v>1974</v>
      </c>
      <c r="AS3" s="120">
        <v>1975</v>
      </c>
      <c r="AT3" s="120">
        <v>1976</v>
      </c>
      <c r="AU3" s="120">
        <v>1977</v>
      </c>
      <c r="AV3" s="120">
        <v>1978</v>
      </c>
      <c r="AW3" s="120">
        <v>1979</v>
      </c>
      <c r="AX3" s="120">
        <v>1980</v>
      </c>
      <c r="AY3" s="120">
        <v>1981</v>
      </c>
      <c r="AZ3" s="120">
        <v>1982</v>
      </c>
    </row>
    <row r="4" spans="2:52" x14ac:dyDescent="0.25">
      <c r="B4" s="77" t="s">
        <v>144</v>
      </c>
      <c r="C4" s="27">
        <f>Datos!$AH18</f>
        <v>11.297986606846866</v>
      </c>
      <c r="D4" s="27">
        <f>Datos!$AH19</f>
        <v>6.7475525725292362</v>
      </c>
      <c r="E4" s="27">
        <f>Datos!$AH20</f>
        <v>7.4315903045184761</v>
      </c>
      <c r="F4" s="27">
        <f>Datos!$AH21</f>
        <v>7.9806759939049732</v>
      </c>
      <c r="G4" s="27">
        <f>Datos!$AH22</f>
        <v>3.3097609082599622</v>
      </c>
      <c r="H4" s="27">
        <f>Datos!$AH23</f>
        <v>1.6204889406286282</v>
      </c>
      <c r="I4" s="27">
        <f>Datos!$AH24</f>
        <v>5.3765904473873194</v>
      </c>
      <c r="J4" s="27">
        <f>Datos!$AH25</f>
        <v>1.3799301337894532</v>
      </c>
      <c r="K4" s="27">
        <f>Datos!$AH26</f>
        <v>9.7396376946283336</v>
      </c>
      <c r="L4" s="27">
        <f>Datos!$AH27</f>
        <v>5.6102041614008558</v>
      </c>
      <c r="M4" s="27">
        <f>Datos!$AH28</f>
        <v>3.7034752464254472</v>
      </c>
      <c r="N4" s="27">
        <f>Datos!$AH29</f>
        <v>8.1631196393095564</v>
      </c>
      <c r="O4" s="27">
        <f>Datos!$AH30</f>
        <v>3.141119408730475</v>
      </c>
      <c r="P4" s="27">
        <f>Datos!$AH31</f>
        <v>6.5718337794175685</v>
      </c>
      <c r="Q4" s="27">
        <f>Datos!$AH32</f>
        <v>3.4439975185607707</v>
      </c>
      <c r="R4" s="27">
        <f>Datos!$AH33</f>
        <v>4.1205602414300158</v>
      </c>
      <c r="S4" s="27">
        <f>Datos!$AH34</f>
        <v>5.4810300620564023</v>
      </c>
      <c r="T4" s="27">
        <f>Datos!$AH35</f>
        <v>9.8948425280067642</v>
      </c>
      <c r="U4" s="27">
        <f>Datos!$AH36</f>
        <v>7.7336731341010934</v>
      </c>
      <c r="V4" s="27">
        <f>Datos!$AH37</f>
        <v>3.9768204777242966</v>
      </c>
      <c r="W4" s="27">
        <f>Datos!$AH38</f>
        <v>0.27401180468609176</v>
      </c>
      <c r="X4" s="27">
        <f>Datos!$AH39</f>
        <v>9.9958618130966403</v>
      </c>
      <c r="Y4" s="27">
        <f>Datos!$AH40</f>
        <v>8.4985210938716129</v>
      </c>
      <c r="Z4" s="27">
        <f>Datos!$AH41</f>
        <v>6.8368506008250174</v>
      </c>
      <c r="AA4" s="27">
        <f>Datos!$AH42</f>
        <v>7.5750114713551975</v>
      </c>
      <c r="AB4" s="27">
        <f>Datos!$AH43</f>
        <v>5.3182690657137099</v>
      </c>
      <c r="AC4" s="27">
        <f>Datos!$AH44</f>
        <v>2.9911047232388466</v>
      </c>
      <c r="AD4" s="27">
        <f>Datos!$AH45</f>
        <v>8.1166106376754588</v>
      </c>
      <c r="AE4" s="27">
        <f>Datos!$AH46</f>
        <v>4.3192767187870462</v>
      </c>
      <c r="AF4" s="27">
        <f>Datos!$AH47</f>
        <v>4.4587230544181899</v>
      </c>
      <c r="AG4" s="27">
        <f>Datos!$AH48</f>
        <v>7.5494401050540505</v>
      </c>
      <c r="AH4" s="27">
        <f>Datos!$AH49</f>
        <v>11.003827198935978</v>
      </c>
      <c r="AI4" s="27">
        <f>Datos!$AH50</f>
        <v>6.1487854716966162</v>
      </c>
      <c r="AJ4" s="27">
        <f>Datos!$AH51</f>
        <v>6.0961393006747189</v>
      </c>
      <c r="AK4" s="27">
        <f>Datos!$AH52</f>
        <v>5.8549248778850149</v>
      </c>
      <c r="AL4" s="27">
        <f>Datos!$AH53</f>
        <v>9.4232788186815917</v>
      </c>
      <c r="AM4" s="27">
        <f>Datos!$AH54</f>
        <v>3.4186200260212685</v>
      </c>
      <c r="AN4" s="27">
        <f>Datos!$AH55</f>
        <v>6.5024840331653344</v>
      </c>
      <c r="AO4" s="27">
        <f>Datos!$AH56</f>
        <v>3.7624676866526929</v>
      </c>
      <c r="AP4" s="27">
        <f>Datos!$AH57</f>
        <v>8.2288073102134707</v>
      </c>
      <c r="AQ4" s="27">
        <f>Datos!$AH58</f>
        <v>7.8611198607364097</v>
      </c>
      <c r="AR4" s="27">
        <f>Datos!$AH59</f>
        <v>5.7768272312762381</v>
      </c>
      <c r="AS4" s="27">
        <f>Datos!$AH60</f>
        <v>5.7444850489476895</v>
      </c>
      <c r="AT4" s="27">
        <f>Datos!$AH61</f>
        <v>4.4174441351527483</v>
      </c>
      <c r="AU4" s="27">
        <f>Datos!$AH62</f>
        <v>3.3906397072745564</v>
      </c>
      <c r="AV4" s="27">
        <f>Datos!$AH63</f>
        <v>8.9569423269018511</v>
      </c>
      <c r="AW4" s="27">
        <f>Datos!$AH64</f>
        <v>9.6981701383695107</v>
      </c>
      <c r="AX4" s="27">
        <f>Datos!$AH65</f>
        <v>9.233251984064438</v>
      </c>
      <c r="AY4" s="27">
        <f>Datos!$AH66</f>
        <v>9.4883124024744969</v>
      </c>
      <c r="AZ4" s="27">
        <f>Datos!$AH67</f>
        <v>-7.5833694327065437E-3</v>
      </c>
    </row>
    <row r="5" spans="2:52" x14ac:dyDescent="0.25">
      <c r="B5" s="43" t="s">
        <v>280</v>
      </c>
      <c r="C5" s="28">
        <f>Datos!$AK18</f>
        <v>3782</v>
      </c>
      <c r="D5" s="28">
        <f>Datos!$AK19</f>
        <v>4151</v>
      </c>
      <c r="E5" s="28">
        <f>Datos!$AK20</f>
        <v>4540</v>
      </c>
      <c r="F5" s="28">
        <f>Datos!$AK21</f>
        <v>5346</v>
      </c>
      <c r="G5" s="28">
        <f>Datos!$AK22</f>
        <v>6800</v>
      </c>
      <c r="H5" s="28">
        <f>Datos!$AK23</f>
        <v>7281</v>
      </c>
      <c r="I5" s="28">
        <f>Datos!$AK24</f>
        <v>7785</v>
      </c>
      <c r="J5" s="28">
        <f>Datos!$AK25</f>
        <v>8249</v>
      </c>
      <c r="K5" s="28">
        <f>Datos!$AK26</f>
        <v>9232</v>
      </c>
      <c r="L5" s="28">
        <f>Datos!$AK27</f>
        <v>10681</v>
      </c>
      <c r="M5" s="28">
        <f>Datos!$AK28</f>
        <v>13035</v>
      </c>
      <c r="N5" s="28">
        <f>Datos!$AK29</f>
        <v>18801</v>
      </c>
      <c r="O5" s="28">
        <f>Datos!$AK30</f>
        <v>20566</v>
      </c>
      <c r="P5" s="28">
        <f>Datos!$AK31</f>
        <v>27930</v>
      </c>
      <c r="Q5" s="28">
        <f>Datos!$AK32</f>
        <v>31023</v>
      </c>
      <c r="R5" s="28">
        <f>Datos!$AK33</f>
        <v>33101</v>
      </c>
      <c r="S5" s="28">
        <f>Datos!$AK34</f>
        <v>36412</v>
      </c>
      <c r="T5" s="28">
        <f>Datos!$AK35</f>
        <v>42163</v>
      </c>
      <c r="U5" s="28">
        <f>Datos!$AK36</f>
        <v>54375</v>
      </c>
      <c r="V5" s="28">
        <f>Datos!$AK37</f>
        <v>60993</v>
      </c>
      <c r="W5" s="28">
        <f>Datos!$AK38</f>
        <v>60664</v>
      </c>
      <c r="X5" s="28">
        <f>Datos!$AK39</f>
        <v>73936</v>
      </c>
      <c r="Y5" s="28">
        <f>Datos!$AK40</f>
        <v>90053</v>
      </c>
      <c r="Z5" s="28">
        <f>Datos!$AK41</f>
        <v>102920</v>
      </c>
      <c r="AA5" s="28">
        <f>Datos!$AK42</f>
        <v>118206</v>
      </c>
      <c r="AB5" s="28">
        <f>Datos!$AK43</f>
        <v>131377</v>
      </c>
      <c r="AC5" s="28">
        <f>Datos!$AK44</f>
        <v>140772</v>
      </c>
      <c r="AD5" s="28">
        <f>Datos!$AK45</f>
        <v>159703</v>
      </c>
      <c r="AE5" s="28">
        <f>Datos!$AK46</f>
        <v>173236</v>
      </c>
      <c r="AF5" s="28">
        <f>Datos!$AK47</f>
        <v>186781</v>
      </c>
      <c r="AG5" s="28">
        <f>Datos!$AK48</f>
        <v>207952</v>
      </c>
      <c r="AH5" s="28">
        <f>Datos!$AK49</f>
        <v>245501</v>
      </c>
      <c r="AI5" s="28">
        <f>Datos!$AK50</f>
        <v>267420</v>
      </c>
      <c r="AJ5" s="28">
        <f>Datos!$AK51</f>
        <v>297196</v>
      </c>
      <c r="AK5" s="28">
        <f>Datos!$AK52</f>
        <v>325025</v>
      </c>
      <c r="AL5" s="28">
        <f>Datos!$AK53</f>
        <v>359858</v>
      </c>
      <c r="AM5" s="28">
        <f>Datos!$AK54</f>
        <v>397796</v>
      </c>
      <c r="AN5" s="28">
        <f>Datos!$AK55</f>
        <v>444300</v>
      </c>
      <c r="AO5" s="28">
        <f>Datos!$AK56</f>
        <v>490011</v>
      </c>
      <c r="AP5" s="28">
        <f>Datos!$AK57</f>
        <v>564726</v>
      </c>
      <c r="AQ5" s="28">
        <f>Datos!$AK58</f>
        <v>690891</v>
      </c>
      <c r="AR5" s="28">
        <f>Datos!$AK59</f>
        <v>899707</v>
      </c>
      <c r="AS5" s="28">
        <f>Datos!$AK60</f>
        <v>1100050</v>
      </c>
      <c r="AT5" s="28">
        <f>Datos!$AK61</f>
        <v>1370968</v>
      </c>
      <c r="AU5" s="28">
        <f>Datos!$AK62</f>
        <v>1849263</v>
      </c>
      <c r="AV5" s="28">
        <f>Datos!$AK63</f>
        <v>2337398</v>
      </c>
      <c r="AW5" s="28">
        <f>Datos!$AK64</f>
        <v>3067526</v>
      </c>
      <c r="AX5" s="28">
        <f>Datos!$AK65</f>
        <v>4391907</v>
      </c>
      <c r="AY5" s="28">
        <f>Datos!$AK66</f>
        <v>6032265.5</v>
      </c>
      <c r="AZ5" s="28">
        <f>Datos!$AK67</f>
        <v>9595751.5</v>
      </c>
    </row>
    <row r="6" spans="2:52" x14ac:dyDescent="0.25">
      <c r="B6" s="77" t="s">
        <v>149</v>
      </c>
      <c r="C6" s="27">
        <f>Datos!$AP18</f>
        <v>3.1549613727914316</v>
      </c>
      <c r="D6" s="27">
        <f>Datos!$AP19</f>
        <v>3.6736659602428112</v>
      </c>
      <c r="E6" s="27">
        <f>Datos!$AP20</f>
        <v>4.1133717409481019</v>
      </c>
      <c r="F6" s="27">
        <f>Datos!$AP21</f>
        <v>4.4244817386245749</v>
      </c>
      <c r="G6" s="27">
        <f>Datos!$AP22</f>
        <v>4.6196292906263814</v>
      </c>
      <c r="H6" s="27">
        <f>Datos!$AP23</f>
        <v>4.7713638660118241</v>
      </c>
      <c r="I6" s="27">
        <f>Datos!$AP24</f>
        <v>4.9054375692168417</v>
      </c>
      <c r="J6" s="27">
        <f>Datos!$AP25</f>
        <v>4.9988075068372329</v>
      </c>
      <c r="K6" s="27">
        <f>Datos!$AP26</f>
        <v>5.0831291441702842</v>
      </c>
      <c r="L6" s="27">
        <f>Datos!$AP27</f>
        <v>5.138879306610078</v>
      </c>
      <c r="M6" s="27">
        <f>Datos!$AP28</f>
        <v>5.1995363994002508</v>
      </c>
      <c r="N6" s="27">
        <f>Datos!$AP29</f>
        <v>5.2459104088958153</v>
      </c>
      <c r="O6" s="27">
        <f>Datos!$AP30</f>
        <v>5.3106988663314869</v>
      </c>
      <c r="P6" s="27">
        <f>Datos!$AP31</f>
        <v>5.3727979446545504</v>
      </c>
      <c r="Q6" s="27">
        <f>Datos!$AP32</f>
        <v>5.4619359171820703</v>
      </c>
      <c r="R6" s="27">
        <f>Datos!$AP33</f>
        <v>5.5527008188073212</v>
      </c>
      <c r="S6" s="27">
        <f>Datos!$AP34</f>
        <v>5.6690628307530355</v>
      </c>
      <c r="T6" s="27">
        <f>Datos!$AP35</f>
        <v>5.7779321614081391</v>
      </c>
      <c r="U6" s="27">
        <f>Datos!$AP36</f>
        <v>5.893580879653082</v>
      </c>
      <c r="V6" s="27">
        <f>Datos!$AP37</f>
        <v>5.9708025594318093</v>
      </c>
      <c r="W6" s="27">
        <f>Datos!$AP38</f>
        <v>6.0095814595315433</v>
      </c>
      <c r="X6" s="27">
        <f>Datos!$AP39</f>
        <v>6.0544843242696045</v>
      </c>
      <c r="Y6" s="27">
        <f>Datos!$AP40</f>
        <v>6.08823772570386</v>
      </c>
      <c r="Z6" s="27">
        <f>Datos!$AP41</f>
        <v>6.1372867716017021</v>
      </c>
      <c r="AA6" s="27">
        <f>Datos!$AP42</f>
        <v>6.1653677416452224</v>
      </c>
      <c r="AB6" s="27">
        <f>Datos!$AP43</f>
        <v>6.1791157597644419</v>
      </c>
      <c r="AC6" s="27">
        <f>Datos!$AP44</f>
        <v>6.2278429389726719</v>
      </c>
      <c r="AD6" s="27">
        <f>Datos!$AP45</f>
        <v>6.2972249233195443</v>
      </c>
      <c r="AE6" s="27">
        <f>Datos!$AP46</f>
        <v>6.4150343262521448</v>
      </c>
      <c r="AF6" s="27">
        <f>Datos!$AP47</f>
        <v>6.5441295336663652</v>
      </c>
      <c r="AG6" s="27">
        <f>Datos!$AP48</f>
        <v>6.6875578231931465</v>
      </c>
      <c r="AH6" s="27">
        <f>Datos!$AP49</f>
        <v>6.7806789618649166</v>
      </c>
      <c r="AI6" s="27">
        <f>Datos!$AP50</f>
        <v>6.7963323915018137</v>
      </c>
      <c r="AJ6" s="27">
        <f>Datos!$AP51</f>
        <v>6.7441843657672251</v>
      </c>
      <c r="AK6" s="27">
        <f>Datos!$AP52</f>
        <v>6.6705492825573254</v>
      </c>
      <c r="AL6" s="27">
        <f>Datos!$AP53</f>
        <v>6.5521016579300095</v>
      </c>
      <c r="AM6" s="27">
        <f>Datos!$AP54</f>
        <v>6.4033485955271585</v>
      </c>
      <c r="AN6" s="27">
        <f>Datos!$AP55</f>
        <v>6.277575501155308</v>
      </c>
      <c r="AO6" s="27">
        <f>Datos!$AP56</f>
        <v>6.1619227051888048</v>
      </c>
      <c r="AP6" s="27">
        <f>Datos!$AP57</f>
        <v>6.0850810898891661</v>
      </c>
      <c r="AQ6" s="27">
        <f>Datos!$AP58</f>
        <v>6.0122782566708555</v>
      </c>
      <c r="AR6" s="27">
        <f>Datos!$AP59</f>
        <v>5.952207597038095</v>
      </c>
      <c r="AS6" s="27">
        <f>Datos!$AP60</f>
        <v>5.9576313516890744</v>
      </c>
      <c r="AT6" s="27">
        <f>Datos!$AP61</f>
        <v>6.0200887218279098</v>
      </c>
      <c r="AU6" s="27">
        <f>Datos!$AP62</f>
        <v>6.1759242700705874</v>
      </c>
      <c r="AV6" s="27">
        <f>Datos!$AP63</f>
        <v>6.3996732578107451</v>
      </c>
      <c r="AW6" s="27">
        <f>Datos!$AP64</f>
        <v>6.6019201063898691</v>
      </c>
      <c r="AX6" s="27">
        <f>Datos!$AP65</f>
        <v>6.7331366210554355</v>
      </c>
      <c r="AY6" s="27">
        <f>Datos!$AP66</f>
        <v>6.7821589877087973</v>
      </c>
      <c r="AZ6" s="27">
        <f>Datos!$AP67</f>
        <v>6.6209585968562079</v>
      </c>
    </row>
    <row r="7" spans="2:52" x14ac:dyDescent="0.25">
      <c r="B7" s="9" t="s">
        <v>281</v>
      </c>
      <c r="C7" s="27">
        <f>Datos!$AQ18</f>
        <v>7.8939734218186342</v>
      </c>
      <c r="D7" s="27">
        <f>Datos!$AQ19</f>
        <v>2.9649637483304625</v>
      </c>
      <c r="E7" s="27">
        <f>Datos!$AQ20</f>
        <v>3.1871204515656837</v>
      </c>
      <c r="F7" s="27">
        <f>Datos!$AQ21</f>
        <v>3.4055177445664331</v>
      </c>
      <c r="G7" s="27">
        <f>Datos!$AQ22</f>
        <v>-1.2520292714168324</v>
      </c>
      <c r="H7" s="27">
        <f>Datos!$AQ23</f>
        <v>-3.0073817970077465</v>
      </c>
      <c r="I7" s="27">
        <f>Datos!$AQ24</f>
        <v>0.4491215032200957</v>
      </c>
      <c r="J7" s="27">
        <f>Datos!$AQ25</f>
        <v>-3.4465890222725948</v>
      </c>
      <c r="K7" s="27">
        <f>Datos!$AQ26</f>
        <v>4.431261790909824</v>
      </c>
      <c r="L7" s="27">
        <f>Datos!$AQ27</f>
        <v>0.44828788160875543</v>
      </c>
      <c r="M7" s="27">
        <f>Datos!$AQ28</f>
        <v>-1.4221176292021465</v>
      </c>
      <c r="N7" s="27">
        <f>Datos!$AQ29</f>
        <v>2.7718029318953619</v>
      </c>
      <c r="O7" s="27">
        <f>Datos!$AQ30</f>
        <v>-2.060170031114128</v>
      </c>
      <c r="P7" s="27">
        <f>Datos!$AQ31</f>
        <v>1.1378988298220927</v>
      </c>
      <c r="Q7" s="27">
        <f>Datos!$AQ32</f>
        <v>-1.913428177732257</v>
      </c>
      <c r="R7" s="27">
        <f>Datos!$AQ33</f>
        <v>-1.3568014520402794</v>
      </c>
      <c r="S7" s="27">
        <f>Datos!$AQ34</f>
        <v>-0.17794495726511927</v>
      </c>
      <c r="T7" s="27">
        <f>Datos!$AQ35</f>
        <v>3.8920314308248827</v>
      </c>
      <c r="U7" s="27">
        <f>Datos!$AQ36</f>
        <v>1.7376806404717282</v>
      </c>
      <c r="V7" s="27">
        <f>Datos!$AQ37</f>
        <v>-1.8816334627542508</v>
      </c>
      <c r="W7" s="27">
        <f>Datos!$AQ38</f>
        <v>-5.4104257142407182</v>
      </c>
      <c r="X7" s="27">
        <f>Datos!$AQ39</f>
        <v>3.7163704240699369</v>
      </c>
      <c r="Y7" s="27">
        <f>Datos!$AQ40</f>
        <v>2.2719609825168963</v>
      </c>
      <c r="Z7" s="27">
        <f>Datos!$AQ41</f>
        <v>0.65911222201178177</v>
      </c>
      <c r="AA7" s="27">
        <f>Datos!$AQ42</f>
        <v>1.3277811396465555</v>
      </c>
      <c r="AB7" s="27">
        <f>Datos!$AQ43</f>
        <v>-0.81074954136785005</v>
      </c>
      <c r="AC7" s="27">
        <f>Datos!$AQ44</f>
        <v>-3.0469772577358167</v>
      </c>
      <c r="AD7" s="27">
        <f>Datos!$AQ45</f>
        <v>1.7116022696437971</v>
      </c>
      <c r="AE7" s="27">
        <f>Datos!$AQ46</f>
        <v>-1.969418720516336</v>
      </c>
      <c r="AF7" s="27">
        <f>Datos!$AQ47</f>
        <v>-1.9573171120509492</v>
      </c>
      <c r="AG7" s="27">
        <f>Datos!$AQ48</f>
        <v>0.80785641685532372</v>
      </c>
      <c r="AH7" s="27">
        <f>Datos!$AQ49</f>
        <v>3.9549741377644665</v>
      </c>
      <c r="AI7" s="27">
        <f>Datos!$AQ50</f>
        <v>-0.60633816284193509</v>
      </c>
      <c r="AJ7" s="27">
        <f>Datos!$AQ51</f>
        <v>-0.60710105093119138</v>
      </c>
      <c r="AK7" s="27">
        <f>Datos!$AQ52</f>
        <v>-0.76462004757453794</v>
      </c>
      <c r="AL7" s="27">
        <f>Datos!$AQ53</f>
        <v>2.6946227395580502</v>
      </c>
      <c r="AM7" s="27">
        <f>Datos!$AQ54</f>
        <v>-2.8051077422871273</v>
      </c>
      <c r="AN7" s="27">
        <f>Datos!$AQ55</f>
        <v>0.21162369479117427</v>
      </c>
      <c r="AO7" s="27">
        <f>Datos!$AQ56</f>
        <v>-2.2601842142586204</v>
      </c>
      <c r="AP7" s="27">
        <f>Datos!$AQ57</f>
        <v>2.0207612590764423</v>
      </c>
      <c r="AQ7" s="27">
        <f>Datos!$AQ58</f>
        <v>1.7439881818115843</v>
      </c>
      <c r="AR7" s="27">
        <f>Datos!$AQ59</f>
        <v>-0.16552780705511028</v>
      </c>
      <c r="AS7" s="27">
        <f>Datos!$AQ60</f>
        <v>-0.20116182291195495</v>
      </c>
      <c r="AT7" s="27">
        <f>Datos!$AQ61</f>
        <v>-1.5116423745693441</v>
      </c>
      <c r="AU7" s="27">
        <f>Datos!$AQ62</f>
        <v>-2.6232731967666623</v>
      </c>
      <c r="AV7" s="27">
        <f>Datos!$AQ63</f>
        <v>2.4034557539427182</v>
      </c>
      <c r="AW7" s="27">
        <f>Datos!$AQ64</f>
        <v>2.9044974320251882</v>
      </c>
      <c r="AX7" s="27">
        <f>Datos!$AQ65</f>
        <v>2.3423984735737591</v>
      </c>
      <c r="AY7" s="27">
        <f>Datos!$AQ66</f>
        <v>2.5342748642843915</v>
      </c>
      <c r="AZ7" s="27">
        <f>Datos!$AQ67</f>
        <v>-6.2169221263073116</v>
      </c>
    </row>
    <row r="8" spans="2:52" x14ac:dyDescent="0.25">
      <c r="B8" s="9" t="s">
        <v>285</v>
      </c>
      <c r="C8" s="27">
        <f>Datos!$AT18</f>
        <v>61.548487988903553</v>
      </c>
      <c r="D8" s="27">
        <f>Datos!$AT19</f>
        <v>65.035826219078487</v>
      </c>
      <c r="E8" s="27">
        <f>Datos!$AT20</f>
        <v>69.919862808572049</v>
      </c>
      <c r="F8" s="27">
        <f>Datos!$AT21</f>
        <v>80.931661264511291</v>
      </c>
      <c r="G8" s="27">
        <f>Datos!$AT22</f>
        <v>101.19130564119297</v>
      </c>
      <c r="H8" s="27">
        <f>Datos!$AT23</f>
        <v>84.873955657041023</v>
      </c>
      <c r="I8" s="27">
        <f>Datos!$AT24</f>
        <v>74.568643415069687</v>
      </c>
      <c r="J8" s="27">
        <f>Datos!$AT25</f>
        <v>86.409131525115683</v>
      </c>
      <c r="K8" s="28">
        <f>Datos!$AT26</f>
        <v>94.226281761107444</v>
      </c>
      <c r="L8" s="28">
        <f>Datos!$AT27</f>
        <v>106.12884964832853</v>
      </c>
      <c r="M8" s="28">
        <f>Datos!$AT28</f>
        <v>125.91606668638038</v>
      </c>
      <c r="N8" s="28">
        <f>Datos!$AT29</f>
        <v>176.80569269697401</v>
      </c>
      <c r="O8" s="28">
        <f>Datos!$AT30</f>
        <v>188.18570484099817</v>
      </c>
      <c r="P8" s="28">
        <f>Datos!$AT31</f>
        <v>248.50273703152268</v>
      </c>
      <c r="Q8" s="28">
        <f>Datos!$AT32</f>
        <v>268.52896647354186</v>
      </c>
      <c r="R8" s="28">
        <f>Datos!$AT33</f>
        <v>239.24604898961388</v>
      </c>
      <c r="S8" s="28">
        <f>Datos!$AT34</f>
        <v>181.52392230768598</v>
      </c>
      <c r="T8" s="28">
        <f>Datos!$AT35</f>
        <v>189.17590166514321</v>
      </c>
      <c r="U8" s="28">
        <f>Datos!$AT36</f>
        <v>237.04993341012948</v>
      </c>
      <c r="V8" s="28">
        <f>Datos!$AT37</f>
        <v>258.56162327756959</v>
      </c>
      <c r="W8" s="28">
        <f>Datos!$AT38</f>
        <v>249.48864096495819</v>
      </c>
      <c r="X8" s="28">
        <f>Datos!$AT39</f>
        <v>217.75583498507777</v>
      </c>
      <c r="Y8" s="28">
        <f>Datos!$AT40</f>
        <v>240.04812034186432</v>
      </c>
      <c r="Z8" s="28">
        <f>Datos!$AT41</f>
        <v>266.15557381530249</v>
      </c>
      <c r="AA8" s="28">
        <f>Datos!$AT42</f>
        <v>296.55890754149948</v>
      </c>
      <c r="AB8" s="28">
        <f>Datos!$AT43</f>
        <v>319.76170874738125</v>
      </c>
      <c r="AC8" s="28">
        <f>Datos!$AT44</f>
        <v>332.39850369723479</v>
      </c>
      <c r="AD8" s="28">
        <f>Datos!$AT45</f>
        <v>365.84027718122729</v>
      </c>
      <c r="AE8" s="28">
        <f>Datos!$AT46</f>
        <v>383.67780162664752</v>
      </c>
      <c r="AF8" s="28">
        <f>Datos!$AT47</f>
        <v>399.95516031283779</v>
      </c>
      <c r="AG8" s="28">
        <f>Datos!$AT48</f>
        <v>430.51847430171347</v>
      </c>
      <c r="AH8" s="28">
        <f>Datos!$AT49</f>
        <v>491.39647756564534</v>
      </c>
      <c r="AI8" s="28">
        <f>Datos!$AT50</f>
        <v>517.51475985640286</v>
      </c>
      <c r="AJ8" s="28">
        <f>Datos!$AT51</f>
        <v>556.0603115977716</v>
      </c>
      <c r="AK8" s="28">
        <f>Datos!$AT52</f>
        <v>587.95730208686109</v>
      </c>
      <c r="AL8" s="28">
        <f>Datos!$AT53</f>
        <v>629.37612764470111</v>
      </c>
      <c r="AM8" s="28">
        <f>Datos!$AT54</f>
        <v>672.65070006496865</v>
      </c>
      <c r="AN8" s="28">
        <f>Datos!$AT55</f>
        <v>726.36612580210078</v>
      </c>
      <c r="AO8" s="28">
        <f>Datos!$AT56</f>
        <v>776.49396886163493</v>
      </c>
      <c r="AP8" s="28">
        <f>Datos!$AT57</f>
        <v>867.40721192177773</v>
      </c>
      <c r="AQ8" s="28">
        <f>Datos!$AT58</f>
        <v>1028.6029582223914</v>
      </c>
      <c r="AR8" s="28">
        <f>Datos!$AT59</f>
        <v>1298.351611242957</v>
      </c>
      <c r="AS8" s="28">
        <f>Datos!$AT60</f>
        <v>1538.7095005131864</v>
      </c>
      <c r="AT8" s="28">
        <f>Datos!$AT61</f>
        <v>1508.7379279822771</v>
      </c>
      <c r="AU8" s="28">
        <f>Datos!$AT62</f>
        <v>1346.143831867967</v>
      </c>
      <c r="AV8" s="28">
        <f>Datos!$AT63</f>
        <v>1639.5323798097281</v>
      </c>
      <c r="AW8" s="28">
        <f>Datos!$AT64</f>
        <v>2079.4811064183032</v>
      </c>
      <c r="AX8" s="28">
        <f>Datos!$AT65</f>
        <v>2863.8306536413274</v>
      </c>
      <c r="AY8" s="28">
        <f>Datos!$AT66</f>
        <v>3614.5563737307943</v>
      </c>
      <c r="AZ8" s="28">
        <f>Datos!$AT67</f>
        <v>2541.6568670808406</v>
      </c>
    </row>
    <row r="9" spans="2:52" x14ac:dyDescent="0.25">
      <c r="B9" s="9" t="s">
        <v>284</v>
      </c>
      <c r="C9" s="27">
        <f>Datos!$AI18</f>
        <v>22.22564756200541</v>
      </c>
      <c r="D9" s="27">
        <f>Datos!$AI19</f>
        <v>22.852183649905943</v>
      </c>
      <c r="E9" s="27">
        <f>Datos!$AI20</f>
        <v>23.264773057006121</v>
      </c>
      <c r="F9" s="27">
        <f>Datos!$AI21</f>
        <v>25.370316199978042</v>
      </c>
      <c r="G9" s="27">
        <f>Datos!$AI22</f>
        <v>31.236652188881585</v>
      </c>
      <c r="H9" s="27">
        <f>Datos!$AI23</f>
        <v>32.9128370837239</v>
      </c>
      <c r="I9" s="27">
        <f>Datos!$AI24</f>
        <v>33.395562538394437</v>
      </c>
      <c r="J9" s="27">
        <f>Datos!$AI25</f>
        <v>34.904342580657207</v>
      </c>
      <c r="K9" s="27">
        <f>Datos!$AI26</f>
        <v>35.596756902057479</v>
      </c>
      <c r="L9" s="27">
        <f>Datos!$AI27</f>
        <v>38.996054598115791</v>
      </c>
      <c r="M9" s="27">
        <f>Datos!$AI28</f>
        <v>45.890889932516529</v>
      </c>
      <c r="N9" s="27">
        <f>Datos!$AI29</f>
        <v>61.19517611535673</v>
      </c>
      <c r="O9" s="27">
        <f>Datos!$AI30</f>
        <v>64.901424705876067</v>
      </c>
      <c r="P9" s="27">
        <f>Datos!$AI31</f>
        <v>82.705215188507381</v>
      </c>
      <c r="Q9" s="27">
        <f>Datos!$AI32</f>
        <v>88.805621483166604</v>
      </c>
      <c r="R9" s="27">
        <f>Datos!$AI33</f>
        <v>91.004167909294537</v>
      </c>
      <c r="S9" s="27">
        <f>Datos!$AI34</f>
        <v>94.905272540611023</v>
      </c>
      <c r="T9" s="27">
        <f>Datos!$AI35</f>
        <v>100</v>
      </c>
      <c r="U9" s="27">
        <f>Datos!$AI36</f>
        <v>119.70610456349067</v>
      </c>
      <c r="V9" s="27">
        <f>Datos!$AI37</f>
        <v>129.13991331043542</v>
      </c>
      <c r="W9" s="27">
        <f>Datos!$AI38</f>
        <v>128.09233653824734</v>
      </c>
      <c r="X9" s="27">
        <f>Datos!$AI39</f>
        <v>141.92918507691601</v>
      </c>
      <c r="Y9" s="27">
        <f>Datos!$AI40</f>
        <v>159.32727369627645</v>
      </c>
      <c r="Z9" s="27">
        <f>Datos!$AI41</f>
        <v>170.43965242064866</v>
      </c>
      <c r="AA9" s="27">
        <f>Datos!$AI42</f>
        <v>181.96965959218241</v>
      </c>
      <c r="AB9" s="27">
        <f>Datos!$AI43</f>
        <v>192.03265615602822</v>
      </c>
      <c r="AC9" s="27">
        <f>Datos!$AI44</f>
        <v>199.78934026077872</v>
      </c>
      <c r="AD9" s="27">
        <f>Datos!$AI45</f>
        <v>209.64122262167834</v>
      </c>
      <c r="AE9" s="27">
        <f>Datos!$AI46</f>
        <v>217.99031027197299</v>
      </c>
      <c r="AF9" s="27">
        <f>Datos!$AI47</f>
        <v>225.00233538776641</v>
      </c>
      <c r="AG9" s="27">
        <f>Datos!$AI48</f>
        <v>232.9213386309942</v>
      </c>
      <c r="AH9" s="27">
        <f>Datos!$AI49</f>
        <v>247.72023799970145</v>
      </c>
      <c r="AI9" s="27">
        <f>Datos!$AI50</f>
        <v>254.20674992397716</v>
      </c>
      <c r="AJ9" s="27">
        <f>Datos!$AI51</f>
        <v>266.27878876862417</v>
      </c>
      <c r="AK9" s="27">
        <f>Datos!$AI52</f>
        <v>275.10552441041091</v>
      </c>
      <c r="AL9" s="27">
        <f>Datos!$AI53</f>
        <v>278.35817627978344</v>
      </c>
      <c r="AM9" s="27">
        <f>Datos!$AI54</f>
        <v>297.53255651808411</v>
      </c>
      <c r="AN9" s="27">
        <f>Datos!$AI55</f>
        <v>312.0259097414895</v>
      </c>
      <c r="AO9" s="27">
        <f>Datos!$AI56</f>
        <v>331.64990911034482</v>
      </c>
      <c r="AP9" s="27">
        <f>Datos!$AI57</f>
        <v>353.15793102362562</v>
      </c>
      <c r="AQ9" s="27">
        <f>Datos!$AI58</f>
        <v>400.56757477248743</v>
      </c>
      <c r="AR9" s="27">
        <f>Datos!$AI59</f>
        <v>493.14748078568857</v>
      </c>
      <c r="AS9" s="27">
        <f>Datos!$AI60</f>
        <v>570.20420825592851</v>
      </c>
      <c r="AT9" s="27">
        <f>Datos!$AI61</f>
        <v>680.56913967134062</v>
      </c>
      <c r="AU9" s="27">
        <f>Datos!$AI62</f>
        <v>887.8965983873394</v>
      </c>
      <c r="AV9" s="27">
        <f>Datos!$AI63</f>
        <v>1030.0100750801123</v>
      </c>
      <c r="AW9" s="27">
        <f>Datos!$AI64</f>
        <v>1232.2467287816739</v>
      </c>
      <c r="AX9" s="27">
        <f>Datos!$AI65</f>
        <v>1615.1307791612458</v>
      </c>
      <c r="AY9" s="27">
        <f>Datos!$AI66</f>
        <v>2026.1297081177204</v>
      </c>
      <c r="AZ9" s="27">
        <f>Datos!$AI67</f>
        <v>3223.2851280091822</v>
      </c>
    </row>
    <row r="10" spans="2:52" x14ac:dyDescent="0.25">
      <c r="B10" s="77" t="s">
        <v>158</v>
      </c>
      <c r="C10" s="27">
        <f>Datos!$BW18</f>
        <v>8.0347506270093572</v>
      </c>
      <c r="D10" s="27">
        <f>Datos!$BW19</f>
        <v>5.5127610208816513</v>
      </c>
      <c r="E10" s="27">
        <f>Datos!$BW20</f>
        <v>-0.30785469258510778</v>
      </c>
      <c r="F10" s="27">
        <f>Datos!$BW21</f>
        <v>6.290806423151607</v>
      </c>
      <c r="G10" s="27">
        <f>Datos!$BW22</f>
        <v>18.419523532829807</v>
      </c>
      <c r="H10" s="27">
        <f>Datos!$BW23</f>
        <v>6.2736576475536099</v>
      </c>
      <c r="I10" s="27">
        <f>Datos!$BW24</f>
        <v>0.54745729173537594</v>
      </c>
      <c r="J10" s="27">
        <f>Datos!$BW25</f>
        <v>1.5378640776698926</v>
      </c>
      <c r="K10" s="27">
        <f>Datos!$BW26</f>
        <v>6.5832249674902199</v>
      </c>
      <c r="L10" s="27">
        <f>Datos!$BW27</f>
        <v>10.362970870825094</v>
      </c>
      <c r="M10" s="27">
        <f>Datos!$BW28</f>
        <v>20.804256201202275</v>
      </c>
      <c r="N10" s="27">
        <f>Datos!$BW29</f>
        <v>22.512010981468823</v>
      </c>
      <c r="O10" s="27">
        <f>Datos!$BW30</f>
        <v>11.30718954248362</v>
      </c>
      <c r="P10" s="27">
        <f>Datos!$BW31</f>
        <v>15.099404412381512</v>
      </c>
      <c r="Q10" s="27">
        <f>Datos!$BW32</f>
        <v>5.9361562568326143</v>
      </c>
      <c r="R10" s="27">
        <f>Datos!$BW33</f>
        <v>7.3234494857418175</v>
      </c>
      <c r="S10" s="27">
        <f>Datos!$BW34</f>
        <v>9.55448717948717</v>
      </c>
      <c r="T10" s="27">
        <f>Datos!$BW35</f>
        <v>9.6945662135627497</v>
      </c>
      <c r="U10" s="27">
        <f>Datos!$BW36</f>
        <v>24.399460772269379</v>
      </c>
      <c r="V10" s="27">
        <f>Datos!$BW37</f>
        <v>3.6157582298974589</v>
      </c>
      <c r="W10" s="27">
        <f>Datos!$BW38</f>
        <v>-1.8729166666666131</v>
      </c>
      <c r="X10" s="27">
        <f>Datos!$BW39</f>
        <v>9.1823952782319029</v>
      </c>
      <c r="Y10" s="27">
        <f>Datos!$BW40</f>
        <v>13.823165282156635</v>
      </c>
      <c r="Z10" s="27">
        <f>Datos!$BW41</f>
        <v>4.6508215962441257</v>
      </c>
      <c r="AA10" s="27">
        <f>Datos!$BW42</f>
        <v>4.3459974765175824</v>
      </c>
      <c r="AB10" s="27">
        <f>Datos!$BW43</f>
        <v>4.4336960902861433</v>
      </c>
      <c r="AC10" s="27">
        <f>Datos!$BW44</f>
        <v>1.1514215875466638</v>
      </c>
      <c r="AD10" s="27">
        <f>Datos!$BW45</f>
        <v>4.9093799682034867</v>
      </c>
      <c r="AE10" s="27">
        <f>Datos!$BW46</f>
        <v>0.96381160210938788</v>
      </c>
      <c r="AF10" s="27">
        <f>Datos!$BW47</f>
        <v>1.8011527377521874</v>
      </c>
      <c r="AG10" s="27">
        <f>Datos!$BW48</f>
        <v>0.57796650153336682</v>
      </c>
      <c r="AH10" s="27">
        <f>Datos!$BW49</f>
        <v>4.2394746100621772</v>
      </c>
      <c r="AI10" s="27">
        <f>Datos!$BW50</f>
        <v>1.828204983968007</v>
      </c>
      <c r="AJ10" s="27">
        <f>Datos!$BW51</f>
        <v>1.3092475969506356</v>
      </c>
      <c r="AK10" s="27">
        <f>Datos!$BW52</f>
        <v>2.8518457931184571</v>
      </c>
      <c r="AL10" s="27">
        <f>Datos!$BW53</f>
        <v>1.9351076237938525</v>
      </c>
      <c r="AM10" s="27">
        <f>Datos!$BW54</f>
        <v>2.526808575980044</v>
      </c>
      <c r="AN10" s="27">
        <f>Datos!$BW55</f>
        <v>5.0033968978513643</v>
      </c>
      <c r="AO10" s="27">
        <f>Datos!$BW56</f>
        <v>5.4690210388737226</v>
      </c>
      <c r="AP10" s="27">
        <f>Datos!$BW57</f>
        <v>4.9436883627050676</v>
      </c>
      <c r="AQ10" s="27">
        <f>Datos!$BW58</f>
        <v>12.081944640298792</v>
      </c>
      <c r="AR10" s="27">
        <f>Datos!$BW59</f>
        <v>23.784025266195187</v>
      </c>
      <c r="AS10" s="27">
        <f>Datos!$BW60</f>
        <v>14.944526210387554</v>
      </c>
      <c r="AT10" s="27">
        <f>Datos!$BW61</f>
        <v>15.824719696886525</v>
      </c>
      <c r="AU10" s="27">
        <f>Datos!$BW62</f>
        <v>29.064126479990215</v>
      </c>
      <c r="AV10" s="27">
        <f>Datos!$BW63</f>
        <v>17.457295365482107</v>
      </c>
      <c r="AW10" s="27">
        <f>Datos!$BW64</f>
        <v>18.191250433154238</v>
      </c>
      <c r="AX10" s="27">
        <f>Datos!$BW65</f>
        <v>26.351647187367178</v>
      </c>
      <c r="AY10" s="27">
        <f>Datos!$BW66</f>
        <v>27.933761083078366</v>
      </c>
      <c r="AZ10" s="27">
        <f>Datos!$BW67</f>
        <v>58.913427207406023</v>
      </c>
    </row>
    <row r="11" spans="2:52" x14ac:dyDescent="0.25">
      <c r="B11" s="77" t="s">
        <v>161</v>
      </c>
      <c r="C11" s="27">
        <f>Datos!$BY18</f>
        <v>10.691753774680613</v>
      </c>
      <c r="D11" s="27">
        <f>Datos!$BY19</f>
        <v>2.1551724137930828</v>
      </c>
      <c r="E11" s="27">
        <f>Datos!$BY20</f>
        <v>-1.0548523206751148</v>
      </c>
      <c r="F11" s="27">
        <f>Datos!$BY21</f>
        <v>12.473347547974445</v>
      </c>
      <c r="G11" s="27">
        <f>Datos!$BY22</f>
        <v>12.132701421800984</v>
      </c>
      <c r="H11" s="27">
        <f>Datos!$BY23</f>
        <v>5.6635672020287631</v>
      </c>
      <c r="I11" s="27">
        <f>Datos!$BY24</f>
        <v>0.64000000000001833</v>
      </c>
      <c r="J11" s="27">
        <f>Datos!$BY25</f>
        <v>0.79999999999997851</v>
      </c>
      <c r="K11" s="27">
        <f>Datos!$BY26</f>
        <v>12.20238095238091</v>
      </c>
      <c r="L11" s="27">
        <f>Datos!$BY27</f>
        <v>11.140583554376704</v>
      </c>
      <c r="M11" s="27">
        <f>Datos!$BY28</f>
        <v>24.582338902148003</v>
      </c>
      <c r="N11" s="27">
        <f>Datos!$BY29</f>
        <v>19.92337164750959</v>
      </c>
      <c r="O11" s="27">
        <f>Datos!$BY30</f>
        <v>10.80937167199143</v>
      </c>
      <c r="P11" s="27">
        <f>Datos!$BY31</f>
        <v>17.827967323402195</v>
      </c>
      <c r="Q11" s="27">
        <f>Datos!$BY32</f>
        <v>-1.0603588907014183</v>
      </c>
      <c r="R11" s="27">
        <f>Datos!$BY33</f>
        <v>10.634789777411392</v>
      </c>
      <c r="S11" s="27">
        <f>Datos!$BY34</f>
        <v>9.31445603576746</v>
      </c>
      <c r="T11" s="27">
        <f>Datos!$BY35</f>
        <v>15.100152219941343</v>
      </c>
      <c r="U11" s="27">
        <f>Datos!$BY36</f>
        <v>19.707811568276725</v>
      </c>
      <c r="V11" s="27">
        <f>Datos!$BY37</f>
        <v>-2.1917808219178214</v>
      </c>
      <c r="W11" s="27">
        <f>Datos!$BY38</f>
        <v>0.73847720906550229</v>
      </c>
      <c r="X11" s="27">
        <f>Datos!$BY39</f>
        <v>16.253791708796793</v>
      </c>
      <c r="Y11" s="27">
        <f>Datos!$BY40</f>
        <v>9.4253712696941818</v>
      </c>
      <c r="Z11" s="27">
        <f>Datos!$BY41</f>
        <v>1.7064846416382284</v>
      </c>
      <c r="AA11" s="27">
        <f>Datos!$BY42</f>
        <v>6.2080536912751283</v>
      </c>
      <c r="AB11" s="27">
        <f>Datos!$BY43</f>
        <v>3.6334913112164191</v>
      </c>
      <c r="AC11" s="27">
        <f>Datos!$BY44</f>
        <v>0.30487804878049918</v>
      </c>
      <c r="AD11" s="27">
        <f>Datos!$BY45</f>
        <v>5.3951367781154502</v>
      </c>
      <c r="AE11" s="27">
        <f>Datos!$BY46</f>
        <v>-1.1102230246251565E-14</v>
      </c>
      <c r="AF11" s="27">
        <f>Datos!$BY47</f>
        <v>2.3071377072819033</v>
      </c>
      <c r="AG11" s="27">
        <f>Datos!$BY48</f>
        <v>0.35236081747711534</v>
      </c>
      <c r="AH11" s="27">
        <f>Datos!$BY49</f>
        <v>5.5477528089887818</v>
      </c>
      <c r="AI11" s="27">
        <f>Datos!$BY50</f>
        <v>0.19960079840317668</v>
      </c>
      <c r="AJ11" s="27">
        <f>Datos!$BY51</f>
        <v>2.855245683930896</v>
      </c>
      <c r="AK11" s="27">
        <f>Datos!$BY52</f>
        <v>1.7430600387346562</v>
      </c>
      <c r="AL11" s="27">
        <f>Datos!$BY53</f>
        <v>2.0304568527918621</v>
      </c>
      <c r="AM11" s="27">
        <f>Datos!$BY54</f>
        <v>4.8609594294927172</v>
      </c>
      <c r="AN11" s="27">
        <f>Datos!$BY55</f>
        <v>4.694724174361542</v>
      </c>
      <c r="AO11" s="27">
        <f>Datos!$BY56</f>
        <v>4.9598259051100824</v>
      </c>
      <c r="AP11" s="27">
        <f>Datos!$BY57</f>
        <v>5.556157018769281</v>
      </c>
      <c r="AQ11" s="27">
        <f>Datos!$BY58</f>
        <v>21.371597013531751</v>
      </c>
      <c r="AR11" s="27">
        <f>Datos!$BY59</f>
        <v>20.597915051669702</v>
      </c>
      <c r="AS11" s="27">
        <f>Datos!$BY60</f>
        <v>11.305070236321836</v>
      </c>
      <c r="AT11" s="27">
        <f>Datos!$BY61</f>
        <v>27.201995333856701</v>
      </c>
      <c r="AU11" s="27">
        <f>Datos!$BY62</f>
        <v>20.659900681564803</v>
      </c>
      <c r="AV11" s="27">
        <f>Datos!$BY63</f>
        <v>16.170038726543169</v>
      </c>
      <c r="AW11" s="27">
        <f>Datos!$BY64</f>
        <v>20.020407565443165</v>
      </c>
      <c r="AX11" s="27">
        <f>Datos!$BY65</f>
        <v>29.846681455460633</v>
      </c>
      <c r="AY11" s="27">
        <f>Datos!$BY66</f>
        <v>28.684633025344787</v>
      </c>
      <c r="AZ11" s="27">
        <f>Datos!$BY67</f>
        <v>98.843802949318828</v>
      </c>
    </row>
    <row r="12" spans="2:52" x14ac:dyDescent="0.25">
      <c r="B12" s="77" t="s">
        <v>163</v>
      </c>
      <c r="C12" s="27">
        <f>Datos!$CC18</f>
        <v>3.5258333333333343</v>
      </c>
      <c r="D12" s="27">
        <f>Datos!$CC19</f>
        <v>3.600000000000001</v>
      </c>
      <c r="E12" s="27">
        <f>Datos!$CC20</f>
        <v>3.600000000000001</v>
      </c>
      <c r="F12" s="27">
        <f>Datos!$CC21</f>
        <v>3.600000000000001</v>
      </c>
      <c r="G12" s="27">
        <f>Datos!$CC22</f>
        <v>3.600000000000001</v>
      </c>
      <c r="H12" s="27">
        <f>Datos!$CC23</f>
        <v>4.5174999999999992</v>
      </c>
      <c r="I12" s="27">
        <f>Datos!$CC24</f>
        <v>5.4041666666666677</v>
      </c>
      <c r="J12" s="27">
        <f>Datos!$CC25</f>
        <v>4.857499999999999</v>
      </c>
      <c r="K12" s="27">
        <f>Datos!$CC26</f>
        <v>4.8516666666666675</v>
      </c>
      <c r="L12" s="27">
        <f>Datos!$CC27</f>
        <v>4.8500000000000005</v>
      </c>
      <c r="M12" s="27">
        <f>Datos!$CC28</f>
        <v>4.8549999999999995</v>
      </c>
      <c r="N12" s="27">
        <f>Datos!$CC29</f>
        <v>4.8533333333333344</v>
      </c>
      <c r="O12" s="27">
        <f>Datos!$CC30</f>
        <v>4.854166666666667</v>
      </c>
      <c r="P12" s="27">
        <f>Datos!$CC31</f>
        <v>4.8583333333333334</v>
      </c>
      <c r="Q12" s="27">
        <f>Datos!$CC32</f>
        <v>4.8600000000000003</v>
      </c>
      <c r="R12" s="27">
        <f>Datos!$CC33</f>
        <v>5.6641666666666666</v>
      </c>
      <c r="S12" s="27">
        <f>Datos!$CC34</f>
        <v>7.9918333333333331</v>
      </c>
      <c r="T12" s="27">
        <f>Datos!$CC35</f>
        <v>8.6416666666666675</v>
      </c>
      <c r="U12" s="27">
        <f>Datos!$CC36</f>
        <v>8.6283333333333321</v>
      </c>
      <c r="V12" s="27">
        <f>Datos!$CC37</f>
        <v>8.6083333333333307</v>
      </c>
      <c r="W12" s="27">
        <f>Datos!$CC38</f>
        <v>8.6083333333333325</v>
      </c>
      <c r="X12" s="27">
        <f>Datos!$CC39</f>
        <v>11.661666666666664</v>
      </c>
      <c r="Y12" s="27">
        <f>Datos!$CC40</f>
        <v>12.5</v>
      </c>
      <c r="Z12" s="27">
        <f>Datos!$CC41</f>
        <v>12.5</v>
      </c>
      <c r="AA12" s="27">
        <f>Datos!$CC42</f>
        <v>12.5</v>
      </c>
      <c r="AB12" s="27">
        <f>Datos!$CC43</f>
        <v>12.5</v>
      </c>
      <c r="AC12" s="27">
        <f>Datos!$CC44</f>
        <v>12.5</v>
      </c>
      <c r="AD12" s="27">
        <f>Datos!$CC45</f>
        <v>12.5</v>
      </c>
      <c r="AE12" s="27">
        <f>Datos!$CC46</f>
        <v>12.5</v>
      </c>
      <c r="AF12" s="27">
        <f>Datos!$CC47</f>
        <v>12.5</v>
      </c>
      <c r="AG12" s="27">
        <f>Datos!$CC48</f>
        <v>12.5</v>
      </c>
      <c r="AH12" s="27">
        <f>Datos!$CC49</f>
        <v>12.5</v>
      </c>
      <c r="AI12" s="27">
        <f>Datos!$CC50</f>
        <v>12.5</v>
      </c>
      <c r="AJ12" s="27">
        <f>Datos!$CC51</f>
        <v>12.5</v>
      </c>
      <c r="AK12" s="27">
        <f>Datos!$CC52</f>
        <v>12.5</v>
      </c>
      <c r="AL12" s="27">
        <f>Datos!$CC53</f>
        <v>12.5</v>
      </c>
      <c r="AM12" s="27">
        <f>Datos!$CC54</f>
        <v>12.5</v>
      </c>
      <c r="AN12" s="27">
        <f>Datos!$CC55</f>
        <v>12.5</v>
      </c>
      <c r="AO12" s="27">
        <f>Datos!$CC56</f>
        <v>12.5</v>
      </c>
      <c r="AP12" s="27">
        <f>Datos!$CC57</f>
        <v>12.5</v>
      </c>
      <c r="AQ12" s="27">
        <f>Datos!$CC58</f>
        <v>12.5</v>
      </c>
      <c r="AR12" s="27">
        <f>Datos!$CC59</f>
        <v>12.5</v>
      </c>
      <c r="AS12" s="27">
        <f>Datos!$CC60</f>
        <v>12.5</v>
      </c>
      <c r="AT12" s="27">
        <f>Datos!$CC61</f>
        <v>15.4</v>
      </c>
      <c r="AU12" s="27">
        <f>Datos!$CC62</f>
        <v>22.566666666666666</v>
      </c>
      <c r="AV12" s="27">
        <f>Datos!$CC63</f>
        <v>22.7</v>
      </c>
      <c r="AW12" s="27">
        <f>Datos!$CC64</f>
        <v>22.766666666666669</v>
      </c>
      <c r="AX12" s="27">
        <f>Datos!$CC65</f>
        <v>22.941666666666666</v>
      </c>
      <c r="AY12" s="27">
        <f>Datos!$CC66</f>
        <v>24.483333333333334</v>
      </c>
      <c r="AZ12" s="27">
        <f>Datos!$CC67</f>
        <v>54.316666666666663</v>
      </c>
    </row>
    <row r="13" spans="2:52" x14ac:dyDescent="0.25">
      <c r="B13" s="77" t="s">
        <v>166</v>
      </c>
      <c r="C13" s="27">
        <f>Datos!$CE18</f>
        <v>3.6</v>
      </c>
      <c r="D13" s="27">
        <f>Datos!$CE19</f>
        <v>3.6</v>
      </c>
      <c r="E13" s="27">
        <f>Datos!$CE20</f>
        <v>3.6</v>
      </c>
      <c r="F13" s="27">
        <f>Datos!$CE21</f>
        <v>3.6</v>
      </c>
      <c r="G13" s="27">
        <f>Datos!$CE22</f>
        <v>3.6</v>
      </c>
      <c r="H13" s="27">
        <f>Datos!$CE23</f>
        <v>4.91</v>
      </c>
      <c r="I13" s="27">
        <f>Datos!$CE24</f>
        <v>4.8499999999999996</v>
      </c>
      <c r="J13" s="27">
        <f>Datos!$CE25</f>
        <v>4.8600000000000003</v>
      </c>
      <c r="K13" s="27">
        <f>Datos!$CE26</f>
        <v>4.8499999999999996</v>
      </c>
      <c r="L13" s="27">
        <f>Datos!$CE27</f>
        <v>4.8499999999999996</v>
      </c>
      <c r="M13" s="27">
        <f>Datos!$CE28</f>
        <v>4.8600000000000003</v>
      </c>
      <c r="N13" s="27">
        <f>Datos!$CE29</f>
        <v>4.8499999999999996</v>
      </c>
      <c r="O13" s="27">
        <f>Datos!$CE30</f>
        <v>4.8499999999999996</v>
      </c>
      <c r="P13" s="27">
        <f>Datos!$CE31</f>
        <v>4.8600000000000003</v>
      </c>
      <c r="Q13" s="27">
        <f>Datos!$CE32</f>
        <v>4.8600000000000003</v>
      </c>
      <c r="R13" s="27">
        <f>Datos!$CE33</f>
        <v>6.88</v>
      </c>
      <c r="S13" s="27">
        <f>Datos!$CE34</f>
        <v>8.64</v>
      </c>
      <c r="T13" s="27">
        <f>Datos!$CE35</f>
        <v>8.65</v>
      </c>
      <c r="U13" s="27">
        <f>Datos!$CE36</f>
        <v>8.6</v>
      </c>
      <c r="V13" s="27">
        <f>Datos!$CE37</f>
        <v>8.6</v>
      </c>
      <c r="W13" s="27">
        <f>Datos!$CE38</f>
        <v>8.61</v>
      </c>
      <c r="X13" s="27">
        <f>Datos!$CE39</f>
        <v>12.49</v>
      </c>
      <c r="Y13" s="27">
        <f>Datos!$CE40</f>
        <v>12.49</v>
      </c>
      <c r="Z13" s="27">
        <f>Datos!$CE41</f>
        <v>12.49</v>
      </c>
      <c r="AA13" s="27">
        <f>Datos!$CE42</f>
        <v>12.49</v>
      </c>
      <c r="AB13" s="27">
        <f>Datos!$CE43</f>
        <v>12.49</v>
      </c>
      <c r="AC13" s="27">
        <f>Datos!$CE44</f>
        <v>12.49</v>
      </c>
      <c r="AD13" s="27">
        <f>Datos!$CE45</f>
        <v>12.49</v>
      </c>
      <c r="AE13" s="27">
        <f>Datos!$CE46</f>
        <v>12.49</v>
      </c>
      <c r="AF13" s="27">
        <f>Datos!$CE47</f>
        <v>12.49</v>
      </c>
      <c r="AG13" s="27">
        <f>Datos!$CE48</f>
        <v>12.49</v>
      </c>
      <c r="AH13" s="27">
        <f>Datos!$CE49</f>
        <v>12.49</v>
      </c>
      <c r="AI13" s="27">
        <f>Datos!$CE50</f>
        <v>12.49</v>
      </c>
      <c r="AJ13" s="27">
        <f>Datos!$CE51</f>
        <v>12.49</v>
      </c>
      <c r="AK13" s="27">
        <f>Datos!$CE52</f>
        <v>12.49</v>
      </c>
      <c r="AL13" s="27">
        <f>Datos!$CE53</f>
        <v>12.5</v>
      </c>
      <c r="AM13" s="27">
        <f>Datos!$CE54</f>
        <v>12.5</v>
      </c>
      <c r="AN13" s="27">
        <f>Datos!$CE55</f>
        <v>12.5</v>
      </c>
      <c r="AO13" s="27">
        <f>Datos!$CE56</f>
        <v>12.5</v>
      </c>
      <c r="AP13" s="27">
        <f>Datos!$CE57</f>
        <v>12.5</v>
      </c>
      <c r="AQ13" s="27">
        <f>Datos!$CE58</f>
        <v>12.5</v>
      </c>
      <c r="AR13" s="27">
        <f>Datos!$CE59</f>
        <v>12.5</v>
      </c>
      <c r="AS13" s="27">
        <f>Datos!$CE60</f>
        <v>12.5</v>
      </c>
      <c r="AT13" s="27">
        <f>Datos!$CE61</f>
        <v>20.299999999999997</v>
      </c>
      <c r="AU13" s="27">
        <f>Datos!$CE62</f>
        <v>22.700000000000003</v>
      </c>
      <c r="AV13" s="27">
        <f>Datos!$CE63</f>
        <v>22.700000000000003</v>
      </c>
      <c r="AW13" s="27">
        <f>Datos!$CE64</f>
        <v>22.8</v>
      </c>
      <c r="AX13" s="27">
        <f>Datos!$CE65</f>
        <v>23.2</v>
      </c>
      <c r="AY13" s="27">
        <f>Datos!$CE66</f>
        <v>26</v>
      </c>
      <c r="AZ13" s="27">
        <f>Datos!$CE67</f>
        <v>80.5</v>
      </c>
    </row>
    <row r="14" spans="2:52" x14ac:dyDescent="0.25">
      <c r="B14" s="77" t="s">
        <v>167</v>
      </c>
      <c r="C14" s="27">
        <f>Datos!$CG18</f>
        <v>109.8735547431676</v>
      </c>
      <c r="D14" s="27">
        <f>Datos!$CG19</f>
        <v>99.797264525982158</v>
      </c>
      <c r="E14" s="27">
        <f>Datos!$CG20</f>
        <v>93.245638350148838</v>
      </c>
      <c r="F14" s="27">
        <f>Datos!$CG21</f>
        <v>98.340013991256839</v>
      </c>
      <c r="G14" s="27">
        <f>Datos!$CG22</f>
        <v>108.82921429079053</v>
      </c>
      <c r="H14" s="27">
        <f>Datos!$CG23</f>
        <v>101.29300903177803</v>
      </c>
      <c r="I14" s="27">
        <f>Datos!$CG24</f>
        <v>86.7920298689791</v>
      </c>
      <c r="J14" s="27">
        <f>Datos!$CG25</f>
        <v>96.234571369052844</v>
      </c>
      <c r="K14" s="27">
        <f>Datos!$CG26</f>
        <v>92.452356750308368</v>
      </c>
      <c r="L14" s="27">
        <f>Datos!$CG27</f>
        <v>90.221917748044206</v>
      </c>
      <c r="M14" s="27">
        <f>Datos!$CG28</f>
        <v>104.18570069840931</v>
      </c>
      <c r="N14" s="27">
        <f>Datos!$CG29</f>
        <v>126.79259755575328</v>
      </c>
      <c r="O14" s="27">
        <f>Datos!$CG30</f>
        <v>138.65329200935156</v>
      </c>
      <c r="P14" s="27">
        <f>Datos!$CG31</f>
        <v>139.6005038230671</v>
      </c>
      <c r="Q14" s="27">
        <f>Datos!$CG32</f>
        <v>120.33107092326176</v>
      </c>
      <c r="R14" s="27">
        <f>Datos!$CG33</f>
        <v>102.36934168772105</v>
      </c>
      <c r="S14" s="27">
        <f>Datos!$CG34</f>
        <v>83.640136433648877</v>
      </c>
      <c r="T14" s="27">
        <f>Datos!$CG35</f>
        <v>81.642652675808236</v>
      </c>
      <c r="U14" s="27">
        <f>Datos!$CG36</f>
        <v>91.411450034538419</v>
      </c>
      <c r="V14" s="27">
        <f>Datos!$CG37</f>
        <v>97.582765627678938</v>
      </c>
      <c r="W14" s="27">
        <f>Datos!$CG38</f>
        <v>97.150012123213003</v>
      </c>
      <c r="X14" s="27">
        <f>Datos!$CG39</f>
        <v>78.0755783787979</v>
      </c>
      <c r="Y14" s="27">
        <f>Datos!$CG40</f>
        <v>82.625607490253969</v>
      </c>
      <c r="Z14" s="27">
        <f>Datos!$CG41</f>
        <v>83.827213120265867</v>
      </c>
      <c r="AA14" s="27">
        <f>Datos!$CG42</f>
        <v>84.968516891459274</v>
      </c>
      <c r="AB14" s="27">
        <f>Datos!$CG43</f>
        <v>87.56541500167819</v>
      </c>
      <c r="AC14" s="27">
        <f>Datos!$CG44</f>
        <v>88.363882367222075</v>
      </c>
      <c r="AD14" s="27">
        <f>Datos!$CG45</f>
        <v>92.653236246103191</v>
      </c>
      <c r="AE14" s="27">
        <f>Datos!$CG46</f>
        <v>93.867194575748442</v>
      </c>
      <c r="AF14" s="27">
        <f>Datos!$CG47</f>
        <v>95.331445632263012</v>
      </c>
      <c r="AG14" s="27">
        <f>Datos!$CG48</f>
        <v>96.110178692051747</v>
      </c>
      <c r="AH14" s="27">
        <f>Datos!$CG49</f>
        <v>100</v>
      </c>
      <c r="AI14" s="27">
        <f>Datos!$CG50</f>
        <v>99.829510877877723</v>
      </c>
      <c r="AJ14" s="27">
        <f>Datos!$CG51</f>
        <v>97.973637735192298</v>
      </c>
      <c r="AK14" s="27">
        <f>Datos!$CG52</f>
        <v>100.49113675669416</v>
      </c>
      <c r="AL14" s="27">
        <f>Datos!$CG53</f>
        <v>99.942181014723147</v>
      </c>
      <c r="AM14" s="27">
        <f>Datos!$CG54</f>
        <v>97.162821472481781</v>
      </c>
      <c r="AN14" s="27">
        <f>Datos!$CG55</f>
        <v>96.394930007951686</v>
      </c>
      <c r="AO14" s="27">
        <f>Datos!$CG56</f>
        <v>97.478836197390777</v>
      </c>
      <c r="AP14" s="27">
        <f>Datos!$CG57</f>
        <v>99.056361192095991</v>
      </c>
      <c r="AQ14" s="27">
        <f>Datos!$CG58</f>
        <v>104.57639007105955</v>
      </c>
      <c r="AR14" s="27">
        <f>Datos!$CG59</f>
        <v>116.56963988635034</v>
      </c>
      <c r="AS14" s="27">
        <f>Datos!$CG60</f>
        <v>122.75400028099548</v>
      </c>
      <c r="AT14" s="27">
        <f>Datos!$CG61</f>
        <v>109.13205803785142</v>
      </c>
      <c r="AU14" s="27">
        <f>Datos!$CG62</f>
        <v>90.25261191975126</v>
      </c>
      <c r="AV14" s="27">
        <f>Datos!$CG63</f>
        <v>97.920286541997839</v>
      </c>
      <c r="AW14" s="27">
        <f>Datos!$CG64</f>
        <v>103.72866615320859</v>
      </c>
      <c r="AX14" s="27">
        <f>Datos!$CG65</f>
        <v>114.53725028277071</v>
      </c>
      <c r="AY14" s="27">
        <f>Datos!$CG66</f>
        <v>124.44108291388756</v>
      </c>
      <c r="AZ14" s="27">
        <f>Datos!$CG67</f>
        <v>83.981566281478351</v>
      </c>
    </row>
    <row r="15" spans="2:52" x14ac:dyDescent="0.25">
      <c r="B15" s="77" t="s">
        <v>169</v>
      </c>
      <c r="C15" s="27">
        <f>Datos!$CI18</f>
        <v>104.32330727456156</v>
      </c>
      <c r="D15" s="27">
        <f>Datos!$CI19</f>
        <v>97.757457432482212</v>
      </c>
      <c r="E15" s="27">
        <f>Datos!$CI20</f>
        <v>91.889947592916585</v>
      </c>
      <c r="F15" s="27">
        <f>Datos!$CI21</f>
        <v>99.787848389631478</v>
      </c>
      <c r="G15" s="27">
        <f>Datos!$CI22</f>
        <v>115.06913094360149</v>
      </c>
      <c r="H15" s="27">
        <f>Datos!$CI23</f>
        <v>94.508872456574949</v>
      </c>
      <c r="I15" s="27">
        <f>Datos!$CI24</f>
        <v>93.478995568953579</v>
      </c>
      <c r="J15" s="27">
        <f>Datos!$CI25</f>
        <v>93.351547018902508</v>
      </c>
      <c r="K15" s="27">
        <f>Datos!$CI26</f>
        <v>89.409197076683043</v>
      </c>
      <c r="L15" s="27">
        <f>Datos!$CI27</f>
        <v>92.516806597321477</v>
      </c>
      <c r="M15" s="27">
        <f>Datos!$CI28</f>
        <v>112.43766788813645</v>
      </c>
      <c r="N15" s="27">
        <f>Datos!$CI29</f>
        <v>133.61576029974339</v>
      </c>
      <c r="O15" s="27">
        <f>Datos!$CI30</f>
        <v>144.84011521588025</v>
      </c>
      <c r="P15" s="27">
        <f>Datos!$CI31</f>
        <v>128.95977478145278</v>
      </c>
      <c r="Q15" s="27">
        <f>Datos!$CI32</f>
        <v>113.98874344714471</v>
      </c>
      <c r="R15" s="27">
        <f>Datos!$CI33</f>
        <v>87.793292013157114</v>
      </c>
      <c r="S15" s="27">
        <f>Datos!$CI34</f>
        <v>81.437221144980526</v>
      </c>
      <c r="T15" s="27">
        <f>Datos!$CI35</f>
        <v>81.089914872744345</v>
      </c>
      <c r="U15" s="27">
        <f>Datos!$CI36</f>
        <v>96.337849108495718</v>
      </c>
      <c r="V15" s="27">
        <f>Datos!$CI37</f>
        <v>97.464352978878992</v>
      </c>
      <c r="W15" s="27">
        <f>Datos!$CI38</f>
        <v>97.734213643147697</v>
      </c>
      <c r="X15" s="27">
        <f>Datos!$CI39</f>
        <v>78.864093610898138</v>
      </c>
      <c r="Y15" s="27">
        <f>Datos!$CI40</f>
        <v>84.834660668946739</v>
      </c>
      <c r="Z15" s="27">
        <f>Datos!$CI41</f>
        <v>82.64056357660462</v>
      </c>
      <c r="AA15" s="27">
        <f>Datos!$CI42</f>
        <v>86.093782526552502</v>
      </c>
      <c r="AB15" s="27">
        <f>Datos!$CI43</f>
        <v>88.657296478239971</v>
      </c>
      <c r="AC15" s="27">
        <f>Datos!$CI44</f>
        <v>89.209902933253431</v>
      </c>
      <c r="AD15" s="27">
        <f>Datos!$CI45</f>
        <v>93.429694804668245</v>
      </c>
      <c r="AE15" s="27">
        <f>Datos!$CI46</f>
        <v>93.725358395822241</v>
      </c>
      <c r="AF15" s="27">
        <f>Datos!$CI47</f>
        <v>95.887731480657365</v>
      </c>
      <c r="AG15" s="27">
        <f>Datos!$CI48</f>
        <v>96.225602275162842</v>
      </c>
      <c r="AH15" s="27">
        <f>Datos!$CI49</f>
        <v>101.24356978472701</v>
      </c>
      <c r="AI15" s="27">
        <f>Datos!$CI50</f>
        <v>98.043511964624059</v>
      </c>
      <c r="AJ15" s="27">
        <f>Datos!$CI51</f>
        <v>99.328737524158555</v>
      </c>
      <c r="AK15" s="27">
        <f>Datos!$CI52</f>
        <v>99.860570680382651</v>
      </c>
      <c r="AL15" s="27">
        <f>Datos!$CI53</f>
        <v>99.158535133888932</v>
      </c>
      <c r="AM15" s="27">
        <f>Datos!$CI54</f>
        <v>97.910875094582025</v>
      </c>
      <c r="AN15" s="27">
        <f>Datos!$CI55</f>
        <v>97.098832343216188</v>
      </c>
      <c r="AO15" s="27">
        <f>Datos!$CI56</f>
        <v>98.691183996513672</v>
      </c>
      <c r="AP15" s="27">
        <f>Datos!$CI57</f>
        <v>100.74298656421279</v>
      </c>
      <c r="AQ15" s="27">
        <f>Datos!$CI58</f>
        <v>112.48091549923794</v>
      </c>
      <c r="AR15" s="27">
        <f>Datos!$CI59</f>
        <v>120.75170170034191</v>
      </c>
      <c r="AS15" s="27">
        <f>Datos!$CI60</f>
        <v>125.68474910982508</v>
      </c>
      <c r="AT15" s="27">
        <f>Datos!$CI61</f>
        <v>93.877276132303805</v>
      </c>
      <c r="AU15" s="27">
        <f>Datos!$CI62</f>
        <v>94.934705755793473</v>
      </c>
      <c r="AV15" s="27">
        <f>Datos!$CI63</f>
        <v>101.16308720551135</v>
      </c>
      <c r="AW15" s="27">
        <f>Datos!$CI64</f>
        <v>106.69927940679882</v>
      </c>
      <c r="AX15" s="27">
        <f>Datos!$CI65</f>
        <v>121.01069951677576</v>
      </c>
      <c r="AY15" s="27">
        <f>Datos!$CI66</f>
        <v>33.168160541091019</v>
      </c>
      <c r="AZ15" s="27">
        <f>Datos!$CI67</f>
        <v>78.907012881766477</v>
      </c>
    </row>
    <row r="16" spans="2:52" x14ac:dyDescent="0.25">
      <c r="B16" s="77" t="s">
        <v>171</v>
      </c>
      <c r="C16" s="122" t="s">
        <v>124</v>
      </c>
      <c r="D16" s="27">
        <f>Datos!$CN19</f>
        <v>142.42337968888518</v>
      </c>
      <c r="E16" s="27">
        <f>Datos!$CN20</f>
        <v>142.86319072551046</v>
      </c>
      <c r="F16" s="27">
        <f>Datos!$CN21</f>
        <v>153.1080758929443</v>
      </c>
      <c r="G16" s="27">
        <f>Datos!$CN22</f>
        <v>129.29293356808489</v>
      </c>
      <c r="H16" s="27">
        <f>Datos!$CN23</f>
        <v>135.59095559126732</v>
      </c>
      <c r="I16" s="27">
        <f>Datos!$CN24</f>
        <v>134.85269468113378</v>
      </c>
      <c r="J16" s="27">
        <f>Datos!$CN25</f>
        <v>138.26820912441036</v>
      </c>
      <c r="K16" s="27">
        <f>Datos!$CN26</f>
        <v>129.72792779218742</v>
      </c>
      <c r="L16" s="27">
        <f>Datos!$CN27</f>
        <v>117.54660713513063</v>
      </c>
      <c r="M16" s="27">
        <f>Datos!$CN28</f>
        <v>97.303365652410491</v>
      </c>
      <c r="N16" s="27">
        <f>Datos!$CN29</f>
        <v>99.279414394651283</v>
      </c>
      <c r="O16" s="27">
        <f>Datos!$CN30</f>
        <v>89.194071652270424</v>
      </c>
      <c r="P16" s="27">
        <f>Datos!$CN31</f>
        <v>101.1488601741263</v>
      </c>
      <c r="Q16" s="27">
        <f>Datos!$CN32</f>
        <v>95.48096112615228</v>
      </c>
      <c r="R16" s="27">
        <f>Datos!$CN33</f>
        <v>107.97842138265226</v>
      </c>
      <c r="S16" s="27">
        <f>Datos!$CN34</f>
        <v>98.561386359051838</v>
      </c>
      <c r="T16" s="27">
        <f>Datos!$CN35</f>
        <v>99.999999999999943</v>
      </c>
      <c r="U16" s="27">
        <f>Datos!$CN36</f>
        <v>80.386200534312565</v>
      </c>
      <c r="V16" s="27">
        <f>Datos!$CN37</f>
        <v>123.89810608005816</v>
      </c>
      <c r="W16" s="27">
        <f>Datos!$CN38</f>
        <v>126.26290507298761</v>
      </c>
      <c r="X16" s="27">
        <f>Datos!$CN39</f>
        <v>137.04356115831905</v>
      </c>
      <c r="Y16" s="27">
        <f>Datos!$CN40</f>
        <v>120.40041306055873</v>
      </c>
      <c r="Z16" s="27">
        <f>Datos!$CN41</f>
        <v>131.56309550272115</v>
      </c>
      <c r="AA16" s="27">
        <f>Datos!$CN42</f>
        <v>126.08350936731291</v>
      </c>
      <c r="AB16" s="27">
        <f>Datos!$CN43</f>
        <v>135.38488445141232</v>
      </c>
      <c r="AC16" s="27">
        <f>Datos!$CN44</f>
        <v>133.84377829454087</v>
      </c>
      <c r="AD16" s="27">
        <f>Datos!$CN45</f>
        <v>155.19924835796354</v>
      </c>
      <c r="AE16" s="27">
        <f>Datos!$CN46</f>
        <v>153.71769933725543</v>
      </c>
      <c r="AF16" s="27">
        <f>Datos!$CN47</f>
        <v>189.93074373669992</v>
      </c>
      <c r="AG16" s="27">
        <f>Datos!$CN48</f>
        <v>188.83931574994045</v>
      </c>
      <c r="AH16" s="27">
        <f>Datos!$CN49</f>
        <v>259.06919287541245</v>
      </c>
      <c r="AI16" s="27">
        <f>Datos!$CN50</f>
        <v>254.41791192941162</v>
      </c>
      <c r="AJ16" s="27">
        <f>Datos!$CN51</f>
        <v>295.0318700281411</v>
      </c>
      <c r="AK16" s="27">
        <f>Datos!$CN52</f>
        <v>286.85131292790163</v>
      </c>
      <c r="AL16" s="27">
        <f>Datos!$CN53</f>
        <v>325.16508400485674</v>
      </c>
      <c r="AM16" s="27">
        <f>Datos!$CN54</f>
        <v>317.15127830579559</v>
      </c>
      <c r="AN16" s="27">
        <f>Datos!$CN55</f>
        <v>349.31474484628296</v>
      </c>
      <c r="AO16" s="27">
        <f>Datos!$CN56</f>
        <v>331.20127730922309</v>
      </c>
      <c r="AP16" s="27">
        <f>Datos!$CN57</f>
        <v>375.48715485961475</v>
      </c>
      <c r="AQ16" s="27">
        <f>Datos!$CN58</f>
        <v>352.56584853444065</v>
      </c>
      <c r="AR16" s="27">
        <f>Datos!$CN59</f>
        <v>385.80331902747707</v>
      </c>
      <c r="AS16" s="27">
        <f>Datos!$CN60</f>
        <v>391.40814623453463</v>
      </c>
      <c r="AT16" s="27">
        <f>Datos!$CN61</f>
        <v>435.13873129563513</v>
      </c>
      <c r="AU16" s="27">
        <f>Datos!$CN62</f>
        <v>432.27908586198902</v>
      </c>
      <c r="AV16" s="27">
        <f>Datos!$CN63</f>
        <v>417.62623860642174</v>
      </c>
      <c r="AW16" s="27">
        <f>Datos!$CN64</f>
        <v>408.96709923006176</v>
      </c>
      <c r="AX16" s="27">
        <f>Datos!$CN65</f>
        <v>380.17747680617657</v>
      </c>
      <c r="AY16" s="27">
        <f>Datos!$CN66</f>
        <v>386.64083479848858</v>
      </c>
      <c r="AZ16" s="27">
        <f>Datos!$CN67</f>
        <v>341.68947840878553</v>
      </c>
    </row>
    <row r="17" spans="2:52" x14ac:dyDescent="0.25">
      <c r="B17" s="77" t="s">
        <v>173</v>
      </c>
      <c r="C17" s="122" t="s">
        <v>124</v>
      </c>
      <c r="D17" s="27">
        <f>Datos!$CO19</f>
        <v>182.95902244411485</v>
      </c>
      <c r="E17" s="27">
        <f>Datos!$CO20</f>
        <v>182.95902244411485</v>
      </c>
      <c r="F17" s="27">
        <f>Datos!$CO21</f>
        <v>182.95902244411485</v>
      </c>
      <c r="G17" s="27">
        <f>Datos!$CO22</f>
        <v>182.95902244411485</v>
      </c>
      <c r="H17" s="27">
        <f>Datos!$CO23</f>
        <v>182.95902244411485</v>
      </c>
      <c r="I17" s="27">
        <f>Datos!$CO24</f>
        <v>182.95902244411485</v>
      </c>
      <c r="J17" s="27">
        <f>Datos!$CO25</f>
        <v>182.95902244411485</v>
      </c>
      <c r="K17" s="27">
        <f>Datos!$CO26</f>
        <v>182.95902244411485</v>
      </c>
      <c r="L17" s="27">
        <f>Datos!$CO27</f>
        <v>182.95902244411485</v>
      </c>
      <c r="M17" s="27">
        <f>Datos!$CO28</f>
        <v>182.95902244411485</v>
      </c>
      <c r="N17" s="27">
        <f>Datos!$CO29</f>
        <v>182.95902244411485</v>
      </c>
      <c r="O17" s="27">
        <f>Datos!$CO30</f>
        <v>182.95902244411485</v>
      </c>
      <c r="P17" s="27">
        <f>Datos!$CO31</f>
        <v>182.95902244411485</v>
      </c>
      <c r="Q17" s="27">
        <f>Datos!$CO32</f>
        <v>182.95902244411485</v>
      </c>
      <c r="R17" s="27">
        <f>Datos!$CO33</f>
        <v>182.95902244411485</v>
      </c>
      <c r="S17" s="27">
        <f>Datos!$CO34</f>
        <v>182.95902244411485</v>
      </c>
      <c r="T17" s="27">
        <f>Datos!$CO35</f>
        <v>182.95902244411485</v>
      </c>
      <c r="U17" s="27">
        <f>Datos!$CO36</f>
        <v>182.95902244411485</v>
      </c>
      <c r="V17" s="27">
        <f>Datos!$CO37</f>
        <v>182.95902244411485</v>
      </c>
      <c r="W17" s="27">
        <f>Datos!$CO38</f>
        <v>182.95902244411485</v>
      </c>
      <c r="X17" s="27">
        <f>Datos!$CO39</f>
        <v>182.95902244411485</v>
      </c>
      <c r="Y17" s="27">
        <f>Datos!$CO40</f>
        <v>182.95902244411485</v>
      </c>
      <c r="Z17" s="27">
        <f>Datos!$CO41</f>
        <v>182.95902244411485</v>
      </c>
      <c r="AA17" s="27">
        <f>Datos!$CO42</f>
        <v>182.95902244411485</v>
      </c>
      <c r="AB17" s="27">
        <f>Datos!$CO43</f>
        <v>182.95902244411485</v>
      </c>
      <c r="AC17" s="27">
        <f>Datos!$CO44</f>
        <v>182.95902244411485</v>
      </c>
      <c r="AD17" s="27">
        <f>Datos!$CO45</f>
        <v>182.95902244411485</v>
      </c>
      <c r="AE17" s="27">
        <f>Datos!$CO46</f>
        <v>182.95902244411485</v>
      </c>
      <c r="AF17" s="27">
        <f>Datos!$CO47</f>
        <v>182.95902244411485</v>
      </c>
      <c r="AG17" s="27">
        <f>Datos!$CO48</f>
        <v>182.95902244411485</v>
      </c>
      <c r="AH17" s="27">
        <f>Datos!$CO49</f>
        <v>182.95902244411485</v>
      </c>
      <c r="AI17" s="27">
        <f>Datos!$CO50</f>
        <v>182.95902244411485</v>
      </c>
      <c r="AJ17" s="27">
        <f>Datos!$CO51</f>
        <v>182.95902244411485</v>
      </c>
      <c r="AK17" s="27">
        <f>Datos!$CO52</f>
        <v>182.95902244411485</v>
      </c>
      <c r="AL17" s="27">
        <f>Datos!$CO53</f>
        <v>182.95902244411485</v>
      </c>
      <c r="AM17" s="27">
        <f>Datos!$CO54</f>
        <v>182.95902244411485</v>
      </c>
      <c r="AN17" s="27">
        <f>Datos!$CO55</f>
        <v>182.95902244411485</v>
      </c>
      <c r="AO17" s="27">
        <f>Datos!$CO56</f>
        <v>182.95902244411485</v>
      </c>
      <c r="AP17" s="27">
        <f>Datos!$CO57</f>
        <v>182.95902244411485</v>
      </c>
      <c r="AQ17" s="27">
        <f>Datos!$CO58</f>
        <v>182.95902244411485</v>
      </c>
      <c r="AR17" s="27">
        <f>Datos!$CO59</f>
        <v>182.95902244411485</v>
      </c>
      <c r="AS17" s="27">
        <f>Datos!$CO60</f>
        <v>182.95902244411485</v>
      </c>
      <c r="AT17" s="27">
        <f>Datos!$CO61</f>
        <v>182.95902244411485</v>
      </c>
      <c r="AU17" s="27">
        <f>Datos!$CO62</f>
        <v>182.95902244411485</v>
      </c>
      <c r="AV17" s="27">
        <f>Datos!$CO63</f>
        <v>182.95902244411485</v>
      </c>
      <c r="AW17" s="27">
        <f>Datos!$CO64</f>
        <v>182.95902244411485</v>
      </c>
      <c r="AX17" s="27">
        <f>Datos!$CO65</f>
        <v>182.95902244411485</v>
      </c>
      <c r="AY17" s="27">
        <f>Datos!$CO66</f>
        <v>182.95902244411485</v>
      </c>
      <c r="AZ17" s="27">
        <f>Datos!$CO67</f>
        <v>182.95902244411485</v>
      </c>
    </row>
    <row r="18" spans="2:52" x14ac:dyDescent="0.25">
      <c r="B18" s="43" t="s">
        <v>175</v>
      </c>
      <c r="C18" s="27">
        <f>Datos!$CP18</f>
        <v>165.11525021280411</v>
      </c>
      <c r="D18" s="27">
        <f>Datos!$CP19</f>
        <v>145.2533488642982</v>
      </c>
      <c r="E18" s="27">
        <f>Datos!$CP20</f>
        <v>143.67638144366657</v>
      </c>
      <c r="F18" s="27">
        <f>Datos!$CP21</f>
        <v>142.09941402303497</v>
      </c>
      <c r="G18" s="27">
        <f>Datos!$CP22</f>
        <v>133.12331233123314</v>
      </c>
      <c r="H18" s="27">
        <f>Datos!$CP23</f>
        <v>168.82104877154381</v>
      </c>
      <c r="I18" s="27">
        <f>Datos!$CP24</f>
        <v>495.74566831683171</v>
      </c>
      <c r="J18" s="27">
        <f>Datos!$CP25</f>
        <v>142.61359910825522</v>
      </c>
      <c r="K18" s="27">
        <f>Datos!$CP26</f>
        <v>168.07534411977784</v>
      </c>
      <c r="L18" s="27">
        <f>Datos!$CP27</f>
        <v>153.39753153397533</v>
      </c>
      <c r="M18" s="27">
        <f>Datos!$CP28</f>
        <v>131.3287578757876</v>
      </c>
      <c r="N18" s="27">
        <f>Datos!$CP29</f>
        <v>115.51922634123879</v>
      </c>
      <c r="O18" s="27">
        <f>Datos!$CP30</f>
        <v>105.52593720910555</v>
      </c>
      <c r="P18" s="27">
        <f>Datos!$CP31</f>
        <v>106.90962713292606</v>
      </c>
      <c r="Q18" s="27">
        <f>Datos!$CP32</f>
        <v>99.582212556515785</v>
      </c>
      <c r="R18" s="27">
        <f>Datos!$CP33</f>
        <v>92.79569643146985</v>
      </c>
      <c r="S18" s="27">
        <f>Datos!$CP34</f>
        <v>110.23169526728643</v>
      </c>
      <c r="T18" s="27">
        <f>Datos!$CP35</f>
        <v>100</v>
      </c>
      <c r="U18" s="27">
        <f>Datos!$CP36</f>
        <v>97.048659210545495</v>
      </c>
      <c r="V18" s="27">
        <f>Datos!$CP37</f>
        <v>98.261826182618293</v>
      </c>
      <c r="W18" s="27">
        <f>Datos!$CP38</f>
        <v>100.4950495049505</v>
      </c>
      <c r="X18" s="27">
        <f>Datos!$CP39</f>
        <v>110.33688274487827</v>
      </c>
      <c r="Y18" s="27">
        <f>Datos!$CP40</f>
        <v>119.66501456710736</v>
      </c>
      <c r="Z18" s="27">
        <f>Datos!$CP41</f>
        <v>118.18191954330568</v>
      </c>
      <c r="AA18" s="27">
        <f>Datos!$CP42</f>
        <v>127.36908238414915</v>
      </c>
      <c r="AB18" s="27">
        <f>Datos!$CP43</f>
        <v>142.45575136664246</v>
      </c>
      <c r="AC18" s="27">
        <f>Datos!$CP44</f>
        <v>144.53701467707748</v>
      </c>
      <c r="AD18" s="27">
        <f>Datos!$CP45</f>
        <v>158.59727333989943</v>
      </c>
      <c r="AE18" s="27">
        <f>Datos!$CP46</f>
        <v>155.30232268509872</v>
      </c>
      <c r="AF18" s="27">
        <f>Datos!$CP47</f>
        <v>165.17225702162054</v>
      </c>
      <c r="AG18" s="27">
        <f>Datos!$CP48</f>
        <v>155.36892262382221</v>
      </c>
      <c r="AH18" s="27">
        <f>Datos!$CP49</f>
        <v>161.96579242219835</v>
      </c>
      <c r="AI18" s="27">
        <f>Datos!$CP50</f>
        <v>165.27573038663775</v>
      </c>
      <c r="AJ18" s="27">
        <f>Datos!$CP51</f>
        <v>163.11909284004454</v>
      </c>
      <c r="AK18" s="27">
        <f>Datos!$CP52</f>
        <v>165.50228056513518</v>
      </c>
      <c r="AL18" s="27">
        <f>Datos!$CP53</f>
        <v>155.86108932092353</v>
      </c>
      <c r="AM18" s="27">
        <f>Datos!$CP54</f>
        <v>157.87462990672057</v>
      </c>
      <c r="AN18" s="27">
        <f>Datos!$CP55</f>
        <v>143.56435643564359</v>
      </c>
      <c r="AO18" s="27">
        <f>Datos!$CP56</f>
        <v>148.4602651326947</v>
      </c>
      <c r="AP18" s="27">
        <f>Datos!$CP57</f>
        <v>153.24259926066165</v>
      </c>
      <c r="AQ18" s="27">
        <f>Datos!$CP58</f>
        <v>170.28613724690999</v>
      </c>
      <c r="AR18" s="27">
        <f>Datos!$CP59</f>
        <v>164.44346092988974</v>
      </c>
      <c r="AS18" s="27">
        <f>Datos!$CP60</f>
        <v>144.74546937859915</v>
      </c>
      <c r="AT18" s="27">
        <f>Datos!$CP61</f>
        <v>167.08727665650542</v>
      </c>
      <c r="AU18" s="27">
        <f>Datos!$CP62</f>
        <v>166.25736882042872</v>
      </c>
      <c r="AV18" s="27">
        <f>Datos!$CP63</f>
        <v>154.04700757227451</v>
      </c>
      <c r="AW18" s="27">
        <f>Datos!$CP64</f>
        <v>167.50449893714944</v>
      </c>
      <c r="AX18" s="27">
        <f>Datos!$CP65</f>
        <v>187.81635634117615</v>
      </c>
      <c r="AY18" s="27">
        <f>Datos!$CP66</f>
        <v>183.07688644451645</v>
      </c>
      <c r="AZ18" s="27">
        <f>Datos!$CP67</f>
        <v>159.51219706395014</v>
      </c>
    </row>
    <row r="19" spans="2:52" x14ac:dyDescent="0.25">
      <c r="B19" s="43" t="s">
        <v>283</v>
      </c>
      <c r="C19" s="27">
        <f>Datos!$Y18/1000000</f>
        <v>17.427791549553184</v>
      </c>
      <c r="D19" s="27">
        <f>Datos!$Y19/1000000</f>
        <v>17.729544200321119</v>
      </c>
      <c r="E19" s="27">
        <f>Datos!$Y20/1000000</f>
        <v>18.03652153271246</v>
      </c>
      <c r="F19" s="27">
        <f>Datos!$Y21/1000000</f>
        <v>18.348814009223545</v>
      </c>
      <c r="G19" s="27">
        <f>Datos!$Y22/1000000</f>
        <v>18.66651365865922</v>
      </c>
      <c r="H19" s="27">
        <f>Datos!$Y23/1000000</f>
        <v>18.989714103252599</v>
      </c>
      <c r="I19" s="27">
        <f>Datos!$Y24/1000000</f>
        <v>19.318510586254408</v>
      </c>
      <c r="J19" s="27">
        <f>Datos!$Y25/1000000</f>
        <v>19.652999999999999</v>
      </c>
      <c r="K19" s="27">
        <f>Datos!$Y26/1000000</f>
        <v>20.194485214740439</v>
      </c>
      <c r="L19" s="27">
        <f>Datos!$Y27/1000000</f>
        <v>20.750889588783913</v>
      </c>
      <c r="M19" s="27">
        <f>Datos!$Y28/1000000</f>
        <v>21.322624179179165</v>
      </c>
      <c r="N19" s="27">
        <f>Datos!$Y29/1000000</f>
        <v>21.910111368539191</v>
      </c>
      <c r="O19" s="27">
        <f>Datos!$Y30/1000000</f>
        <v>22.513785177086508</v>
      </c>
      <c r="P19" s="27">
        <f>Datos!$Y31/1000000</f>
        <v>23.134091583295984</v>
      </c>
      <c r="Q19" s="27">
        <f>Datos!$Y32/1000000</f>
        <v>23.771488853372109</v>
      </c>
      <c r="R19" s="27">
        <f>Datos!$Y33/1000000</f>
        <v>24.426447879804115</v>
      </c>
      <c r="S19" s="27">
        <f>Datos!$Y34/1000000</f>
        <v>25.099452529249078</v>
      </c>
      <c r="T19" s="27">
        <f>Datos!$Y35/1000000</f>
        <v>25.791</v>
      </c>
      <c r="U19" s="27">
        <f>Datos!$Y36/1000000</f>
        <v>26.584746149328058</v>
      </c>
      <c r="V19" s="27">
        <f>Datos!$Y37/1000000</f>
        <v>27.402920701958553</v>
      </c>
      <c r="W19" s="27">
        <f>Datos!$Y38/1000000</f>
        <v>28.246275468641574</v>
      </c>
      <c r="X19" s="27">
        <f>Datos!$Y39/1000000</f>
        <v>29.115585397922867</v>
      </c>
      <c r="Y19" s="27">
        <f>Datos!$Y40/1000000</f>
        <v>30.011649288234739</v>
      </c>
      <c r="Z19" s="27">
        <f>Datos!$Y41/1000000</f>
        <v>30.935290521902317</v>
      </c>
      <c r="AA19" s="27">
        <f>Datos!$Y42/1000000</f>
        <v>31.887357821739656</v>
      </c>
      <c r="AB19" s="27">
        <f>Datos!$Y43/1000000</f>
        <v>32.868726030930915</v>
      </c>
      <c r="AC19" s="27">
        <f>Datos!$Y44/1000000</f>
        <v>33.880296916913245</v>
      </c>
      <c r="AD19" s="27">
        <f>Datos!$Y45/1000000</f>
        <v>34.923000000000002</v>
      </c>
      <c r="AE19" s="27">
        <f>Datos!$Y46/1000000</f>
        <v>36.121141075255423</v>
      </c>
      <c r="AF19" s="27">
        <f>Datos!$Y47/1000000</f>
        <v>37.360388070283321</v>
      </c>
      <c r="AG19" s="27">
        <f>Datos!$Y48/1000000</f>
        <v>38.642151250264682</v>
      </c>
      <c r="AH19" s="27">
        <f>Datos!$Y49/1000000</f>
        <v>39.967889263871037</v>
      </c>
      <c r="AI19" s="27">
        <f>Datos!$Y50/1000000</f>
        <v>41.339110803209124</v>
      </c>
      <c r="AJ19" s="27">
        <f>Datos!$Y51/1000000</f>
        <v>42.757376320715061</v>
      </c>
      <c r="AK19" s="27">
        <f>Datos!$Y52/1000000</f>
        <v>44.224299804951876</v>
      </c>
      <c r="AL19" s="27">
        <f>Datos!$Y53/1000000</f>
        <v>45.7415506173312</v>
      </c>
      <c r="AM19" s="27">
        <f>Datos!$Y54/1000000</f>
        <v>47.310855391849408</v>
      </c>
      <c r="AN19" s="27">
        <f>Datos!$Y55/1000000</f>
        <v>48.933999999999997</v>
      </c>
      <c r="AO19" s="27">
        <f>Datos!$Y56/1000000</f>
        <v>50.484461659721255</v>
      </c>
      <c r="AP19" s="27">
        <f>Datos!$Y57/1000000</f>
        <v>52.084049312785901</v>
      </c>
      <c r="AQ19" s="27">
        <f>Datos!$Y58/1000000</f>
        <v>53.734319504115156</v>
      </c>
      <c r="AR19" s="27">
        <f>Datos!$Y59/1000000</f>
        <v>55.436878097370204</v>
      </c>
      <c r="AS19" s="27">
        <f>Datos!$Y60/1000000</f>
        <v>57.193381837604264</v>
      </c>
      <c r="AT19" s="27">
        <f>Datos!$Y61/1000000</f>
        <v>59.00553996342687</v>
      </c>
      <c r="AU19" s="27">
        <f>Datos!$Y62/1000000</f>
        <v>60.875115870249196</v>
      </c>
      <c r="AV19" s="27">
        <f>Datos!$Y63/1000000</f>
        <v>62.803928826228898</v>
      </c>
      <c r="AW19" s="27">
        <f>Datos!$Y64/1000000</f>
        <v>64.793855742584199</v>
      </c>
      <c r="AX19" s="27">
        <f>Datos!$Y65/1000000</f>
        <v>66.846833000000004</v>
      </c>
      <c r="AY19" s="27">
        <f>Datos!$Y66/1000000</f>
        <v>68.163973681025752</v>
      </c>
      <c r="AZ19" s="27">
        <f>Datos!$Y67/1000000</f>
        <v>69.507067118461265</v>
      </c>
    </row>
    <row r="20" spans="2:52" x14ac:dyDescent="0.25">
      <c r="B20" s="9" t="s">
        <v>288</v>
      </c>
      <c r="C20" s="27">
        <f>Datos!$BD18</f>
        <v>4.9973558963511371</v>
      </c>
      <c r="D20" s="27">
        <f>Datos!$BD19</f>
        <v>6.7694531438207663</v>
      </c>
      <c r="E20" s="27">
        <f>Datos!$BD20</f>
        <v>6.8502202643171808</v>
      </c>
      <c r="F20" s="27">
        <f>Datos!$BD21</f>
        <v>6.5656565656565666</v>
      </c>
      <c r="G20" s="27">
        <f>Datos!$BD22</f>
        <v>7.2499999999999991</v>
      </c>
      <c r="H20" s="27">
        <f>Datos!$BD23</f>
        <v>6.8534541958522182</v>
      </c>
      <c r="I20" s="27">
        <f>Datos!$BD24</f>
        <v>8.5497752087347489</v>
      </c>
      <c r="J20" s="27">
        <f>Datos!$BD25</f>
        <v>9.6157109952721527</v>
      </c>
      <c r="K20" s="27">
        <f>Datos!$BD26</f>
        <v>10.741984402079723</v>
      </c>
      <c r="L20" s="27">
        <f>Datos!$BD27</f>
        <v>9.5168991667446878</v>
      </c>
      <c r="M20" s="27">
        <f>Datos!$BD28</f>
        <v>9.8588415803605667</v>
      </c>
      <c r="N20" s="27">
        <f>Datos!$BD29</f>
        <v>9.2521674379022389</v>
      </c>
      <c r="O20" s="27">
        <f>Datos!$BD30</f>
        <v>11.186424195273752</v>
      </c>
      <c r="P20" s="27">
        <f>Datos!$BD31</f>
        <v>11.766917293233083</v>
      </c>
      <c r="Q20" s="27">
        <f>Datos!$BD32</f>
        <v>13.400058021467945</v>
      </c>
      <c r="R20" s="27">
        <f>Datos!$BD33</f>
        <v>13.740672487236033</v>
      </c>
      <c r="S20" s="27">
        <f>Datos!$BD34</f>
        <v>13.872349774799517</v>
      </c>
      <c r="T20" s="27">
        <f>Datos!$BD35</f>
        <v>13.293646087802102</v>
      </c>
      <c r="U20" s="27">
        <f>Datos!$BD36</f>
        <v>15.339770114942533</v>
      </c>
      <c r="V20" s="27">
        <f>Datos!$BD37</f>
        <v>15.796894725624252</v>
      </c>
      <c r="W20" s="27">
        <f>Datos!$BD38</f>
        <v>14.491296320717396</v>
      </c>
      <c r="X20" s="27">
        <f>Datos!$BD39</f>
        <v>15.171229171175074</v>
      </c>
      <c r="Y20" s="27">
        <f>Datos!$BD40</f>
        <v>15.112211697555884</v>
      </c>
      <c r="Z20" s="27">
        <f>Datos!$BD41</f>
        <v>16.922852701127091</v>
      </c>
      <c r="AA20" s="27">
        <f>Datos!$BD42</f>
        <v>16.821481143089184</v>
      </c>
      <c r="AB20" s="27">
        <f>Datos!$BD43</f>
        <v>15.564368192301545</v>
      </c>
      <c r="AC20" s="126">
        <f>Datos!$BD44</f>
        <v>15.077572244480436</v>
      </c>
      <c r="AD20" s="126">
        <f>Datos!$BD45</f>
        <v>15.971522137968607</v>
      </c>
      <c r="AE20" s="126">
        <f>Datos!$BD46</f>
        <v>14.811009259045463</v>
      </c>
      <c r="AF20" s="126">
        <f>Datos!$BD47</f>
        <v>14.68350635235918</v>
      </c>
      <c r="AG20" s="126">
        <f>Datos!$BD48</f>
        <v>15.662749095945216</v>
      </c>
      <c r="AH20" s="126">
        <f>Datos!$BD49</f>
        <v>16.1730502116081</v>
      </c>
      <c r="AI20" s="126">
        <f>Datos!$BD50</f>
        <v>16.563832174108146</v>
      </c>
      <c r="AJ20" s="126">
        <f>Datos!$BD51</f>
        <v>16.907697277217729</v>
      </c>
      <c r="AK20" s="126">
        <f>Datos!$BD52</f>
        <v>18.206599492346744</v>
      </c>
      <c r="AL20" s="126">
        <f>Datos!$BD53</f>
        <v>18.236359897515129</v>
      </c>
      <c r="AM20" s="126">
        <f>Datos!$BD54</f>
        <v>18.275699102052307</v>
      </c>
      <c r="AN20" s="126">
        <f>Datos!$BD55</f>
        <v>19.955210443394105</v>
      </c>
      <c r="AO20" s="126">
        <f>Datos!$BD56</f>
        <v>17.973474064867929</v>
      </c>
      <c r="AP20" s="126">
        <f>Datos!$BD57</f>
        <v>18.97008460740253</v>
      </c>
      <c r="AQ20" s="126">
        <f>Datos!$BD58</f>
        <v>19.299715874139338</v>
      </c>
      <c r="AR20" s="126">
        <f>Datos!$BD59</f>
        <v>19.881361376537029</v>
      </c>
      <c r="AS20" s="126">
        <f>Datos!$BD60</f>
        <v>21.417844643425298</v>
      </c>
      <c r="AT20" s="126">
        <f>Datos!$BD61</f>
        <v>21.037690157611262</v>
      </c>
      <c r="AU20" s="126">
        <f>Datos!$BD62</f>
        <v>19.64723243800368</v>
      </c>
      <c r="AV20" s="126">
        <f>Datos!$BD63</f>
        <v>21.067229457713236</v>
      </c>
      <c r="AW20" s="126">
        <f>Datos!$BD64</f>
        <v>23.421317374327064</v>
      </c>
      <c r="AX20" s="126">
        <f>Datos!$BD65</f>
        <v>23.518712941781324</v>
      </c>
      <c r="AY20" s="126">
        <f>Datos!$BD66</f>
        <v>25.021544559005239</v>
      </c>
      <c r="AZ20" s="126">
        <f>Datos!$BD67</f>
        <v>21.872492216998324</v>
      </c>
    </row>
    <row r="21" spans="2:52" x14ac:dyDescent="0.25">
      <c r="B21" s="81" t="s">
        <v>289</v>
      </c>
      <c r="C21" s="27">
        <f>Datos!$BK18</f>
        <v>2.2474881015335799</v>
      </c>
      <c r="D21" s="27">
        <f>Datos!$BK19</f>
        <v>2.3608768971332208</v>
      </c>
      <c r="E21" s="27">
        <f>Datos!$BK20</f>
        <v>3.0176211453744495</v>
      </c>
      <c r="F21" s="27">
        <f>Datos!$BK21</f>
        <v>3.1425364758698096</v>
      </c>
      <c r="G21" s="27">
        <f>Datos!$BK22</f>
        <v>2.8235294117647061</v>
      </c>
      <c r="H21" s="27">
        <f>Datos!$BK23</f>
        <v>2.7194066749072929</v>
      </c>
      <c r="I21" s="27">
        <f>Datos!$BK24</f>
        <v>3.3988439306358385</v>
      </c>
      <c r="J21" s="27">
        <f>Datos!$BK25</f>
        <v>4.075645532791853</v>
      </c>
      <c r="K21" s="27">
        <f>Datos!$BK26</f>
        <v>4.1561958405545925</v>
      </c>
      <c r="L21" s="27">
        <f>Datos!$BK27</f>
        <v>4.610991480198483</v>
      </c>
      <c r="M21" s="27">
        <f>Datos!$BK28</f>
        <v>4.8032220943613337</v>
      </c>
      <c r="N21" s="27">
        <f>Datos!$BK29</f>
        <v>3.8481995638529867</v>
      </c>
      <c r="O21" s="27">
        <f>Datos!$BK30</f>
        <v>4.6319167558105603</v>
      </c>
      <c r="P21" s="27">
        <f>Datos!$BK31</f>
        <v>4.0476190476190483</v>
      </c>
      <c r="Q21" s="27">
        <f>Datos!$BK32</f>
        <v>4.6130290429681216</v>
      </c>
      <c r="R21" s="27">
        <f>Datos!$BK33</f>
        <v>4.9282499018156551</v>
      </c>
      <c r="S21" s="27">
        <f>Datos!$BK34</f>
        <v>5.3943754806107878</v>
      </c>
      <c r="T21" s="27">
        <f>Datos!$BK35</f>
        <v>6.7357635841851851</v>
      </c>
      <c r="U21" s="27">
        <f>Datos!$BK36</f>
        <v>5.5374712643678157</v>
      </c>
      <c r="V21" s="27">
        <f>Datos!$BK37</f>
        <v>5.7022937058350962</v>
      </c>
      <c r="W21" s="27">
        <f>Datos!$BK38</f>
        <v>5.3705657391533688</v>
      </c>
      <c r="X21" s="27">
        <f>Datos!$BK39</f>
        <v>5.9862583856308156</v>
      </c>
      <c r="Y21" s="27">
        <f>Datos!$BK40</f>
        <v>5.1747304365207158</v>
      </c>
      <c r="Z21" s="27">
        <f>Datos!$BK41</f>
        <v>4.6900505246793633</v>
      </c>
      <c r="AA21" s="27">
        <f>Datos!$BK42</f>
        <v>5.0225876859042691</v>
      </c>
      <c r="AB21" s="27">
        <f>Datos!$BK43</f>
        <v>4.9651004361494016</v>
      </c>
      <c r="AC21" s="126">
        <f>Datos!$BK44</f>
        <v>4.8823629699087894</v>
      </c>
      <c r="AD21" s="126">
        <f>Datos!$BK45</f>
        <v>5.4901911673544035</v>
      </c>
      <c r="AE21" s="126">
        <f>Datos!$BK46</f>
        <v>6.2319610242674743</v>
      </c>
      <c r="AF21" s="126">
        <f>Datos!$BK47</f>
        <v>6.2752635439364806</v>
      </c>
      <c r="AG21" s="126">
        <f>Datos!$BK48</f>
        <v>6.9140955605139638</v>
      </c>
      <c r="AH21" s="126">
        <f>Datos!$BK49</f>
        <v>6.8569985458307707</v>
      </c>
      <c r="AI21" s="126">
        <f>Datos!$BK50</f>
        <v>4.8792162141948996</v>
      </c>
      <c r="AJ21" s="126">
        <f>Datos!$BK51</f>
        <v>5.2070014401270539</v>
      </c>
      <c r="AK21" s="126">
        <f>Datos!$BK52</f>
        <v>6.478578570879165</v>
      </c>
      <c r="AL21" s="126">
        <f>Datos!$BK53</f>
        <v>6.4786665851530323</v>
      </c>
      <c r="AM21" s="126">
        <f>Datos!$BK54</f>
        <v>6.6212329937958154</v>
      </c>
      <c r="AN21" s="126">
        <f>Datos!$BK55</f>
        <v>6.5833896016205262</v>
      </c>
      <c r="AO21" s="126">
        <f>Datos!$BK56</f>
        <v>4.6339776045843868</v>
      </c>
      <c r="AP21" s="126">
        <f>Datos!$BK57</f>
        <v>6.0843665777740004</v>
      </c>
      <c r="AQ21" s="126">
        <f>Datos!$BK58</f>
        <v>7.4830906756637452</v>
      </c>
      <c r="AR21" s="126">
        <f>Datos!$BK59</f>
        <v>7.5457899071586638</v>
      </c>
      <c r="AS21" s="126">
        <f>Datos!$BK60</f>
        <v>8.9744102540793591</v>
      </c>
      <c r="AT21" s="126">
        <f>Datos!$BK61</f>
        <v>8.1756831669302272</v>
      </c>
      <c r="AU21" s="126">
        <f>Datos!$BK62</f>
        <v>7.8260907183023711</v>
      </c>
      <c r="AV21" s="126">
        <f>Datos!$BK63</f>
        <v>9.5023611725516979</v>
      </c>
      <c r="AW21" s="126">
        <f>Datos!$BK64</f>
        <v>10.253213827690457</v>
      </c>
      <c r="AX21" s="126">
        <f>Datos!$BK65</f>
        <v>10.572924244525215</v>
      </c>
      <c r="AY21" s="126">
        <f>Datos!$BK66</f>
        <v>11.417783252411553</v>
      </c>
      <c r="AZ21" s="126">
        <f>Datos!$BK67</f>
        <v>10.056387975449343</v>
      </c>
    </row>
    <row r="22" spans="2:52" x14ac:dyDescent="0.25">
      <c r="B22" s="81" t="s">
        <v>290</v>
      </c>
      <c r="C22" s="27">
        <f>Datos!$BL18</f>
        <v>2.7498677948175567</v>
      </c>
      <c r="D22" s="27">
        <f>Datos!$BL19</f>
        <v>4.4085762466875451</v>
      </c>
      <c r="E22" s="27">
        <f>Datos!$BL20</f>
        <v>3.8325991189427313</v>
      </c>
      <c r="F22" s="27">
        <f>Datos!$BL21</f>
        <v>3.4231200897867562</v>
      </c>
      <c r="G22" s="27">
        <f>Datos!$BL22</f>
        <v>4.4264705882352944</v>
      </c>
      <c r="H22" s="27">
        <f>Datos!$BL23</f>
        <v>4.1340475209449252</v>
      </c>
      <c r="I22" s="27">
        <f>Datos!$BL24</f>
        <v>5.1509312780989092</v>
      </c>
      <c r="J22" s="27">
        <f>Datos!$BL25</f>
        <v>5.5400654624803005</v>
      </c>
      <c r="K22" s="27">
        <f>Datos!$BL26</f>
        <v>6.5857885615251295</v>
      </c>
      <c r="L22" s="27">
        <f>Datos!$BL27</f>
        <v>4.9059076865462048</v>
      </c>
      <c r="M22" s="27">
        <f>Datos!$BL28</f>
        <v>5.0556194859992321</v>
      </c>
      <c r="N22" s="27">
        <f>Datos!$BL29</f>
        <v>5.4039678740492532</v>
      </c>
      <c r="O22" s="27">
        <f>Datos!$BL30</f>
        <v>6.5545074394631921</v>
      </c>
      <c r="P22" s="27">
        <f>Datos!$BL31</f>
        <v>7.7192982456140351</v>
      </c>
      <c r="Q22" s="27">
        <f>Datos!$BL32</f>
        <v>8.7870289784998228</v>
      </c>
      <c r="R22" s="27">
        <f>Datos!$BL33</f>
        <v>8.8124225854203786</v>
      </c>
      <c r="S22" s="27">
        <f>Datos!$BL34</f>
        <v>8.4779742941887282</v>
      </c>
      <c r="T22" s="27">
        <f>Datos!$BL35</f>
        <v>6.5578825036169155</v>
      </c>
      <c r="U22" s="27">
        <f>Datos!$BL36</f>
        <v>9.8022988505747133</v>
      </c>
      <c r="V22" s="27">
        <f>Datos!$BL37</f>
        <v>10.094601019789156</v>
      </c>
      <c r="W22" s="27">
        <f>Datos!$BL38</f>
        <v>9.1207305815640272</v>
      </c>
      <c r="X22" s="27">
        <f>Datos!$BL39</f>
        <v>9.1849707855442535</v>
      </c>
      <c r="Y22" s="27">
        <f>Datos!$BL40</f>
        <v>9.9374812610351686</v>
      </c>
      <c r="Z22" s="27">
        <f>Datos!$BL41</f>
        <v>12.232802176447727</v>
      </c>
      <c r="AA22" s="27">
        <f>Datos!$BL42</f>
        <v>11.798893457184914</v>
      </c>
      <c r="AB22" s="27">
        <f>Datos!$BL43</f>
        <v>10.599267756152141</v>
      </c>
      <c r="AC22" s="126">
        <f>Datos!$BL44</f>
        <v>10.195209274571649</v>
      </c>
      <c r="AD22" s="126">
        <f>Datos!$BL45</f>
        <v>10.481330970614202</v>
      </c>
      <c r="AE22" s="126">
        <f>Datos!$BL46</f>
        <v>8.5790482347779911</v>
      </c>
      <c r="AF22" s="126">
        <f>Datos!$BL47</f>
        <v>8.408242808422699</v>
      </c>
      <c r="AG22" s="126">
        <f>Datos!$BL48</f>
        <v>8.7486535354312522</v>
      </c>
      <c r="AH22" s="126">
        <f>Datos!$BL49</f>
        <v>9.31605166577733</v>
      </c>
      <c r="AI22" s="126">
        <f>Datos!$BL50</f>
        <v>11.684615959913245</v>
      </c>
      <c r="AJ22" s="126">
        <f>Datos!$BL51</f>
        <v>11.700695837090674</v>
      </c>
      <c r="AK22" s="126">
        <f>Datos!$BL52</f>
        <v>11.728020921467579</v>
      </c>
      <c r="AL22" s="126">
        <f>Datos!$BL53</f>
        <v>11.757693312362099</v>
      </c>
      <c r="AM22" s="126">
        <f>Datos!$BL54</f>
        <v>11.654466108256493</v>
      </c>
      <c r="AN22" s="126">
        <f>Datos!$BL55</f>
        <v>13.371820841773577</v>
      </c>
      <c r="AO22" s="126">
        <f>Datos!$BL56</f>
        <v>13.339496460283543</v>
      </c>
      <c r="AP22" s="126">
        <f>Datos!$BL57</f>
        <v>12.88571802962853</v>
      </c>
      <c r="AQ22" s="126">
        <f>Datos!$BL58</f>
        <v>11.816625198475592</v>
      </c>
      <c r="AR22" s="126">
        <f>Datos!$BL59</f>
        <v>12.335571469378365</v>
      </c>
      <c r="AS22" s="126">
        <f>Datos!$BL60</f>
        <v>12.443434389345937</v>
      </c>
      <c r="AT22" s="126">
        <f>Datos!$BL61</f>
        <v>12.862006990681039</v>
      </c>
      <c r="AU22" s="126">
        <f>Datos!$BL62</f>
        <v>11.821141719701309</v>
      </c>
      <c r="AV22" s="126">
        <f>Datos!$BL63</f>
        <v>11.564868285161536</v>
      </c>
      <c r="AW22" s="126">
        <f>Datos!$BL64</f>
        <v>13.168103546636607</v>
      </c>
      <c r="AX22" s="126">
        <f>Datos!$BL65</f>
        <v>12.945788697256111</v>
      </c>
      <c r="AY22" s="126">
        <f>Datos!$BL66</f>
        <v>13.603761306593684</v>
      </c>
      <c r="AZ22" s="126">
        <f>Datos!$BL67</f>
        <v>11.816104241548981</v>
      </c>
    </row>
    <row r="23" spans="2:52" x14ac:dyDescent="0.25">
      <c r="B23" s="9" t="s">
        <v>291</v>
      </c>
      <c r="C23" s="27">
        <f>C20</f>
        <v>4.9973558963511371</v>
      </c>
      <c r="D23" s="27">
        <f t="shared" ref="D23:AZ23" si="0">D20</f>
        <v>6.7694531438207663</v>
      </c>
      <c r="E23" s="27">
        <f t="shared" si="0"/>
        <v>6.8502202643171808</v>
      </c>
      <c r="F23" s="27">
        <f t="shared" si="0"/>
        <v>6.5656565656565666</v>
      </c>
      <c r="G23" s="27">
        <f t="shared" si="0"/>
        <v>7.2499999999999991</v>
      </c>
      <c r="H23" s="27">
        <f t="shared" si="0"/>
        <v>6.8534541958522182</v>
      </c>
      <c r="I23" s="27">
        <f t="shared" si="0"/>
        <v>8.5497752087347489</v>
      </c>
      <c r="J23" s="27">
        <f t="shared" si="0"/>
        <v>9.6157109952721527</v>
      </c>
      <c r="K23" s="27">
        <f t="shared" si="0"/>
        <v>10.741984402079723</v>
      </c>
      <c r="L23" s="27">
        <f t="shared" si="0"/>
        <v>9.5168991667446878</v>
      </c>
      <c r="M23" s="27">
        <f t="shared" si="0"/>
        <v>9.8588415803605667</v>
      </c>
      <c r="N23" s="27">
        <f t="shared" si="0"/>
        <v>9.2521674379022389</v>
      </c>
      <c r="O23" s="27">
        <f t="shared" si="0"/>
        <v>11.186424195273752</v>
      </c>
      <c r="P23" s="27">
        <f t="shared" si="0"/>
        <v>11.766917293233083</v>
      </c>
      <c r="Q23" s="27">
        <f t="shared" si="0"/>
        <v>13.400058021467945</v>
      </c>
      <c r="R23" s="27">
        <f t="shared" si="0"/>
        <v>13.740672487236033</v>
      </c>
      <c r="S23" s="27">
        <f t="shared" si="0"/>
        <v>13.872349774799517</v>
      </c>
      <c r="T23" s="27">
        <f t="shared" si="0"/>
        <v>13.293646087802102</v>
      </c>
      <c r="U23" s="27">
        <f t="shared" si="0"/>
        <v>15.339770114942533</v>
      </c>
      <c r="V23" s="27">
        <f t="shared" si="0"/>
        <v>15.796894725624252</v>
      </c>
      <c r="W23" s="27">
        <f t="shared" si="0"/>
        <v>14.491296320717396</v>
      </c>
      <c r="X23" s="27">
        <f t="shared" si="0"/>
        <v>15.171229171175074</v>
      </c>
      <c r="Y23" s="27">
        <f t="shared" si="0"/>
        <v>15.112211697555884</v>
      </c>
      <c r="Z23" s="27">
        <f t="shared" si="0"/>
        <v>16.922852701127091</v>
      </c>
      <c r="AA23" s="27">
        <f t="shared" si="0"/>
        <v>16.821481143089184</v>
      </c>
      <c r="AB23" s="27">
        <f t="shared" si="0"/>
        <v>15.564368192301545</v>
      </c>
      <c r="AC23" s="126">
        <f t="shared" si="0"/>
        <v>15.077572244480436</v>
      </c>
      <c r="AD23" s="126">
        <f t="shared" si="0"/>
        <v>15.971522137968607</v>
      </c>
      <c r="AE23" s="126">
        <f t="shared" si="0"/>
        <v>14.811009259045463</v>
      </c>
      <c r="AF23" s="126">
        <f t="shared" si="0"/>
        <v>14.68350635235918</v>
      </c>
      <c r="AG23" s="126">
        <f t="shared" si="0"/>
        <v>15.662749095945216</v>
      </c>
      <c r="AH23" s="126">
        <f t="shared" si="0"/>
        <v>16.1730502116081</v>
      </c>
      <c r="AI23" s="126">
        <f t="shared" si="0"/>
        <v>16.563832174108146</v>
      </c>
      <c r="AJ23" s="126">
        <f t="shared" si="0"/>
        <v>16.907697277217729</v>
      </c>
      <c r="AK23" s="126">
        <f t="shared" si="0"/>
        <v>18.206599492346744</v>
      </c>
      <c r="AL23" s="126">
        <f t="shared" si="0"/>
        <v>18.236359897515129</v>
      </c>
      <c r="AM23" s="126">
        <f t="shared" si="0"/>
        <v>18.275699102052307</v>
      </c>
      <c r="AN23" s="126">
        <f t="shared" si="0"/>
        <v>19.955210443394105</v>
      </c>
      <c r="AO23" s="126">
        <f t="shared" si="0"/>
        <v>17.973474064867929</v>
      </c>
      <c r="AP23" s="126">
        <f t="shared" si="0"/>
        <v>18.97008460740253</v>
      </c>
      <c r="AQ23" s="126">
        <f t="shared" si="0"/>
        <v>19.299715874139338</v>
      </c>
      <c r="AR23" s="126">
        <f t="shared" si="0"/>
        <v>19.881361376537029</v>
      </c>
      <c r="AS23" s="126">
        <f t="shared" si="0"/>
        <v>21.417844643425298</v>
      </c>
      <c r="AT23" s="126">
        <f t="shared" si="0"/>
        <v>21.037690157611262</v>
      </c>
      <c r="AU23" s="126">
        <f t="shared" si="0"/>
        <v>19.64723243800368</v>
      </c>
      <c r="AV23" s="126">
        <f t="shared" si="0"/>
        <v>21.067229457713236</v>
      </c>
      <c r="AW23" s="126">
        <f t="shared" si="0"/>
        <v>23.421317374327064</v>
      </c>
      <c r="AX23" s="126">
        <f t="shared" si="0"/>
        <v>23.518712941781324</v>
      </c>
      <c r="AY23" s="126">
        <f t="shared" si="0"/>
        <v>25.021544559005239</v>
      </c>
      <c r="AZ23" s="126">
        <f t="shared" si="0"/>
        <v>21.872492216998324</v>
      </c>
    </row>
    <row r="24" spans="2:52" x14ac:dyDescent="0.25">
      <c r="B24" s="81" t="s">
        <v>217</v>
      </c>
      <c r="C24" s="27">
        <f>Datos!$BE18</f>
        <v>-3.2256433985545572</v>
      </c>
      <c r="D24" s="27">
        <f>Datos!$BE19</f>
        <v>-7.467116357504219</v>
      </c>
      <c r="E24" s="27">
        <f>Datos!$BE20</f>
        <v>-7.5726872246696066</v>
      </c>
      <c r="F24" s="27">
        <f>Datos!$BE21</f>
        <v>-5.8114478114478114</v>
      </c>
      <c r="G24" s="27">
        <f>Datos!$BE22</f>
        <v>-4.0923529411764719</v>
      </c>
      <c r="H24" s="27">
        <f>Datos!$BE23</f>
        <v>-4.7216282104106568</v>
      </c>
      <c r="I24" s="27">
        <f>Datos!$BE24</f>
        <v>2.7350567330336122</v>
      </c>
      <c r="J24" s="27">
        <f>Datos!$BE25</f>
        <v>1.330821917808219</v>
      </c>
      <c r="K24" s="27">
        <f>Datos!$BE26</f>
        <v>-1.5187734690930101</v>
      </c>
      <c r="L24" s="27">
        <f>Datos!$BE27</f>
        <v>0.55851512030708739</v>
      </c>
      <c r="M24" s="27">
        <f>Datos!$BE28</f>
        <v>4.0895972382048322</v>
      </c>
      <c r="N24" s="27">
        <f>Datos!$BE29</f>
        <v>0.84412531248337885</v>
      </c>
      <c r="O24" s="27">
        <f>Datos!$BE30</f>
        <v>0.52162347239780882</v>
      </c>
      <c r="P24" s="27">
        <f>Datos!$BE31</f>
        <v>-2.7831483470581215</v>
      </c>
      <c r="Q24" s="27">
        <f>Datos!$BE32</f>
        <v>-2.3028720626631856</v>
      </c>
      <c r="R24" s="27">
        <f>Datos!$BE33</f>
        <v>-0.84874374389494778</v>
      </c>
      <c r="S24" s="27">
        <f>Datos!$BE34</f>
        <v>1.5912554011498041</v>
      </c>
      <c r="T24" s="27">
        <f>Datos!$BE35</f>
        <v>3.3428736886211445</v>
      </c>
      <c r="U24" s="27">
        <f>Datos!$BE36</f>
        <v>-3.2260049042145593</v>
      </c>
      <c r="V24" s="27">
        <f>Datos!$BE37</f>
        <v>-3.0076169942998914</v>
      </c>
      <c r="W24" s="27">
        <f>Datos!$BE38</f>
        <v>-2.9004736471932828</v>
      </c>
      <c r="X24" s="27">
        <f>Datos!$BE39</f>
        <v>-3.5882779250522967</v>
      </c>
      <c r="Y24" s="27">
        <f>Datos!$BE40</f>
        <v>2.359721497340455E-2</v>
      </c>
      <c r="Z24" s="27">
        <f>Datos!$BE41</f>
        <v>-2.2238146132918768</v>
      </c>
      <c r="AA24" s="27">
        <f>Datos!$BE42</f>
        <v>-3.8058558787202004</v>
      </c>
      <c r="AB24" s="27">
        <f>Datos!$BE43</f>
        <v>-3.6678794613973524</v>
      </c>
      <c r="AC24" s="126">
        <f>Datos!$BE44</f>
        <v>-2.0609567243485922</v>
      </c>
      <c r="AD24" s="126">
        <f>Datos!$BE45</f>
        <v>-3.2850040387469241</v>
      </c>
      <c r="AE24" s="126">
        <f>Datos!$BE46</f>
        <v>-2.4799983837077746</v>
      </c>
      <c r="AF24" s="126">
        <f>Datos!$BE47</f>
        <v>-1.6704054480916153</v>
      </c>
      <c r="AG24" s="126">
        <f>Datos!$BE48</f>
        <v>-1.3590876740786335</v>
      </c>
      <c r="AH24" s="126">
        <f>Datos!$BE49</f>
        <v>-2.2642473961409526</v>
      </c>
      <c r="AI24" s="126">
        <f>Datos!$BE50</f>
        <v>-2.0702453070077032</v>
      </c>
      <c r="AJ24" s="126">
        <f>Datos!$BE51</f>
        <v>-2.0096165493479052</v>
      </c>
      <c r="AK24" s="126">
        <f>Datos!$BE52</f>
        <v>-2.3190523805861085</v>
      </c>
      <c r="AL24" s="126">
        <f>Datos!$BE53</f>
        <v>-2.6934235170539491</v>
      </c>
      <c r="AM24" s="126">
        <f>Datos!$BE54</f>
        <v>-2.2260153445484621</v>
      </c>
      <c r="AN24" s="126">
        <f>Datos!$BE55</f>
        <v>-3.3420549178483006</v>
      </c>
      <c r="AO24" s="126">
        <f>Datos!$BE56</f>
        <v>-2.369589662272888</v>
      </c>
      <c r="AP24" s="126">
        <f>Datos!$BE57</f>
        <v>-2.2260795500826949</v>
      </c>
      <c r="AQ24" s="126">
        <f>Datos!$BE58</f>
        <v>-2.7659934779871209</v>
      </c>
      <c r="AR24" s="126">
        <f>Datos!$BE59</f>
        <v>-4.4820147003413338</v>
      </c>
      <c r="AS24" s="126">
        <f>Datos!$BE60</f>
        <v>-5.048179628198719</v>
      </c>
      <c r="AT24" s="126">
        <f>Datos!$BE61</f>
        <v>-4.1374284447193519</v>
      </c>
      <c r="AU24" s="126">
        <f>Datos!$BE62</f>
        <v>-1.9480964398609972</v>
      </c>
      <c r="AV24" s="126">
        <f>Datos!$BE63</f>
        <v>-2.6153483488905187</v>
      </c>
      <c r="AW24" s="126">
        <f>Datos!$BE64</f>
        <v>-3.6148039169024164</v>
      </c>
      <c r="AX24" s="126">
        <f>Datos!$BE65</f>
        <v>-5.4503789661681514</v>
      </c>
      <c r="AY24" s="126">
        <f>Datos!$BE66</f>
        <v>-6.591621692822816</v>
      </c>
      <c r="AZ24" s="126">
        <f>Datos!$BE67</f>
        <v>-3.3340700565939692</v>
      </c>
    </row>
    <row r="25" spans="2:52" x14ac:dyDescent="0.25">
      <c r="B25" s="81" t="s">
        <v>218</v>
      </c>
      <c r="C25" s="27">
        <f>Datos!$BF18</f>
        <v>8.2229992949056943</v>
      </c>
      <c r="D25" s="27">
        <f>Datos!$BF19</f>
        <v>14.236569501324986</v>
      </c>
      <c r="E25" s="27">
        <f>Datos!$BF20</f>
        <v>14.422907488986787</v>
      </c>
      <c r="F25" s="27">
        <f>Datos!$BF21</f>
        <v>12.377104377104377</v>
      </c>
      <c r="G25" s="27">
        <f>Datos!$BF22</f>
        <v>11.342352941176472</v>
      </c>
      <c r="H25" s="27">
        <f>Datos!$BF23</f>
        <v>11.575082406262876</v>
      </c>
      <c r="I25" s="27">
        <f>Datos!$BF24</f>
        <v>5.8147184757011363</v>
      </c>
      <c r="J25" s="27">
        <f>Datos!$BF25</f>
        <v>8.2848890774639337</v>
      </c>
      <c r="K25" s="27">
        <f>Datos!$BF26</f>
        <v>12.260757871172732</v>
      </c>
      <c r="L25" s="27">
        <f>Datos!$BF27</f>
        <v>8.958384046437601</v>
      </c>
      <c r="M25" s="27">
        <f>Datos!$BF28</f>
        <v>5.7692443421557345</v>
      </c>
      <c r="N25" s="27">
        <f>Datos!$BF29</f>
        <v>8.4080421254188593</v>
      </c>
      <c r="O25" s="27">
        <f>Datos!$BF30</f>
        <v>10.664800722875942</v>
      </c>
      <c r="P25" s="27">
        <f>Datos!$BF31</f>
        <v>14.550065640291205</v>
      </c>
      <c r="Q25" s="27">
        <f>Datos!$BF32</f>
        <v>15.702930084131131</v>
      </c>
      <c r="R25" s="27">
        <f>Datos!$BF33</f>
        <v>14.589416231130981</v>
      </c>
      <c r="S25" s="27">
        <f>Datos!$BF34</f>
        <v>12.281094373649713</v>
      </c>
      <c r="T25" s="27">
        <f>Datos!$BF35</f>
        <v>9.9507723991809574</v>
      </c>
      <c r="U25" s="27">
        <f>Datos!$BF36</f>
        <v>18.565775019157094</v>
      </c>
      <c r="V25" s="27">
        <f>Datos!$BF37</f>
        <v>18.804511719924143</v>
      </c>
      <c r="W25" s="27">
        <f>Datos!$BF38</f>
        <v>17.39176996791068</v>
      </c>
      <c r="X25" s="27">
        <f>Datos!$BF39</f>
        <v>18.75950709622737</v>
      </c>
      <c r="Y25" s="27">
        <f>Datos!$BF40</f>
        <v>15.088614482582479</v>
      </c>
      <c r="Z25" s="27">
        <f>Datos!$BF41</f>
        <v>19.14666731441897</v>
      </c>
      <c r="AA25" s="27">
        <f>Datos!$BF42</f>
        <v>20.627337021809385</v>
      </c>
      <c r="AB25" s="27">
        <f>Datos!$BF43</f>
        <v>19.232247653698899</v>
      </c>
      <c r="AC25" s="126">
        <f>Datos!$BF44</f>
        <v>17.138528968829029</v>
      </c>
      <c r="AD25" s="126">
        <f>Datos!$BF45</f>
        <v>19.256526176715532</v>
      </c>
      <c r="AE25" s="126">
        <f>Datos!$BF46</f>
        <v>17.291007642753236</v>
      </c>
      <c r="AF25" s="126">
        <f>Datos!$BF47</f>
        <v>16.353911800450796</v>
      </c>
      <c r="AG25" s="126">
        <f>Datos!$BF48</f>
        <v>17.02183677002385</v>
      </c>
      <c r="AH25" s="126">
        <f>Datos!$BF49</f>
        <v>18.437297607749052</v>
      </c>
      <c r="AI25" s="126">
        <f>Datos!$BF50</f>
        <v>18.634077481115849</v>
      </c>
      <c r="AJ25" s="126">
        <f>Datos!$BF51</f>
        <v>18.917313826565632</v>
      </c>
      <c r="AK25" s="126">
        <f>Datos!$BF52</f>
        <v>20.525651872932851</v>
      </c>
      <c r="AL25" s="126">
        <f>Datos!$BF53</f>
        <v>20.92978341456908</v>
      </c>
      <c r="AM25" s="126">
        <f>Datos!$BF54</f>
        <v>20.501714446600769</v>
      </c>
      <c r="AN25" s="126">
        <f>Datos!$BF55</f>
        <v>23.297265361242406</v>
      </c>
      <c r="AO25" s="126">
        <f>Datos!$BF56</f>
        <v>20.343063727140816</v>
      </c>
      <c r="AP25" s="126">
        <f>Datos!$BF57</f>
        <v>21.196164157485224</v>
      </c>
      <c r="AQ25" s="126">
        <f>Datos!$BF58</f>
        <v>22.065709352126458</v>
      </c>
      <c r="AR25" s="126">
        <f>Datos!$BF59</f>
        <v>24.363376076878364</v>
      </c>
      <c r="AS25" s="126">
        <f>Datos!$BF60</f>
        <v>26.466024271624015</v>
      </c>
      <c r="AT25" s="126">
        <f>Datos!$BF61</f>
        <v>25.175118602330613</v>
      </c>
      <c r="AU25" s="126">
        <f>Datos!$BF62</f>
        <v>21.595328877864677</v>
      </c>
      <c r="AV25" s="126">
        <f>Datos!$BF63</f>
        <v>23.682577806603753</v>
      </c>
      <c r="AW25" s="126">
        <f>Datos!$BF64</f>
        <v>27.036121291229481</v>
      </c>
      <c r="AX25" s="126">
        <f>Datos!$BF65</f>
        <v>28.969091907949476</v>
      </c>
      <c r="AY25" s="126">
        <f>Datos!$BF66</f>
        <v>31.613166251828055</v>
      </c>
      <c r="AZ25" s="126">
        <f>Datos!$BF67</f>
        <v>25.206562273592294</v>
      </c>
    </row>
    <row r="26" spans="2:52" x14ac:dyDescent="0.25">
      <c r="B26" s="83" t="s">
        <v>287</v>
      </c>
      <c r="C26" s="125" t="s">
        <v>124</v>
      </c>
      <c r="D26" s="27">
        <f>Datos!$BH19</f>
        <v>3.045049385690195</v>
      </c>
      <c r="E26" s="27">
        <f>Datos!$BH20</f>
        <v>3.9471365638766525</v>
      </c>
      <c r="F26" s="27">
        <f>Datos!$BH21</f>
        <v>1.7957351290684629</v>
      </c>
      <c r="G26" s="27">
        <f>Datos!$BH22</f>
        <v>1.8088235294117649</v>
      </c>
      <c r="H26" s="27">
        <f>Datos!$BH23</f>
        <v>2.4818019502815547</v>
      </c>
      <c r="I26" s="27">
        <f>Datos!$BH24</f>
        <v>2.8593448940269752</v>
      </c>
      <c r="J26" s="27">
        <f>Datos!$BH25</f>
        <v>3.2028124621166199</v>
      </c>
      <c r="K26" s="27">
        <f>Datos!$BH26</f>
        <v>3.3275563258232235</v>
      </c>
      <c r="L26" s="27">
        <f>Datos!$BH27</f>
        <v>2.8059170489654521</v>
      </c>
      <c r="M26" s="27">
        <f>Datos!$BH28</f>
        <v>5.0065209052550816</v>
      </c>
      <c r="N26" s="27">
        <f>Datos!$BH29</f>
        <v>3.6221477580979737</v>
      </c>
      <c r="O26" s="27">
        <f>Datos!$BH30</f>
        <v>3.908392492463288</v>
      </c>
      <c r="P26" s="27">
        <f>Datos!$BH31</f>
        <v>4.061940565699965</v>
      </c>
      <c r="Q26" s="27">
        <f>Datos!$BH32</f>
        <v>4.8931437965380535</v>
      </c>
      <c r="R26" s="27">
        <f>Datos!$BH33</f>
        <v>3.8971632276970487</v>
      </c>
      <c r="S26" s="27">
        <f>Datos!$BH34</f>
        <v>5.6712072942985827</v>
      </c>
      <c r="T26" s="27">
        <f>Datos!$BH35</f>
        <v>7.3716291535232301</v>
      </c>
      <c r="U26" s="27">
        <f>Datos!$BH36</f>
        <v>6.4415632183908045</v>
      </c>
      <c r="V26" s="27">
        <f>Datos!$BH37</f>
        <v>5.4358696899644228</v>
      </c>
      <c r="W26" s="27">
        <f>Datos!$BH38</f>
        <v>4.8946656995911901</v>
      </c>
      <c r="X26" s="27">
        <f>Datos!$BH39</f>
        <v>5.3778943951525644</v>
      </c>
      <c r="Y26" s="27">
        <f>Datos!$BH40</f>
        <v>5.9298413156696617</v>
      </c>
      <c r="Z26" s="27">
        <f>Datos!$BH41</f>
        <v>5.0738437621453567</v>
      </c>
      <c r="AA26" s="27">
        <f>Datos!$BH42</f>
        <v>4.6799654839855851</v>
      </c>
      <c r="AB26" s="27">
        <f>Datos!$BH43</f>
        <v>4.2990782252601285</v>
      </c>
      <c r="AC26" s="126">
        <f>Datos!$BH44</f>
        <v>4.2387690733952779</v>
      </c>
      <c r="AD26" s="126">
        <f>Datos!$BH45</f>
        <v>3.9222807336117689</v>
      </c>
      <c r="AE26" s="126">
        <f>Datos!$BH46</f>
        <v>4.7461266711307131</v>
      </c>
      <c r="AF26" s="126">
        <f>Datos!$BH47</f>
        <v>4.9175237310004754</v>
      </c>
      <c r="AG26" s="126">
        <f>Datos!$BH48</f>
        <v>5.3069939216742315</v>
      </c>
      <c r="AH26" s="126">
        <f>Datos!$BH49</f>
        <v>5.0366393619577927</v>
      </c>
      <c r="AI26" s="126">
        <f>Datos!$BH50</f>
        <v>3.24246503627253</v>
      </c>
      <c r="AJ26" s="126">
        <f>Datos!$BH51</f>
        <v>4.3314849459615878</v>
      </c>
      <c r="AK26" s="126">
        <f>Datos!$BH52</f>
        <v>4.9073148219367759</v>
      </c>
      <c r="AL26" s="126">
        <f>Datos!$BH53</f>
        <v>5.4668786021152789</v>
      </c>
      <c r="AM26" s="126">
        <f>Datos!$BH54</f>
        <v>5.3947249343884813</v>
      </c>
      <c r="AN26" s="126">
        <f>Datos!$BH55</f>
        <v>5.0753995048390719</v>
      </c>
      <c r="AO26" s="126">
        <f>Datos!$BH56</f>
        <v>3.3278844760627821</v>
      </c>
      <c r="AP26" s="126">
        <f>Datos!$BH57</f>
        <v>3.0386417483877142</v>
      </c>
      <c r="AQ26" s="126">
        <f>Datos!$BH58</f>
        <v>3.5606195478013181</v>
      </c>
      <c r="AR26" s="126">
        <f>Datos!$BH59</f>
        <v>3.7223229340218533</v>
      </c>
      <c r="AS26" s="126">
        <f>Datos!$BH60</f>
        <v>3.7019226398800047</v>
      </c>
      <c r="AT26" s="126">
        <f>Datos!$BH61</f>
        <v>3.3907428911542796</v>
      </c>
      <c r="AU26" s="126">
        <f>Datos!$BH62</f>
        <v>4.4896264079257513</v>
      </c>
      <c r="AV26" s="126">
        <f>Datos!$BH63</f>
        <v>6.6316476697592766</v>
      </c>
      <c r="AW26" s="126">
        <f>Datos!$BH64</f>
        <v>6.9443584178259607</v>
      </c>
      <c r="AX26" s="126">
        <f>Datos!$BH65</f>
        <v>7.5286885628498057</v>
      </c>
      <c r="AY26" s="126">
        <f>Datos!$BH66</f>
        <v>4.7900908870804848</v>
      </c>
      <c r="AZ26" s="126">
        <f>Datos!$BH67</f>
        <v>-2.1010756687477787</v>
      </c>
    </row>
    <row r="27" spans="2:52" x14ac:dyDescent="0.25">
      <c r="B27" s="124" t="s">
        <v>223</v>
      </c>
      <c r="C27" s="125" t="s">
        <v>124</v>
      </c>
      <c r="D27" s="27">
        <f>Datos!$BG19</f>
        <v>11.191520115634791</v>
      </c>
      <c r="E27" s="27">
        <f>Datos!$BG20</f>
        <v>10.475770925110135</v>
      </c>
      <c r="F27" s="27">
        <f>Datos!$BG21</f>
        <v>10.581369248035914</v>
      </c>
      <c r="G27" s="27">
        <f>Datos!$BG22</f>
        <v>9.5335294117647074</v>
      </c>
      <c r="H27" s="27">
        <f>Datos!$BG23</f>
        <v>9.0932804559813221</v>
      </c>
      <c r="I27" s="27">
        <f>Datos!$BG24</f>
        <v>2.9553735816741611</v>
      </c>
      <c r="J27" s="27">
        <f>Datos!$BG25</f>
        <v>5.0820766153473134</v>
      </c>
      <c r="K27" s="27">
        <f>Datos!$BG26</f>
        <v>8.9332015453495082</v>
      </c>
      <c r="L27" s="27">
        <f>Datos!$BG27</f>
        <v>6.1524669974721489</v>
      </c>
      <c r="M27" s="27">
        <f>Datos!$BG28</f>
        <v>0.76272343690065281</v>
      </c>
      <c r="N27" s="27">
        <f>Datos!$BG29</f>
        <v>4.7858943673208856</v>
      </c>
      <c r="O27" s="27">
        <f>Datos!$BG30</f>
        <v>6.7564082304126538</v>
      </c>
      <c r="P27" s="27">
        <f>Datos!$BG31</f>
        <v>10.48812507459124</v>
      </c>
      <c r="Q27" s="27">
        <f>Datos!$BG32</f>
        <v>10.809786287593077</v>
      </c>
      <c r="R27" s="27">
        <f>Datos!$BG33</f>
        <v>10.692253003433933</v>
      </c>
      <c r="S27" s="27">
        <f>Datos!$BG34</f>
        <v>6.6098870793511306</v>
      </c>
      <c r="T27" s="27">
        <f>Datos!$BG35</f>
        <v>2.5791432456577272</v>
      </c>
      <c r="U27" s="27">
        <f>Datos!$BG36</f>
        <v>12.12421180076629</v>
      </c>
      <c r="V27" s="27">
        <f>Datos!$BG37</f>
        <v>13.36864202995972</v>
      </c>
      <c r="W27" s="27">
        <f>Datos!$BG38</f>
        <v>12.49710426831949</v>
      </c>
      <c r="X27" s="27">
        <f>Datos!$BG39</f>
        <v>13.381612701074806</v>
      </c>
      <c r="Y27" s="27">
        <f>Datos!$BG40</f>
        <v>9.1587731669128161</v>
      </c>
      <c r="Z27" s="27">
        <f>Datos!$BG41</f>
        <v>14.072823552273613</v>
      </c>
      <c r="AA27" s="27">
        <f>Datos!$BG42</f>
        <v>15.9473715378238</v>
      </c>
      <c r="AB27" s="27">
        <f>Datos!$BG43</f>
        <v>14.93316942843877</v>
      </c>
      <c r="AC27" s="126">
        <f>Datos!$BG44</f>
        <v>12.89975989543375</v>
      </c>
      <c r="AD27" s="126">
        <f>Datos!$BG45</f>
        <v>15.334245443103763</v>
      </c>
      <c r="AE27" s="126">
        <f>Datos!$BG46</f>
        <v>12.544880971622522</v>
      </c>
      <c r="AF27" s="126">
        <f>Datos!$BG47</f>
        <v>11.43638806945032</v>
      </c>
      <c r="AG27" s="126">
        <f>Datos!$BG48</f>
        <v>11.714842848349619</v>
      </c>
      <c r="AH27" s="126">
        <f>Datos!$BG49</f>
        <v>13.400658245791259</v>
      </c>
      <c r="AI27" s="126">
        <f>Datos!$BG50</f>
        <v>15.391612444843318</v>
      </c>
      <c r="AJ27" s="126">
        <f>Datos!$BG51</f>
        <v>14.585828880604044</v>
      </c>
      <c r="AK27" s="126">
        <f>Datos!$BG52</f>
        <v>15.618337050996075</v>
      </c>
      <c r="AL27" s="126">
        <f>Datos!$BG53</f>
        <v>15.4629048124538</v>
      </c>
      <c r="AM27" s="126">
        <f>Datos!$BG54</f>
        <v>15.106989512212287</v>
      </c>
      <c r="AN27" s="126">
        <f>Datos!$BG55</f>
        <v>18.221865856403333</v>
      </c>
      <c r="AO27" s="126">
        <f>Datos!$BG56</f>
        <v>17.015179251078035</v>
      </c>
      <c r="AP27" s="126">
        <f>Datos!$BG57</f>
        <v>18.15752240909751</v>
      </c>
      <c r="AQ27" s="126">
        <f>Datos!$BG58</f>
        <v>18.505089804325138</v>
      </c>
      <c r="AR27" s="126">
        <f>Datos!$BG59</f>
        <v>20.64105314285651</v>
      </c>
      <c r="AS27" s="126">
        <f>Datos!$BG60</f>
        <v>22.764101631744012</v>
      </c>
      <c r="AT27" s="126">
        <f>Datos!$BG61</f>
        <v>21.784375711176335</v>
      </c>
      <c r="AU27" s="126">
        <f>Datos!$BG62</f>
        <v>17.105702469938926</v>
      </c>
      <c r="AV27" s="126">
        <f>Datos!$BG63</f>
        <v>17.050930136844478</v>
      </c>
      <c r="AW27" s="126">
        <f>Datos!$BG64</f>
        <v>20.091762873403521</v>
      </c>
      <c r="AX27" s="126">
        <f>Datos!$BG65</f>
        <v>21.440403345099671</v>
      </c>
      <c r="AY27" s="126">
        <f>Datos!$BG66</f>
        <v>26.82307536474757</v>
      </c>
      <c r="AZ27" s="126">
        <f>Datos!$BG67</f>
        <v>27.307637942340072</v>
      </c>
    </row>
    <row r="28" spans="2:52" x14ac:dyDescent="0.25">
      <c r="B28" s="77" t="s">
        <v>176</v>
      </c>
      <c r="C28" s="27">
        <f>Datos!$D18</f>
        <v>-1.2</v>
      </c>
      <c r="D28" s="27">
        <f>Datos!$D19</f>
        <v>10.8</v>
      </c>
      <c r="E28" s="27">
        <f>Datos!$D20</f>
        <v>8.9</v>
      </c>
      <c r="F28" s="27">
        <f>Datos!$D21</f>
        <v>12.9</v>
      </c>
      <c r="G28" s="27">
        <f>Datos!$D22</f>
        <v>5.0999999999999996</v>
      </c>
      <c r="H28" s="27">
        <f>Datos!$D23</f>
        <v>-3.3</v>
      </c>
      <c r="I28" s="27">
        <f>Datos!$D24</f>
        <v>8</v>
      </c>
      <c r="J28" s="27">
        <f>Datos!$D25</f>
        <v>8.8000000000000007</v>
      </c>
      <c r="K28" s="27">
        <f>Datos!$D26</f>
        <v>17.7</v>
      </c>
      <c r="L28" s="27">
        <f>Datos!$D27</f>
        <v>18.899999999999999</v>
      </c>
      <c r="M28" s="27">
        <f>Datos!$D28</f>
        <v>17</v>
      </c>
      <c r="N28" s="27">
        <f>Datos!$D29</f>
        <v>8</v>
      </c>
      <c r="O28" s="27">
        <f>Datos!$D30</f>
        <v>-1</v>
      </c>
      <c r="P28" s="27">
        <f>Datos!$D31</f>
        <v>-11.6</v>
      </c>
      <c r="Q28" s="27">
        <f>Datos!$D32</f>
        <v>-1.1000000000000001</v>
      </c>
      <c r="R28" s="27">
        <f>Datos!$D33</f>
        <v>4.0999999999999996</v>
      </c>
      <c r="S28" s="27">
        <f>Datos!$D34</f>
        <v>-0.6</v>
      </c>
      <c r="T28" s="27">
        <f>Datos!$D35</f>
        <v>8.6999999999999993</v>
      </c>
      <c r="U28" s="27">
        <f>Datos!$D36</f>
        <v>8</v>
      </c>
      <c r="V28" s="27">
        <f>Datos!$D37</f>
        <v>4.0999999999999996</v>
      </c>
      <c r="W28" s="27">
        <f>Datos!$D38</f>
        <v>4.7</v>
      </c>
      <c r="X28" s="27">
        <f>Datos!$D39</f>
        <v>-0.6</v>
      </c>
      <c r="Y28" s="27">
        <f>Datos!$D40</f>
        <v>7.1</v>
      </c>
      <c r="Z28" s="27">
        <f>Datos!$D41</f>
        <v>2.1</v>
      </c>
      <c r="AA28" s="27">
        <f>Datos!$D42</f>
        <v>2.1</v>
      </c>
      <c r="AB28" s="27">
        <f>Datos!$D43</f>
        <v>-0.7</v>
      </c>
      <c r="AC28" s="27">
        <f>Datos!$D44</f>
        <v>6.9</v>
      </c>
      <c r="AD28" s="27">
        <f>Datos!$D45</f>
        <v>2.6</v>
      </c>
      <c r="AE28" s="27">
        <f>Datos!$D46</f>
        <v>2.6</v>
      </c>
      <c r="AF28" s="27">
        <f>Datos!$D47</f>
        <v>6.1</v>
      </c>
      <c r="AG28" s="27">
        <f>Datos!$D48</f>
        <v>4.4000000000000004</v>
      </c>
      <c r="AH28" s="27">
        <f>Datos!$D49</f>
        <v>5.8</v>
      </c>
      <c r="AI28" s="27">
        <f>Datos!$D50</f>
        <v>6.5</v>
      </c>
      <c r="AJ28" s="27">
        <f>Datos!$D51</f>
        <v>6.6</v>
      </c>
      <c r="AK28" s="27">
        <f>Datos!$D52</f>
        <v>2.7</v>
      </c>
      <c r="AL28" s="27">
        <f>Datos!$D53</f>
        <v>4.9000000000000004</v>
      </c>
      <c r="AM28" s="27">
        <f>Datos!$D54</f>
        <v>3.1</v>
      </c>
      <c r="AN28" s="27">
        <f>Datos!$D55</f>
        <v>0.2</v>
      </c>
      <c r="AO28" s="27">
        <f>Datos!$D56</f>
        <v>3.3</v>
      </c>
      <c r="AP28" s="27">
        <f>Datos!$D57</f>
        <v>5.3</v>
      </c>
      <c r="AQ28" s="27">
        <f>Datos!$D58</f>
        <v>5.6</v>
      </c>
      <c r="AR28" s="27">
        <f>Datos!$D59</f>
        <v>-0.5</v>
      </c>
      <c r="AS28" s="27">
        <f>Datos!$D60</f>
        <v>-0.2</v>
      </c>
      <c r="AT28" s="27">
        <f>Datos!$D61</f>
        <v>5.4</v>
      </c>
      <c r="AU28" s="27">
        <f>Datos!$D62</f>
        <v>4.5999999999999996</v>
      </c>
      <c r="AV28" s="27">
        <f>Datos!$D63</f>
        <v>5.5</v>
      </c>
      <c r="AW28" s="27">
        <f>Datos!$D64</f>
        <v>3.2</v>
      </c>
      <c r="AX28" s="27">
        <f>Datos!$D65</f>
        <v>-0.3</v>
      </c>
      <c r="AY28" s="27">
        <f>Datos!$D66</f>
        <v>2.5</v>
      </c>
      <c r="AZ28" s="27">
        <f>Datos!$D67</f>
        <v>-1.8</v>
      </c>
    </row>
    <row r="29" spans="2:52" x14ac:dyDescent="0.25">
      <c r="B29" s="77" t="s">
        <v>177</v>
      </c>
      <c r="C29" s="27">
        <f>Datos!$O18</f>
        <v>-5.1924251679902333</v>
      </c>
      <c r="D29" s="27">
        <f>Datos!$O19</f>
        <v>3.4793814432989789</v>
      </c>
      <c r="E29" s="27">
        <f>Datos!$O20</f>
        <v>2.5529265255292755</v>
      </c>
      <c r="F29" s="27">
        <f>Datos!$O21</f>
        <v>1.0321797207043071</v>
      </c>
      <c r="G29" s="27">
        <f>Datos!$O22</f>
        <v>3.7259615384615419</v>
      </c>
      <c r="H29" s="27">
        <f>Datos!$O23</f>
        <v>-2.0278099652375814</v>
      </c>
      <c r="I29" s="27">
        <f>Datos!$O24</f>
        <v>-1.3010053222944906</v>
      </c>
      <c r="J29" s="27">
        <f>Datos!$O25</f>
        <v>0.71899340922709776</v>
      </c>
      <c r="K29" s="27">
        <f>Datos!$O26</f>
        <v>5.1160023795360221</v>
      </c>
      <c r="L29" s="27">
        <f>Datos!$O27</f>
        <v>10.922467458969965</v>
      </c>
      <c r="M29" s="27">
        <f>Datos!$O28</f>
        <v>5.9693877551020735</v>
      </c>
      <c r="N29" s="27">
        <f>Datos!$O29</f>
        <v>1.6369764082811322</v>
      </c>
      <c r="O29" s="27">
        <f>Datos!$O30</f>
        <v>2.27380388441496</v>
      </c>
      <c r="P29" s="27">
        <f>Datos!$O31</f>
        <v>8.4761463640574686</v>
      </c>
      <c r="Q29" s="27">
        <f>Datos!$O32</f>
        <v>14.389410760034149</v>
      </c>
      <c r="R29" s="27">
        <f>Datos!$O33</f>
        <v>7.6894363568495772</v>
      </c>
      <c r="S29" s="27">
        <f>Datos!$O34</f>
        <v>-0.97053726169844534</v>
      </c>
      <c r="T29" s="27">
        <f>Datos!$O35</f>
        <v>1.0850542527126361</v>
      </c>
      <c r="U29" s="27">
        <f>Datos!$O36</f>
        <v>7.8601108033240941</v>
      </c>
      <c r="V29" s="27">
        <f>Datos!$O37</f>
        <v>2.2792937399678914</v>
      </c>
      <c r="W29" s="27">
        <f>Datos!$O38</f>
        <v>0.81607030759573984</v>
      </c>
      <c r="X29" s="27">
        <f>Datos!$O39</f>
        <v>0.31133250311332628</v>
      </c>
      <c r="Y29" s="27">
        <f>Datos!$O40</f>
        <v>-0.27932960893853886</v>
      </c>
      <c r="Z29" s="27">
        <f>Datos!$O41</f>
        <v>1.5250544662309462</v>
      </c>
      <c r="AA29" s="27">
        <f>Datos!$O42</f>
        <v>3.3415082771305782</v>
      </c>
      <c r="AB29" s="27">
        <f>Datos!$O43</f>
        <v>2.7291604865025132</v>
      </c>
      <c r="AC29" s="27">
        <f>Datos!$O44</f>
        <v>1.0106843777071717</v>
      </c>
      <c r="AD29" s="27">
        <f>Datos!$O45</f>
        <v>1.457975986277904</v>
      </c>
      <c r="AE29" s="27">
        <f>Datos!$O46</f>
        <v>1.0707241476472174</v>
      </c>
      <c r="AF29" s="27">
        <f>Datos!$O47</f>
        <v>1.1987733482018204</v>
      </c>
      <c r="AG29" s="27">
        <f>Datos!$O48</f>
        <v>1.2396694214876103</v>
      </c>
      <c r="AH29" s="27">
        <f>Datos!$O49</f>
        <v>1.2789115646258509</v>
      </c>
      <c r="AI29" s="27">
        <f>Datos!$O50</f>
        <v>1.5851692638366277</v>
      </c>
      <c r="AJ29" s="27">
        <f>Datos!$O51</f>
        <v>3.015075376884413</v>
      </c>
      <c r="AK29" s="27">
        <f>Datos!$O52</f>
        <v>2.7727856225931102</v>
      </c>
      <c r="AL29" s="27">
        <f>Datos!$O53</f>
        <v>4.2717961528853321</v>
      </c>
      <c r="AM29" s="27">
        <f>Datos!$O54</f>
        <v>5.4623862002874946</v>
      </c>
      <c r="AN29" s="27">
        <f>Datos!$O55</f>
        <v>5.8382553384824787</v>
      </c>
      <c r="AO29" s="27">
        <f>Datos!$O56</f>
        <v>4.2927666881305226</v>
      </c>
      <c r="AP29" s="27">
        <f>Datos!$O57</f>
        <v>3.2722782465528066</v>
      </c>
      <c r="AQ29" s="27">
        <f>Datos!$O58</f>
        <v>6.1777600637704211</v>
      </c>
      <c r="AR29" s="27">
        <f>Datos!$O59</f>
        <v>11.054804804804807</v>
      </c>
      <c r="AS29" s="27">
        <f>Datos!$O60</f>
        <v>9.143146864965356</v>
      </c>
      <c r="AT29" s="27">
        <f>Datos!$O61</f>
        <v>5.7448126354908702</v>
      </c>
      <c r="AU29" s="27">
        <f>Datos!$O62</f>
        <v>6.5016839947283467</v>
      </c>
      <c r="AV29" s="27">
        <f>Datos!$O63</f>
        <v>7.6309638388560641</v>
      </c>
      <c r="AW29" s="27">
        <f>Datos!$O64</f>
        <v>11.254471129279509</v>
      </c>
      <c r="AX29" s="27">
        <f>Datos!$O65</f>
        <v>13.549201974968405</v>
      </c>
      <c r="AY29" s="27">
        <f>Datos!$O66</f>
        <v>10.3347153402771</v>
      </c>
      <c r="AZ29" s="27">
        <f>Datos!$O67</f>
        <v>6.1314270002749582</v>
      </c>
    </row>
    <row r="30" spans="2:52" x14ac:dyDescent="0.25">
      <c r="B30" s="77" t="s">
        <v>282</v>
      </c>
      <c r="C30" s="122" t="s">
        <v>124</v>
      </c>
      <c r="D30" s="27">
        <f>Datos!$U19</f>
        <v>0.27833333333333327</v>
      </c>
      <c r="E30" s="27">
        <f>Datos!$U20</f>
        <v>0.16749999999999998</v>
      </c>
      <c r="F30" s="27">
        <f>Datos!$U21</f>
        <v>0.17249999999999999</v>
      </c>
      <c r="G30" s="27">
        <f>Datos!$U22</f>
        <v>0.27583333333333332</v>
      </c>
      <c r="H30" s="27">
        <f>Datos!$U23</f>
        <v>6.5000000000000016E-2</v>
      </c>
      <c r="I30" s="27">
        <f>Datos!$U24</f>
        <v>4.5833333333333337E-2</v>
      </c>
      <c r="J30" s="27">
        <f>Datos!$U25</f>
        <v>3.5833333333333335E-2</v>
      </c>
      <c r="K30" s="27">
        <f>Datos!$U26</f>
        <v>0.12916666666666668</v>
      </c>
      <c r="L30" s="27">
        <f>Datos!$U27</f>
        <v>0.34249999999999997</v>
      </c>
      <c r="M30" s="27">
        <f>Datos!$U28</f>
        <v>0.37999999999999995</v>
      </c>
      <c r="N30" s="27">
        <f>Datos!$U29</f>
        <v>0.37999999999999995</v>
      </c>
      <c r="O30" s="27">
        <f>Datos!$U30</f>
        <v>0.37999999999999995</v>
      </c>
      <c r="P30" s="27">
        <f>Datos!$U31</f>
        <v>0.37999999999999995</v>
      </c>
      <c r="Q30" s="27">
        <f>Datos!$U32</f>
        <v>0.60083333333333333</v>
      </c>
      <c r="R30" s="27">
        <f>Datos!$U33</f>
        <v>1.0449999999999999</v>
      </c>
      <c r="S30" s="27">
        <f>Datos!$U34</f>
        <v>1.115</v>
      </c>
      <c r="T30" s="27">
        <f>Datos!$U35</f>
        <v>1.2033333333333334</v>
      </c>
      <c r="U30" s="27">
        <f>Datos!$U36</f>
        <v>1.5174999999999998</v>
      </c>
      <c r="V30" s="27">
        <f>Datos!$U37</f>
        <v>1.7225000000000001</v>
      </c>
      <c r="W30" s="27">
        <f>Datos!$U38</f>
        <v>1.8908333333333331</v>
      </c>
      <c r="X30" s="27">
        <f>Datos!$U39</f>
        <v>0.93833333333333335</v>
      </c>
      <c r="Y30" s="27">
        <f>Datos!$U40</f>
        <v>1.7249999999999999</v>
      </c>
      <c r="Z30" s="27">
        <f>Datos!$U41</f>
        <v>2.6274999999999999</v>
      </c>
      <c r="AA30" s="27">
        <f>Datos!$U42</f>
        <v>3.2250000000000001</v>
      </c>
      <c r="AB30" s="27">
        <f>Datos!$U43</f>
        <v>1.770833333333333</v>
      </c>
      <c r="AC30" s="27">
        <f>Datos!$U44</f>
        <v>3.3858333333333337</v>
      </c>
      <c r="AD30" s="27">
        <f>Datos!$U45</f>
        <v>2.8833333333333333</v>
      </c>
      <c r="AE30" s="27">
        <f>Datos!$U46</f>
        <v>2.354166666666667</v>
      </c>
      <c r="AF30" s="27">
        <f>Datos!$U47</f>
        <v>2.7733333333333334</v>
      </c>
      <c r="AG30" s="27">
        <f>Datos!$U48</f>
        <v>3.1591666666666671</v>
      </c>
      <c r="AH30" s="27">
        <f>Datos!$U49</f>
        <v>3.5466666666666669</v>
      </c>
      <c r="AI30" s="27">
        <f>Datos!$U50</f>
        <v>3.9491666666666672</v>
      </c>
      <c r="AJ30" s="27">
        <f>Datos!$U51</f>
        <v>4.8624999999999998</v>
      </c>
      <c r="AK30" s="27">
        <f>Datos!$U52</f>
        <v>4.3066666666666675</v>
      </c>
      <c r="AL30" s="27">
        <f>Datos!$U53</f>
        <v>5.3383333333333338</v>
      </c>
      <c r="AM30" s="27">
        <f>Datos!$U54</f>
        <v>6.666666666666667</v>
      </c>
      <c r="AN30" s="27">
        <f>Datos!$U55</f>
        <v>6.3916666666666684</v>
      </c>
      <c r="AO30" s="27">
        <f>Datos!$U56</f>
        <v>4.3324999999999996</v>
      </c>
      <c r="AP30" s="27">
        <f>Datos!$U57</f>
        <v>4.0725000000000007</v>
      </c>
      <c r="AQ30" s="27">
        <f>Datos!$U58</f>
        <v>7.0316666666666663</v>
      </c>
      <c r="AR30" s="27">
        <f>Datos!$U59</f>
        <v>7.8299999999999992</v>
      </c>
      <c r="AS30" s="27">
        <f>Datos!$U60</f>
        <v>5.7749999999999995</v>
      </c>
      <c r="AT30" s="27">
        <f>Datos!$U61</f>
        <v>4.9741666666666671</v>
      </c>
      <c r="AU30" s="27">
        <f>Datos!$U62</f>
        <v>5.269166666666667</v>
      </c>
      <c r="AV30" s="27">
        <f>Datos!$U63</f>
        <v>7.1883333333333326</v>
      </c>
      <c r="AW30" s="27">
        <f>Datos!$U64</f>
        <v>10.069166666666666</v>
      </c>
      <c r="AX30" s="27">
        <f>Datos!$U65</f>
        <v>11.434166666666668</v>
      </c>
      <c r="AY30" s="27">
        <f>Datos!$U66</f>
        <v>14.024999999999999</v>
      </c>
      <c r="AZ30" s="27">
        <f>Datos!$U67</f>
        <v>10.614166666666664</v>
      </c>
    </row>
    <row r="31" spans="2:52" x14ac:dyDescent="0.25">
      <c r="B31" s="77" t="s">
        <v>293</v>
      </c>
      <c r="C31" s="27">
        <f>Datos!$V18</f>
        <v>-4.5489499999999996</v>
      </c>
      <c r="D31" s="27">
        <f>Datos!$V19</f>
        <v>-5.3682600000000003</v>
      </c>
      <c r="E31" s="27">
        <f>Datos!$V20</f>
        <v>-3.7725399999999998</v>
      </c>
      <c r="F31" s="27">
        <f>Datos!$V21</f>
        <v>-5.0694900000000001</v>
      </c>
      <c r="G31" s="27">
        <f>Datos!$V22</f>
        <v>-2.35806</v>
      </c>
      <c r="H31" s="27">
        <f>Datos!$V23</f>
        <v>-0.10183</v>
      </c>
      <c r="I31" s="27">
        <f>Datos!$V24</f>
        <v>-3.0438499999999999</v>
      </c>
      <c r="J31" s="27">
        <f>Datos!$V25</f>
        <v>-2.83771</v>
      </c>
      <c r="K31" s="27">
        <f>Datos!$V26</f>
        <v>-3.81839</v>
      </c>
      <c r="L31" s="27">
        <f>Datos!$V27</f>
        <v>-12.3512</v>
      </c>
      <c r="M31" s="27">
        <f>Datos!$V28</f>
        <v>-26.860659999999999</v>
      </c>
      <c r="N31" s="27">
        <f>Datos!$V29</f>
        <v>-21.17409</v>
      </c>
      <c r="O31" s="27">
        <f>Datos!$V30</f>
        <v>-20.8383</v>
      </c>
      <c r="P31" s="27">
        <f>Datos!$V31</f>
        <v>-6.9956100000000001</v>
      </c>
      <c r="Q31" s="27">
        <f>Datos!$V32</f>
        <v>1.6078399999999999</v>
      </c>
      <c r="R31" s="27">
        <f>Datos!$V33</f>
        <v>4.2925800000000001</v>
      </c>
      <c r="S31" s="27">
        <f>Datos!$V34</f>
        <v>0.21260999999999999</v>
      </c>
      <c r="T31" s="27">
        <f>Datos!$V35</f>
        <v>-1.0389699999999999</v>
      </c>
      <c r="U31" s="27">
        <f>Datos!$V36</f>
        <v>1.75698</v>
      </c>
      <c r="V31" s="27">
        <f>Datos!$V37</f>
        <v>-0.41310999999999998</v>
      </c>
      <c r="W31" s="27">
        <f>Datos!$V38</f>
        <v>-1.66615</v>
      </c>
      <c r="X31" s="27">
        <f>Datos!$V39</f>
        <v>-0.29507</v>
      </c>
      <c r="Y31" s="27">
        <f>Datos!$V40</f>
        <v>-0.70225000000000004</v>
      </c>
      <c r="Z31" s="27">
        <f>Datos!$V41</f>
        <v>0.87692000000000003</v>
      </c>
      <c r="AA31" s="27">
        <f>Datos!$V42</f>
        <v>0.71847000000000005</v>
      </c>
      <c r="AB31" s="27">
        <f>Datos!$V43</f>
        <v>-0.57447999999999999</v>
      </c>
      <c r="AC31" s="27">
        <f>Datos!$V44</f>
        <v>-2.4591400000000001</v>
      </c>
      <c r="AD31" s="27">
        <f>Datos!$V45</f>
        <v>5.5399999999999998E-2</v>
      </c>
      <c r="AE31" s="27">
        <f>Datos!$V46</f>
        <v>-0.59204999999999997</v>
      </c>
      <c r="AF31" s="27">
        <f>Datos!$V47</f>
        <v>-1.18096</v>
      </c>
      <c r="AG31" s="27">
        <f>Datos!$V48</f>
        <v>-0.74475000000000002</v>
      </c>
      <c r="AH31" s="27">
        <f>Datos!$V49</f>
        <v>-0.86250000000000004</v>
      </c>
      <c r="AI31" s="27">
        <f>Datos!$V50</f>
        <v>-0.18973000000000001</v>
      </c>
      <c r="AJ31" s="27">
        <f>Datos!$V51</f>
        <v>-0.45373999999999998</v>
      </c>
      <c r="AK31" s="27">
        <f>Datos!$V52</f>
        <v>-1.00302</v>
      </c>
      <c r="AL31" s="27">
        <f>Datos!$V53</f>
        <v>-2.6696</v>
      </c>
      <c r="AM31" s="27">
        <f>Datos!$V54</f>
        <v>0.31786999999999999</v>
      </c>
      <c r="AN31" s="27">
        <f>Datos!$V55</f>
        <v>-0.26415</v>
      </c>
      <c r="AO31" s="27">
        <f>Datos!$V56</f>
        <v>-1.97234</v>
      </c>
      <c r="AP31" s="27">
        <f>Datos!$V57</f>
        <v>-1.8226</v>
      </c>
      <c r="AQ31" s="27">
        <f>Datos!$V58</f>
        <v>-1.0436099999999999</v>
      </c>
      <c r="AR31" s="27">
        <f>Datos!$V59</f>
        <v>-0.39611000000000002</v>
      </c>
      <c r="AS31" s="27">
        <f>Datos!$V60</f>
        <v>-3.1524700000000001</v>
      </c>
      <c r="AT31" s="27">
        <f>Datos!$V61</f>
        <v>-3.92693</v>
      </c>
      <c r="AU31" s="27">
        <f>Datos!$V62</f>
        <v>-2.5723400000000001</v>
      </c>
      <c r="AV31" s="27">
        <f>Datos!$V63</f>
        <v>-2.51146</v>
      </c>
      <c r="AW31" s="27">
        <f>Datos!$V64</f>
        <v>-1.54728</v>
      </c>
      <c r="AX31" s="27">
        <f>Datos!$V65</f>
        <v>-2.5792099999999998</v>
      </c>
      <c r="AY31" s="27">
        <f>Datos!$V66</f>
        <v>-2.4592999999999998</v>
      </c>
      <c r="AZ31" s="27">
        <f>Datos!$V67</f>
        <v>-3.82592</v>
      </c>
    </row>
    <row r="32" spans="2:52" x14ac:dyDescent="0.25">
      <c r="B32" s="92" t="s">
        <v>179</v>
      </c>
      <c r="C32" s="62">
        <f>Datos!$W18</f>
        <v>0.67</v>
      </c>
      <c r="D32" s="62">
        <f>Datos!$W19</f>
        <v>1</v>
      </c>
      <c r="E32" s="62">
        <f>Datos!$W20</f>
        <v>0.97</v>
      </c>
      <c r="F32" s="62">
        <f>Datos!$W21</f>
        <v>1.0900000000000001</v>
      </c>
      <c r="G32" s="62">
        <f>Datos!$W22</f>
        <v>1.18</v>
      </c>
      <c r="H32" s="62">
        <f>Datos!$W23</f>
        <v>1.1299999999999999</v>
      </c>
      <c r="I32" s="62">
        <f>Datos!$W24</f>
        <v>1.02</v>
      </c>
      <c r="J32" s="62">
        <f>Datos!$W25</f>
        <v>1.02</v>
      </c>
      <c r="K32" s="62">
        <f>Datos!$W26</f>
        <v>1.1399999999999999</v>
      </c>
      <c r="L32" s="62">
        <f>Datos!$W27</f>
        <v>1.19</v>
      </c>
      <c r="M32" s="62">
        <f>Datos!$W28</f>
        <v>1.2</v>
      </c>
      <c r="N32" s="62">
        <f>Datos!$W29</f>
        <v>1.21</v>
      </c>
      <c r="O32" s="62">
        <f>Datos!$W30</f>
        <v>1.05</v>
      </c>
      <c r="P32" s="62">
        <f>Datos!$W31</f>
        <v>1.1200000000000001</v>
      </c>
      <c r="Q32" s="62">
        <f>Datos!$W32</f>
        <v>1.9</v>
      </c>
      <c r="R32" s="62">
        <f>Datos!$W33</f>
        <v>1.99</v>
      </c>
      <c r="S32" s="62">
        <f>Datos!$W34</f>
        <v>1.78</v>
      </c>
      <c r="T32" s="62">
        <f>Datos!$W35</f>
        <v>1.71</v>
      </c>
      <c r="U32" s="62">
        <f>Datos!$W36</f>
        <v>1.71</v>
      </c>
      <c r="V32" s="62">
        <f>Datos!$W37</f>
        <v>1.71</v>
      </c>
      <c r="W32" s="62">
        <f>Datos!$W38</f>
        <v>1.93</v>
      </c>
      <c r="X32" s="62">
        <f>Datos!$W39</f>
        <v>1.93</v>
      </c>
      <c r="Y32" s="62">
        <f>Datos!$W40</f>
        <v>1.93</v>
      </c>
      <c r="Z32" s="62">
        <f>Datos!$W41</f>
        <v>1.93</v>
      </c>
      <c r="AA32" s="62">
        <f>Datos!$W42</f>
        <v>1.9</v>
      </c>
      <c r="AB32" s="62">
        <f>Datos!$W43</f>
        <v>2.08</v>
      </c>
      <c r="AC32" s="62">
        <f>Datos!$W44</f>
        <v>2.08</v>
      </c>
      <c r="AD32" s="62">
        <f>Datos!$W45</f>
        <v>1.9</v>
      </c>
      <c r="AE32" s="62">
        <f>Datos!$W46</f>
        <v>1.8</v>
      </c>
      <c r="AF32" s="62">
        <f>Datos!$W47</f>
        <v>1.8</v>
      </c>
      <c r="AG32" s="62">
        <f>Datos!$W48</f>
        <v>1.8</v>
      </c>
      <c r="AH32" s="62">
        <f>Datos!$W49</f>
        <v>1.8</v>
      </c>
      <c r="AI32" s="62">
        <f>Datos!$W50</f>
        <v>1.8</v>
      </c>
      <c r="AJ32" s="62">
        <f>Datos!$W51</f>
        <v>1.8</v>
      </c>
      <c r="AK32" s="62">
        <f>Datos!$W52</f>
        <v>1.8</v>
      </c>
      <c r="AL32" s="62">
        <f>Datos!$W53</f>
        <v>1.8</v>
      </c>
      <c r="AM32" s="62">
        <f>Datos!$W54</f>
        <v>1.8</v>
      </c>
      <c r="AN32" s="62">
        <f>Datos!$W55</f>
        <v>1.8</v>
      </c>
      <c r="AO32" s="62">
        <f>Datos!$W56</f>
        <v>2.2400000000000002</v>
      </c>
      <c r="AP32" s="62">
        <f>Datos!$W57</f>
        <v>2.48</v>
      </c>
      <c r="AQ32" s="62">
        <f>Datos!$W58</f>
        <v>3.29</v>
      </c>
      <c r="AR32" s="62">
        <f>Datos!$W59</f>
        <v>11.58</v>
      </c>
      <c r="AS32" s="62">
        <f>Datos!$W60</f>
        <v>11.53</v>
      </c>
      <c r="AT32" s="62">
        <f>Datos!$W61</f>
        <v>12.8</v>
      </c>
      <c r="AU32" s="62">
        <f>Datos!$W62</f>
        <v>13.92</v>
      </c>
      <c r="AV32" s="62">
        <f>Datos!$W63</f>
        <v>14.02</v>
      </c>
      <c r="AW32" s="62">
        <f>Datos!$W64</f>
        <v>31.61</v>
      </c>
      <c r="AX32" s="62">
        <f>Datos!$W65</f>
        <v>36.83</v>
      </c>
      <c r="AY32" s="62">
        <f>Datos!$W66</f>
        <v>35.93</v>
      </c>
      <c r="AZ32" s="62">
        <f>Datos!$W67</f>
        <v>32.97</v>
      </c>
    </row>
    <row r="33" spans="2:79" x14ac:dyDescent="0.25">
      <c r="B33" s="9" t="s">
        <v>292</v>
      </c>
    </row>
    <row r="35" spans="2:79" x14ac:dyDescent="0.25">
      <c r="B35" s="123"/>
    </row>
    <row r="36" spans="2:79" x14ac:dyDescent="0.25"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  <c r="BF36" s="43"/>
      <c r="BG36" s="43"/>
      <c r="BH36" s="43"/>
      <c r="BI36" s="43"/>
      <c r="BJ36" s="43"/>
      <c r="BK36" s="43"/>
      <c r="BL36" s="43"/>
      <c r="BM36" s="43"/>
      <c r="BN36" s="43"/>
      <c r="BO36" s="43"/>
      <c r="BP36" s="43"/>
      <c r="BQ36" s="43"/>
      <c r="BR36" s="43"/>
      <c r="BS36" s="43"/>
      <c r="BT36" s="43"/>
      <c r="BU36" s="43"/>
      <c r="BV36" s="43"/>
      <c r="BW36" s="43"/>
      <c r="BX36" s="43"/>
      <c r="BY36" s="43"/>
      <c r="BZ36" s="43"/>
      <c r="CA36" s="43"/>
    </row>
    <row r="37" spans="2:79" x14ac:dyDescent="0.25">
      <c r="B37" s="228" t="s">
        <v>294</v>
      </c>
      <c r="C37" s="228"/>
      <c r="D37" s="228"/>
      <c r="E37" s="228"/>
      <c r="F37" s="228"/>
      <c r="G37" s="228"/>
      <c r="H37" s="228"/>
      <c r="I37" s="228"/>
      <c r="J37" s="75"/>
      <c r="K37" s="119"/>
      <c r="L37" s="119"/>
      <c r="M37" s="119"/>
      <c r="N37" s="119"/>
      <c r="O37" s="119"/>
      <c r="P37" s="119"/>
      <c r="Q37" s="119"/>
      <c r="R37" s="119"/>
      <c r="S37" s="116"/>
      <c r="T37" s="119"/>
      <c r="U37" s="119"/>
      <c r="V37" s="119"/>
      <c r="W37" s="119"/>
      <c r="X37" s="119"/>
      <c r="Y37" s="119"/>
      <c r="Z37" s="119"/>
      <c r="AA37" s="119"/>
      <c r="AB37" s="116"/>
      <c r="AC37" s="119"/>
      <c r="AD37" s="119"/>
      <c r="AE37" s="119"/>
      <c r="AF37" s="119"/>
      <c r="AG37" s="119"/>
      <c r="AH37" s="119"/>
      <c r="AI37" s="119"/>
      <c r="AJ37" s="119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  <c r="BF37" s="43"/>
      <c r="BG37" s="43"/>
      <c r="BH37" s="43"/>
      <c r="BI37" s="43"/>
      <c r="BJ37" s="43"/>
      <c r="BK37" s="43"/>
      <c r="BL37" s="43"/>
      <c r="BM37" s="43"/>
      <c r="BN37" s="43"/>
      <c r="BO37" s="43"/>
      <c r="BP37" s="43"/>
      <c r="BQ37" s="43"/>
      <c r="BR37" s="43"/>
      <c r="BS37" s="43"/>
      <c r="BT37" s="43"/>
      <c r="BU37" s="43"/>
      <c r="BV37" s="43"/>
      <c r="BW37" s="43"/>
      <c r="BX37" s="43"/>
      <c r="BY37" s="43"/>
      <c r="BZ37" s="43"/>
      <c r="CA37" s="43"/>
    </row>
    <row r="38" spans="2:79" ht="15.75" customHeight="1" x14ac:dyDescent="0.25">
      <c r="B38" s="76"/>
      <c r="C38" s="120">
        <v>1933</v>
      </c>
      <c r="D38" s="120">
        <v>1934</v>
      </c>
      <c r="E38" s="120">
        <v>1935</v>
      </c>
      <c r="F38" s="120">
        <v>1936</v>
      </c>
      <c r="G38" s="120">
        <v>1937</v>
      </c>
      <c r="H38" s="120">
        <v>1938</v>
      </c>
      <c r="I38" s="120">
        <v>1939</v>
      </c>
      <c r="J38" s="120">
        <v>1940</v>
      </c>
      <c r="K38" s="120">
        <v>1941</v>
      </c>
      <c r="L38" s="120">
        <v>1942</v>
      </c>
      <c r="M38" s="120">
        <v>1943</v>
      </c>
      <c r="N38" s="120">
        <v>1944</v>
      </c>
      <c r="O38" s="120">
        <v>1945</v>
      </c>
      <c r="P38" s="120">
        <v>1946</v>
      </c>
      <c r="Q38" s="120">
        <v>1947</v>
      </c>
      <c r="R38" s="120">
        <v>1948</v>
      </c>
      <c r="S38" s="120">
        <v>1949</v>
      </c>
      <c r="T38" s="120">
        <v>1950</v>
      </c>
      <c r="U38" s="120">
        <v>1951</v>
      </c>
      <c r="V38" s="120">
        <v>1952</v>
      </c>
      <c r="W38" s="120">
        <v>1953</v>
      </c>
      <c r="X38" s="120">
        <v>1954</v>
      </c>
      <c r="Y38" s="120">
        <v>1955</v>
      </c>
      <c r="Z38" s="120">
        <v>1956</v>
      </c>
      <c r="AA38" s="120">
        <v>1957</v>
      </c>
      <c r="AB38" s="120">
        <v>1958</v>
      </c>
      <c r="AC38" s="120">
        <v>1959</v>
      </c>
      <c r="AD38" s="120">
        <v>1960</v>
      </c>
      <c r="AE38" s="120">
        <v>1961</v>
      </c>
      <c r="AF38" s="120">
        <v>1962</v>
      </c>
      <c r="AG38" s="120">
        <v>1963</v>
      </c>
      <c r="AH38" s="120">
        <v>1964</v>
      </c>
      <c r="AI38" s="120">
        <v>1965</v>
      </c>
      <c r="AJ38" s="120">
        <v>1966</v>
      </c>
      <c r="AK38" s="120">
        <v>1967</v>
      </c>
      <c r="AL38" s="120">
        <v>1968</v>
      </c>
      <c r="AM38" s="120">
        <v>1969</v>
      </c>
      <c r="AN38" s="120">
        <v>1970</v>
      </c>
      <c r="AO38" s="120">
        <v>1971</v>
      </c>
      <c r="AP38" s="120">
        <v>1972</v>
      </c>
      <c r="AQ38" s="120">
        <v>1973</v>
      </c>
      <c r="AR38" s="120">
        <v>1974</v>
      </c>
      <c r="AS38" s="120">
        <v>1975</v>
      </c>
      <c r="AT38" s="120">
        <v>1976</v>
      </c>
      <c r="AU38" s="120">
        <v>1977</v>
      </c>
      <c r="AV38" s="120">
        <v>1978</v>
      </c>
      <c r="AW38" s="120">
        <v>1979</v>
      </c>
      <c r="AX38" s="120">
        <v>1980</v>
      </c>
      <c r="AY38" s="120">
        <v>1981</v>
      </c>
      <c r="AZ38" s="120">
        <v>1982</v>
      </c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3"/>
      <c r="BM38" s="43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3"/>
      <c r="BZ38" s="43"/>
      <c r="CA38" s="43"/>
    </row>
    <row r="39" spans="2:79" x14ac:dyDescent="0.25">
      <c r="B39" s="78" t="s">
        <v>145</v>
      </c>
      <c r="J39" s="70"/>
      <c r="K39" s="44"/>
      <c r="L39" s="43"/>
      <c r="M39" s="43"/>
      <c r="N39" s="43"/>
      <c r="O39" s="43"/>
      <c r="P39" s="43"/>
      <c r="Q39" s="43"/>
      <c r="R39" s="43"/>
      <c r="S39" s="115"/>
      <c r="T39" s="44"/>
      <c r="U39" s="42"/>
      <c r="V39" s="42"/>
      <c r="W39" s="42"/>
      <c r="X39" s="42"/>
      <c r="Y39" s="42"/>
      <c r="Z39" s="42"/>
      <c r="AA39" s="42"/>
      <c r="AB39" s="115"/>
      <c r="AC39" s="44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3"/>
      <c r="BZ39" s="43"/>
      <c r="CA39" s="43"/>
    </row>
    <row r="40" spans="2:79" ht="17.25" customHeight="1" x14ac:dyDescent="0.25">
      <c r="B40" s="77" t="s">
        <v>147</v>
      </c>
      <c r="C40" s="140" t="s">
        <v>124</v>
      </c>
      <c r="D40" s="140" t="s">
        <v>124</v>
      </c>
      <c r="E40" s="140" t="s">
        <v>124</v>
      </c>
      <c r="F40" s="140" t="s">
        <v>124</v>
      </c>
      <c r="G40" s="140" t="s">
        <v>124</v>
      </c>
      <c r="H40" s="140" t="s">
        <v>124</v>
      </c>
      <c r="I40" s="94">
        <f>Datos!$CR24</f>
        <v>39.4</v>
      </c>
      <c r="J40" s="94">
        <f>Datos!$CR25</f>
        <v>22.6</v>
      </c>
      <c r="K40" s="94">
        <f>Datos!$CR26</f>
        <v>-28.9</v>
      </c>
      <c r="L40" s="94">
        <f>Datos!$CR27</f>
        <v>12.3</v>
      </c>
      <c r="M40" s="94">
        <f>Datos!$CR28</f>
        <v>109.8</v>
      </c>
      <c r="N40" s="94">
        <f>Datos!$CR29</f>
        <v>32.700000000000003</v>
      </c>
      <c r="O40" s="94">
        <f>Datos!$CR30</f>
        <v>22.1</v>
      </c>
      <c r="P40" s="94">
        <f>Datos!$CR31</f>
        <v>-160</v>
      </c>
      <c r="Q40" s="94">
        <f>Datos!$CR32</f>
        <v>-147</v>
      </c>
      <c r="R40" s="94">
        <f>Datos!$CR33</f>
        <v>-49.6</v>
      </c>
      <c r="S40" s="94">
        <f>Datos!$CR34</f>
        <v>72.5</v>
      </c>
      <c r="T40" s="94">
        <f>Datos!$CR35</f>
        <v>163.1</v>
      </c>
      <c r="U40" s="94">
        <f>Datos!$CR36</f>
        <v>-203.3</v>
      </c>
      <c r="V40" s="94">
        <f>Datos!$CR37</f>
        <v>-213.1</v>
      </c>
      <c r="W40" s="94">
        <f>Datos!$CR38</f>
        <v>-204.4</v>
      </c>
      <c r="X40" s="94">
        <f>Datos!$CR39</f>
        <v>-227.5</v>
      </c>
      <c r="Y40" s="94">
        <f>Datos!$CR40</f>
        <v>1.7</v>
      </c>
      <c r="Z40" s="94">
        <f>Datos!$CR41</f>
        <v>-183.1</v>
      </c>
      <c r="AA40" s="94">
        <f>Datos!$CR42</f>
        <v>-359.9</v>
      </c>
      <c r="AB40" s="94">
        <f>Datos!$CR43</f>
        <v>-385.5</v>
      </c>
      <c r="AC40" s="94">
        <f>Datos!$CR44</f>
        <v>-232.1</v>
      </c>
      <c r="AD40" s="94">
        <f>Datos!$CR45</f>
        <v>-419.7</v>
      </c>
      <c r="AE40" s="94">
        <f>Datos!$CR46</f>
        <v>-343.7</v>
      </c>
      <c r="AF40" s="94">
        <f>Datos!$CR47</f>
        <v>-249.6</v>
      </c>
      <c r="AG40" s="94">
        <f>Datos!$CR48</f>
        <v>-226.1</v>
      </c>
      <c r="AH40" s="94">
        <f>Datos!$CR49</f>
        <v>-444.7</v>
      </c>
      <c r="AI40" s="94">
        <f>Datos!$CR50</f>
        <v>-442.9</v>
      </c>
      <c r="AJ40" s="94">
        <f>Datos!$CR51</f>
        <v>-477.8</v>
      </c>
      <c r="AK40" s="94">
        <f>Datos!$CR52</f>
        <v>-603</v>
      </c>
      <c r="AL40" s="94">
        <f>Datos!$CR53</f>
        <v>-775.4</v>
      </c>
      <c r="AM40" s="94">
        <f>Datos!$CR54</f>
        <v>-708.4</v>
      </c>
      <c r="AN40" s="94">
        <f>Datos!$CR55</f>
        <v>-1187.9000000000001</v>
      </c>
      <c r="AO40" s="94">
        <f>Datos!$CR56</f>
        <v>-928.9</v>
      </c>
      <c r="AP40" s="94">
        <f>Datos!$CR57</f>
        <v>-1005.7</v>
      </c>
      <c r="AQ40" s="94">
        <f>Datos!$CR58</f>
        <v>-1528.8</v>
      </c>
      <c r="AR40" s="94">
        <f>Datos!$CR59</f>
        <v>-3226</v>
      </c>
      <c r="AS40" s="94">
        <f>Datos!$CR60</f>
        <v>-4442.6000000000004</v>
      </c>
      <c r="AT40" s="94">
        <f>Datos!$CR61</f>
        <v>-3683.3</v>
      </c>
      <c r="AU40" s="94">
        <f>Datos!$CR62</f>
        <v>-1596.4</v>
      </c>
      <c r="AV40" s="94">
        <f>Datos!$CR63</f>
        <v>-2693</v>
      </c>
      <c r="AW40" s="94">
        <f>Datos!$CR64</f>
        <v>-4870.5</v>
      </c>
      <c r="AX40" s="94">
        <f>Datos!$CR65</f>
        <v>-10434.097</v>
      </c>
      <c r="AY40" s="94">
        <f>Datos!$CR66</f>
        <v>-16240.603999999999</v>
      </c>
      <c r="AZ40" s="94">
        <f>Datos!$CR67</f>
        <v>-5890.0720000000001</v>
      </c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3"/>
      <c r="BM40" s="43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3"/>
      <c r="BZ40" s="43"/>
      <c r="CA40" s="43"/>
    </row>
    <row r="41" spans="2:79" ht="17.25" customHeight="1" x14ac:dyDescent="0.25">
      <c r="B41" s="127" t="s">
        <v>154</v>
      </c>
      <c r="C41" s="140" t="s">
        <v>124</v>
      </c>
      <c r="D41" s="140" t="s">
        <v>124</v>
      </c>
      <c r="E41" s="140" t="s">
        <v>124</v>
      </c>
      <c r="F41" s="140" t="s">
        <v>124</v>
      </c>
      <c r="G41" s="140" t="s">
        <v>124</v>
      </c>
      <c r="H41" s="140" t="s">
        <v>124</v>
      </c>
      <c r="I41" s="141">
        <f>Datos!$CS24</f>
        <v>216.1</v>
      </c>
      <c r="J41" s="141">
        <f>Datos!$CS25</f>
        <v>213.9</v>
      </c>
      <c r="K41" s="141">
        <f>Datos!$CS26</f>
        <v>243.2</v>
      </c>
      <c r="L41" s="141">
        <f>Datos!$CS27</f>
        <v>272.5</v>
      </c>
      <c r="M41" s="141">
        <f>Datos!$CS28</f>
        <v>410.1</v>
      </c>
      <c r="N41" s="141">
        <f>Datos!$CS29</f>
        <v>432.2</v>
      </c>
      <c r="O41" s="141">
        <f>Datos!$CS30</f>
        <v>500.7</v>
      </c>
      <c r="P41" s="141">
        <f>Datos!$CS31</f>
        <v>570.1</v>
      </c>
      <c r="Q41" s="141">
        <f>Datos!$CS32</f>
        <v>713.9</v>
      </c>
      <c r="R41" s="141">
        <f>Datos!$CS33</f>
        <v>715.5</v>
      </c>
      <c r="S41" s="141">
        <f>Datos!$CS34</f>
        <v>701.1</v>
      </c>
      <c r="T41" s="141">
        <f>Datos!$CS35</f>
        <v>994.1</v>
      </c>
      <c r="U41" s="141">
        <f>Datos!$CS36</f>
        <v>1042.5999999999999</v>
      </c>
      <c r="V41" s="141">
        <f>Datos!$CS37</f>
        <v>1070.8</v>
      </c>
      <c r="W41" s="141">
        <f>Datos!$CS38</f>
        <v>1016.1</v>
      </c>
      <c r="X41" s="141">
        <f>Datos!$CS39</f>
        <v>1092</v>
      </c>
      <c r="Y41" s="141">
        <f>Datos!$CS40</f>
        <v>1329</v>
      </c>
      <c r="Z41" s="141">
        <f>Datos!$CS41</f>
        <v>1395.2</v>
      </c>
      <c r="AA41" s="141">
        <f>Datos!$CS42</f>
        <v>1326.9</v>
      </c>
      <c r="AB41" s="141">
        <f>Datos!$CS43</f>
        <v>1320.8</v>
      </c>
      <c r="AC41" s="141">
        <f>Datos!$CS44</f>
        <v>1402.7</v>
      </c>
      <c r="AD41" s="141">
        <f>Datos!$CS45</f>
        <v>1444</v>
      </c>
      <c r="AE41" s="141">
        <f>Datos!$CS46</f>
        <v>1508.5</v>
      </c>
      <c r="AF41" s="141">
        <f>Datos!$CS47</f>
        <v>1626.2</v>
      </c>
      <c r="AG41" s="141">
        <f>Datos!$CS48</f>
        <v>1804.1</v>
      </c>
      <c r="AH41" s="141">
        <f>Datos!$CS49</f>
        <v>1930.1</v>
      </c>
      <c r="AI41" s="141">
        <f>Datos!$CS50</f>
        <v>2062.6</v>
      </c>
      <c r="AJ41" s="141">
        <f>Datos!$CS51</f>
        <v>2241.9</v>
      </c>
      <c r="AK41" s="141">
        <f>Datos!$CS52</f>
        <v>2309.8000000000002</v>
      </c>
      <c r="AL41" s="141">
        <f>Datos!$CS53</f>
        <v>2537.1999999999998</v>
      </c>
      <c r="AM41" s="141">
        <f>Datos!$CS54</f>
        <v>2853.3</v>
      </c>
      <c r="AN41" s="141">
        <f>Datos!$CS55</f>
        <v>3254.5</v>
      </c>
      <c r="AO41" s="141">
        <f>Datos!$CS56</f>
        <v>3532</v>
      </c>
      <c r="AP41" s="141">
        <f>Datos!$CS57</f>
        <v>4280.2</v>
      </c>
      <c r="AQ41" s="141">
        <f>Datos!$CS58</f>
        <v>5405.9</v>
      </c>
      <c r="AR41" s="141">
        <f>Datos!$CS59</f>
        <v>6838.5</v>
      </c>
      <c r="AS41" s="141">
        <f>Datos!$CS60</f>
        <v>7134.8</v>
      </c>
      <c r="AT41" s="141">
        <f>Datos!$CS61</f>
        <v>8277.2000000000007</v>
      </c>
      <c r="AU41" s="141">
        <f>Datos!$CS62</f>
        <v>9177.1</v>
      </c>
      <c r="AV41" s="141">
        <f>Datos!$CS63</f>
        <v>11653.1</v>
      </c>
      <c r="AW41" s="141">
        <f>Datos!$CS64</f>
        <v>16263.5</v>
      </c>
      <c r="AX41" s="141">
        <f>Datos!$CS65</f>
        <v>24860</v>
      </c>
      <c r="AY41" s="141">
        <f>Datos!$CS66</f>
        <v>31111</v>
      </c>
      <c r="AZ41" s="141">
        <f>Datos!$CS67</f>
        <v>30973</v>
      </c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3"/>
      <c r="BZ41" s="43"/>
      <c r="CA41" s="43"/>
    </row>
    <row r="42" spans="2:79" x14ac:dyDescent="0.25">
      <c r="B42" s="82" t="s">
        <v>296</v>
      </c>
      <c r="C42" s="94">
        <f>Datos!$CT18</f>
        <v>104.3</v>
      </c>
      <c r="D42" s="94">
        <f>Datos!$CT19</f>
        <v>178.9</v>
      </c>
      <c r="E42" s="94">
        <f>Datos!$CT20</f>
        <v>208.3</v>
      </c>
      <c r="F42" s="94">
        <f>Datos!$CT21</f>
        <v>215.2</v>
      </c>
      <c r="G42" s="94">
        <f>Datos!$CT22</f>
        <v>247.9</v>
      </c>
      <c r="H42" s="94">
        <f>Datos!$CT23</f>
        <v>185.4</v>
      </c>
      <c r="I42" s="94">
        <f>Datos!$CT24</f>
        <v>163.39999999999998</v>
      </c>
      <c r="J42" s="94">
        <f>Datos!$CT25</f>
        <v>159.80000000000001</v>
      </c>
      <c r="K42" s="94">
        <f>Datos!$CT26</f>
        <v>176.5</v>
      </c>
      <c r="L42" s="94">
        <f>Datos!$CT27</f>
        <v>207.5</v>
      </c>
      <c r="M42" s="94">
        <f>Datos!$CT28</f>
        <v>291.59999999999997</v>
      </c>
      <c r="N42" s="94">
        <f>Datos!$CT29</f>
        <v>283.7</v>
      </c>
      <c r="O42" s="94">
        <f>Datos!$CT30</f>
        <v>320.8</v>
      </c>
      <c r="P42" s="94">
        <f>Datos!$CT31</f>
        <v>368.5</v>
      </c>
      <c r="Q42" s="94">
        <f>Datos!$CT32</f>
        <v>483</v>
      </c>
      <c r="R42" s="141">
        <f>Datos!$CT33</f>
        <v>473.1</v>
      </c>
      <c r="S42" s="141">
        <f>Datos!$CT34</f>
        <v>455.9</v>
      </c>
      <c r="T42" s="141">
        <f>Datos!$CT35</f>
        <v>699.4</v>
      </c>
      <c r="U42" s="141">
        <f>Datos!$CT36</f>
        <v>720.1</v>
      </c>
      <c r="V42" s="141">
        <f>Datos!$CT37</f>
        <v>729.4</v>
      </c>
      <c r="W42" s="141">
        <f>Datos!$CT38</f>
        <v>638.1</v>
      </c>
      <c r="X42" s="141">
        <f>Datos!$CT39</f>
        <v>674.09999999999991</v>
      </c>
      <c r="Y42" s="141">
        <f>Datos!$CT40</f>
        <v>859.5</v>
      </c>
      <c r="Z42" s="141">
        <f>Datos!$CT41</f>
        <v>874.6</v>
      </c>
      <c r="AA42" s="141">
        <f>Datos!$CT42</f>
        <v>777.4</v>
      </c>
      <c r="AB42" s="141">
        <f>Datos!$CT43</f>
        <v>758.2</v>
      </c>
      <c r="AC42" s="141">
        <f>Datos!$CT44</f>
        <v>780.7</v>
      </c>
      <c r="AD42" s="141">
        <f>Datos!$CT45</f>
        <v>805.7</v>
      </c>
      <c r="AE42" s="141">
        <f>Datos!$CT46</f>
        <v>842.8</v>
      </c>
      <c r="AF42" s="141">
        <f>Datos!$CT47</f>
        <v>934.3</v>
      </c>
      <c r="AG42" s="141">
        <f>Datos!$CT48</f>
        <v>1028.8</v>
      </c>
      <c r="AH42" s="141">
        <f>Datos!$CT49</f>
        <v>1088.5999999999999</v>
      </c>
      <c r="AI42" s="141">
        <f>Datos!$CT50</f>
        <v>1153.5999999999999</v>
      </c>
      <c r="AJ42" s="141">
        <f>Datos!$CT51</f>
        <v>1235.4000000000001</v>
      </c>
      <c r="AK42" s="141">
        <f>Datos!$CT52</f>
        <v>1228.6000000000001</v>
      </c>
      <c r="AL42" s="141">
        <f>Datos!$CT53</f>
        <v>1276.0999999999999</v>
      </c>
      <c r="AM42" s="141">
        <f>Datos!$CT54</f>
        <v>1470.3</v>
      </c>
      <c r="AN42" s="141">
        <f>Datos!$CT55</f>
        <v>1446.7</v>
      </c>
      <c r="AO42" s="141">
        <f>Datos!$CT56</f>
        <v>1521.8</v>
      </c>
      <c r="AP42" s="141">
        <f>Datos!$CT57</f>
        <v>1886.8000000000002</v>
      </c>
      <c r="AQ42" s="141">
        <f>Datos!$CT58</f>
        <v>2399.2999999999997</v>
      </c>
      <c r="AR42" s="141">
        <f>Datos!$CT59</f>
        <v>3377.2</v>
      </c>
      <c r="AS42" s="141">
        <f>Datos!$CT60</f>
        <v>3540.6000000000004</v>
      </c>
      <c r="AT42" s="141">
        <f>Datos!$CT61</f>
        <v>4181.3999999999996</v>
      </c>
      <c r="AU42" s="141">
        <f>Datos!$CT62</f>
        <v>5193.0000000000009</v>
      </c>
      <c r="AV42" s="141">
        <f>Datos!$CT63</f>
        <v>6764.3</v>
      </c>
      <c r="AW42" s="141">
        <f>Datos!$CT64</f>
        <v>9943.3000000000011</v>
      </c>
      <c r="AX42" s="141">
        <f>Datos!$CT65</f>
        <v>18031.039000000001</v>
      </c>
      <c r="AY42" s="141">
        <f>Datos!$CT66</f>
        <v>23307.339</v>
      </c>
      <c r="AZ42" s="141">
        <f>Datos!$CT67</f>
        <v>24055.21</v>
      </c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  <c r="BO42" s="43"/>
      <c r="BP42" s="43"/>
      <c r="BQ42" s="43"/>
      <c r="BR42" s="43"/>
      <c r="BS42" s="43"/>
      <c r="BT42" s="43"/>
      <c r="BU42" s="43"/>
      <c r="BV42" s="43"/>
      <c r="BW42" s="43"/>
      <c r="BX42" s="43"/>
      <c r="BY42" s="43"/>
      <c r="BZ42" s="43"/>
      <c r="CA42" s="43"/>
    </row>
    <row r="43" spans="2:79" x14ac:dyDescent="0.25">
      <c r="B43" s="81" t="s">
        <v>266</v>
      </c>
      <c r="C43" s="140" t="s">
        <v>124</v>
      </c>
      <c r="D43" s="140" t="s">
        <v>124</v>
      </c>
      <c r="E43" s="140" t="s">
        <v>124</v>
      </c>
      <c r="F43" s="140" t="s">
        <v>124</v>
      </c>
      <c r="G43" s="140" t="s">
        <v>124</v>
      </c>
      <c r="H43" s="140" t="s">
        <v>124</v>
      </c>
      <c r="I43" s="94">
        <f>Datos!$CU24</f>
        <v>48.7</v>
      </c>
      <c r="J43" s="94">
        <f>Datos!$CU25</f>
        <v>50.3</v>
      </c>
      <c r="K43" s="94">
        <f>Datos!$CU26</f>
        <v>62.8</v>
      </c>
      <c r="L43" s="94">
        <f>Datos!$CU27</f>
        <v>59.199999999999996</v>
      </c>
      <c r="M43" s="94">
        <f>Datos!$CU28</f>
        <v>73</v>
      </c>
      <c r="N43" s="94">
        <f>Datos!$CU29</f>
        <v>86</v>
      </c>
      <c r="O43" s="94">
        <f>Datos!$CU30</f>
        <v>110.69999999999999</v>
      </c>
      <c r="P43" s="94">
        <f>Datos!$CU31</f>
        <v>151.6</v>
      </c>
      <c r="Q43" s="94">
        <f>Datos!$CU32</f>
        <v>147.30000000000001</v>
      </c>
      <c r="R43" s="94">
        <f>Datos!$CU33</f>
        <v>194.7</v>
      </c>
      <c r="S43" s="94">
        <f>Datos!$CU34</f>
        <v>186.4</v>
      </c>
      <c r="T43" s="94">
        <f>Datos!$CU35</f>
        <v>232.8</v>
      </c>
      <c r="U43" s="94">
        <f>Datos!$CU36</f>
        <v>259.20000000000005</v>
      </c>
      <c r="V43" s="94">
        <f>Datos!$CU37</f>
        <v>278</v>
      </c>
      <c r="W43" s="94">
        <f>Datos!$CU38</f>
        <v>310.60000000000002</v>
      </c>
      <c r="X43" s="94">
        <f>Datos!$CU39</f>
        <v>332.4</v>
      </c>
      <c r="Y43" s="94">
        <f>Datos!$CU40</f>
        <v>379.79999999999995</v>
      </c>
      <c r="Z43" s="94">
        <f>Datos!$CU41</f>
        <v>411.5</v>
      </c>
      <c r="AA43" s="94">
        <f>Datos!$CU42</f>
        <v>442.1</v>
      </c>
      <c r="AB43" s="94">
        <f>Datos!$CU43</f>
        <v>449.7</v>
      </c>
      <c r="AC43" s="94">
        <f>Datos!$CU44</f>
        <v>499.1</v>
      </c>
      <c r="AD43" s="94">
        <f>Datos!$CU45</f>
        <v>518.20000000000005</v>
      </c>
      <c r="AE43" s="94">
        <f>Datos!$CU46</f>
        <v>545.4</v>
      </c>
      <c r="AF43" s="94">
        <f>Datos!$CU47</f>
        <v>578</v>
      </c>
      <c r="AG43" s="94">
        <f>Datos!$CU48</f>
        <v>649.19999999999993</v>
      </c>
      <c r="AH43" s="94">
        <f>Datos!$CU49</f>
        <v>696.1</v>
      </c>
      <c r="AI43" s="94">
        <f>Datos!$CU50</f>
        <v>769.1</v>
      </c>
      <c r="AJ43" s="94">
        <f>Datos!$CU51</f>
        <v>839.7</v>
      </c>
      <c r="AK43" s="94">
        <f>Datos!$CU52</f>
        <v>917.40000000000009</v>
      </c>
      <c r="AL43" s="141">
        <f>Datos!$CU53</f>
        <v>1080.0999999999999</v>
      </c>
      <c r="AM43" s="141">
        <f>Datos!$CU54</f>
        <v>1168.2</v>
      </c>
      <c r="AN43" s="141">
        <f>Datos!$CU55</f>
        <v>1544.5</v>
      </c>
      <c r="AO43" s="141">
        <f>Datos!$CU56</f>
        <v>1733.3999999999999</v>
      </c>
      <c r="AP43" s="141">
        <f>Datos!$CU57</f>
        <v>1993.6</v>
      </c>
      <c r="AQ43" s="141">
        <f>Datos!$CU58</f>
        <v>2393.3000000000002</v>
      </c>
      <c r="AR43" s="141">
        <f>Datos!$CU59</f>
        <v>2650.2</v>
      </c>
      <c r="AS43" s="141">
        <f>Datos!$CU60</f>
        <v>2906.5</v>
      </c>
      <c r="AT43" s="141">
        <f>Datos!$CU61</f>
        <v>3286.9</v>
      </c>
      <c r="AU43" s="141">
        <f>Datos!$CU62</f>
        <v>3149</v>
      </c>
      <c r="AV43" s="141">
        <f>Datos!$CU63</f>
        <v>3736</v>
      </c>
      <c r="AW43" s="141">
        <f>Datos!$CU64</f>
        <v>4675.2000000000007</v>
      </c>
      <c r="AX43" s="141">
        <f>Datos!$CU65</f>
        <v>4569.018</v>
      </c>
      <c r="AY43" s="141">
        <f>Datos!$CU66</f>
        <v>4947.4920000000002</v>
      </c>
      <c r="AZ43" s="141">
        <f>Datos!$CU67</f>
        <v>4113.7809999999999</v>
      </c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</row>
    <row r="44" spans="2:79" x14ac:dyDescent="0.25">
      <c r="B44" s="81" t="s">
        <v>267</v>
      </c>
      <c r="C44" s="140" t="s">
        <v>124</v>
      </c>
      <c r="D44" s="140" t="s">
        <v>124</v>
      </c>
      <c r="E44" s="140" t="s">
        <v>124</v>
      </c>
      <c r="F44" s="140" t="s">
        <v>124</v>
      </c>
      <c r="G44" s="140" t="s">
        <v>124</v>
      </c>
      <c r="H44" s="140" t="s">
        <v>124</v>
      </c>
      <c r="I44" s="94">
        <f>Datos!$CV24</f>
        <v>4</v>
      </c>
      <c r="J44" s="94">
        <f>Datos!$CV25</f>
        <v>3.8</v>
      </c>
      <c r="K44" s="94">
        <f>Datos!$CV26</f>
        <v>3.9</v>
      </c>
      <c r="L44" s="94">
        <f>Datos!$CV27</f>
        <v>5.8</v>
      </c>
      <c r="M44" s="141">
        <f>Datos!$CV28</f>
        <v>9.1999999999999993</v>
      </c>
      <c r="N44" s="141">
        <f>Datos!$CV29</f>
        <v>12.1</v>
      </c>
      <c r="O44" s="141">
        <f>Datos!$CV30</f>
        <v>14.1</v>
      </c>
      <c r="P44" s="141">
        <f>Datos!$CV31</f>
        <v>16.100000000000001</v>
      </c>
      <c r="Q44" s="141">
        <f>Datos!$CV32</f>
        <v>54.4</v>
      </c>
      <c r="R44" s="141">
        <f>Datos!$CV33</f>
        <v>26.1</v>
      </c>
      <c r="S44" s="141">
        <f>Datos!$CV34</f>
        <v>41.2</v>
      </c>
      <c r="T44" s="141">
        <f>Datos!$CV35</f>
        <v>23.4</v>
      </c>
      <c r="U44" s="141">
        <f>Datos!$CV36</f>
        <v>22.3</v>
      </c>
      <c r="V44" s="141">
        <f>Datos!$CV37</f>
        <v>27.1</v>
      </c>
      <c r="W44" s="141">
        <f>Datos!$CV38</f>
        <v>25.5</v>
      </c>
      <c r="X44" s="141">
        <f>Datos!$CV39</f>
        <v>48</v>
      </c>
      <c r="Y44" s="141">
        <f>Datos!$CV40</f>
        <v>57.7</v>
      </c>
      <c r="Z44" s="141">
        <f>Datos!$CV41</f>
        <v>63.400000000000006</v>
      </c>
      <c r="AA44" s="141">
        <f>Datos!$CV42</f>
        <v>66.099999999999994</v>
      </c>
      <c r="AB44" s="141">
        <f>Datos!$CV43</f>
        <v>68.5</v>
      </c>
      <c r="AC44" s="141">
        <f>Datos!$CV44</f>
        <v>75.8</v>
      </c>
      <c r="AD44" s="141">
        <f>Datos!$CV45</f>
        <v>71.3</v>
      </c>
      <c r="AE44" s="141">
        <f>Datos!$CV46</f>
        <v>75.099999999999994</v>
      </c>
      <c r="AF44" s="141">
        <f>Datos!$CV47</f>
        <v>71.900000000000006</v>
      </c>
      <c r="AG44" s="141">
        <f>Datos!$CV48</f>
        <v>84.3</v>
      </c>
      <c r="AH44" s="141">
        <f>Datos!$CV49</f>
        <v>99</v>
      </c>
      <c r="AI44" s="141">
        <f>Datos!$CV50</f>
        <v>108.6</v>
      </c>
      <c r="AJ44" s="141">
        <f>Datos!$CV51</f>
        <v>136.19999999999999</v>
      </c>
      <c r="AK44" s="141">
        <f>Datos!$CV52</f>
        <v>126.6</v>
      </c>
      <c r="AL44" s="141">
        <f>Datos!$CV53</f>
        <v>137.5</v>
      </c>
      <c r="AM44" s="141">
        <f>Datos!$CV54</f>
        <v>164.5</v>
      </c>
      <c r="AN44" s="141">
        <f>Datos!$CV55</f>
        <v>193.4</v>
      </c>
      <c r="AO44" s="141">
        <f>Datos!$CV56</f>
        <v>205.7</v>
      </c>
      <c r="AP44" s="141">
        <f>Datos!$CV57</f>
        <v>320.10000000000002</v>
      </c>
      <c r="AQ44" s="141">
        <f>Datos!$CV58</f>
        <v>523.70000000000005</v>
      </c>
      <c r="AR44" s="141">
        <f>Datos!$CV59</f>
        <v>675.3</v>
      </c>
      <c r="AS44" s="141">
        <f>Datos!$CV60</f>
        <v>533.1</v>
      </c>
      <c r="AT44" s="141">
        <f>Datos!$CV61</f>
        <v>631.79999999999995</v>
      </c>
      <c r="AU44" s="141">
        <f>Datos!$CV62</f>
        <v>641.29999999999995</v>
      </c>
      <c r="AV44" s="141">
        <f>Datos!$CV63</f>
        <v>927.2</v>
      </c>
      <c r="AW44" s="141">
        <f>Datos!$CV64</f>
        <v>1381.6</v>
      </c>
      <c r="AX44" s="141">
        <f>Datos!$CV65</f>
        <v>1383.309</v>
      </c>
      <c r="AY44" s="141">
        <f>Datos!$CV66</f>
        <v>1779.0530000000001</v>
      </c>
      <c r="AZ44" s="141">
        <f>Datos!$CV67</f>
        <v>1731.3219999999999</v>
      </c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3"/>
      <c r="BY44" s="43"/>
      <c r="BZ44" s="43"/>
      <c r="CA44" s="43"/>
    </row>
    <row r="45" spans="2:79" x14ac:dyDescent="0.25">
      <c r="B45" s="81" t="s">
        <v>268</v>
      </c>
      <c r="C45" s="140" t="s">
        <v>124</v>
      </c>
      <c r="D45" s="140" t="s">
        <v>124</v>
      </c>
      <c r="E45" s="140" t="s">
        <v>124</v>
      </c>
      <c r="F45" s="140" t="s">
        <v>124</v>
      </c>
      <c r="G45" s="140" t="s">
        <v>124</v>
      </c>
      <c r="H45" s="140" t="s">
        <v>124</v>
      </c>
      <c r="I45" s="140" t="s">
        <v>124</v>
      </c>
      <c r="J45" s="140" t="s">
        <v>124</v>
      </c>
      <c r="K45" s="140" t="s">
        <v>124</v>
      </c>
      <c r="L45" s="140" t="s">
        <v>124</v>
      </c>
      <c r="M45" s="141">
        <f>Datos!$CW28</f>
        <v>36.299999999999997</v>
      </c>
      <c r="N45" s="141">
        <f>Datos!$CW29</f>
        <v>50.4</v>
      </c>
      <c r="O45" s="141">
        <f>Datos!$CW30</f>
        <v>55.1</v>
      </c>
      <c r="P45" s="141">
        <f>Datos!$CW31</f>
        <v>33.9</v>
      </c>
      <c r="Q45" s="141">
        <f>Datos!$CW32</f>
        <v>29.2</v>
      </c>
      <c r="R45" s="141">
        <f>Datos!$CW33</f>
        <v>21.6</v>
      </c>
      <c r="S45" s="141">
        <f>Datos!$CW34</f>
        <v>17.600000000000001</v>
      </c>
      <c r="T45" s="141">
        <f>Datos!$CW35</f>
        <v>38.5</v>
      </c>
      <c r="U45" s="141">
        <f>Datos!$CW36</f>
        <v>40.9</v>
      </c>
      <c r="V45" s="141">
        <f>Datos!$CW37</f>
        <v>36.4</v>
      </c>
      <c r="W45" s="141">
        <f>Datos!$CW38</f>
        <v>42</v>
      </c>
      <c r="X45" s="141">
        <f>Datos!$CW39</f>
        <v>37.5</v>
      </c>
      <c r="Y45" s="141">
        <f>Datos!$CW40</f>
        <v>32.1</v>
      </c>
      <c r="Z45" s="141">
        <f>Datos!$CW41</f>
        <v>45.8</v>
      </c>
      <c r="AA45" s="141">
        <f>Datos!$CW42</f>
        <v>41.2</v>
      </c>
      <c r="AB45" s="141">
        <f>Datos!$CW43</f>
        <v>44.4</v>
      </c>
      <c r="AC45" s="141">
        <f>Datos!$CW44</f>
        <v>47.1</v>
      </c>
      <c r="AD45" s="141">
        <f>Datos!$CW45</f>
        <v>48.9</v>
      </c>
      <c r="AE45" s="141">
        <f>Datos!$CW46</f>
        <v>45.3</v>
      </c>
      <c r="AF45" s="141">
        <f>Datos!$CW47</f>
        <v>42</v>
      </c>
      <c r="AG45" s="141">
        <f>Datos!$CW48</f>
        <v>41.9</v>
      </c>
      <c r="AH45" s="141">
        <f>Datos!$CW49</f>
        <v>46.5</v>
      </c>
      <c r="AI45" s="141">
        <f>Datos!$CW50</f>
        <v>31.3</v>
      </c>
      <c r="AJ45" s="141">
        <f>Datos!$CW51</f>
        <v>30.7</v>
      </c>
      <c r="AK45" s="141">
        <f>Datos!$CW52</f>
        <v>37.299999999999997</v>
      </c>
      <c r="AL45" s="141">
        <f>Datos!$CW53</f>
        <v>43.5</v>
      </c>
      <c r="AM45" s="141">
        <f>Datos!$CW54</f>
        <v>50.1</v>
      </c>
      <c r="AN45" s="141">
        <f>Datos!$CW55</f>
        <v>69.8</v>
      </c>
      <c r="AO45" s="141">
        <f>Datos!$CW56</f>
        <v>71.099999999999994</v>
      </c>
      <c r="AP45" s="141">
        <f>Datos!$CW57</f>
        <v>79.8</v>
      </c>
      <c r="AQ45" s="141">
        <f>Datos!$CW58</f>
        <v>89.5</v>
      </c>
      <c r="AR45" s="141">
        <f>Datos!$CW59</f>
        <v>135.69999999999999</v>
      </c>
      <c r="AS45" s="141">
        <f>Datos!$CW60</f>
        <v>154.6</v>
      </c>
      <c r="AT45" s="141">
        <f>Datos!$CW61</f>
        <v>177.2</v>
      </c>
      <c r="AU45" s="141">
        <f>Datos!$CW62</f>
        <v>193.7</v>
      </c>
      <c r="AV45" s="141">
        <f>Datos!$CW63</f>
        <v>225.6</v>
      </c>
      <c r="AW45" s="141">
        <f>Datos!$CW64</f>
        <v>256.39999999999998</v>
      </c>
      <c r="AX45" s="141">
        <f>Datos!$CW65</f>
        <v>877.30500000000006</v>
      </c>
      <c r="AY45" s="141">
        <f>Datos!$CW66</f>
        <v>1077.606</v>
      </c>
      <c r="AZ45" s="141">
        <f>Datos!$CW67</f>
        <v>1071.7349999999999</v>
      </c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3"/>
      <c r="BY45" s="43"/>
      <c r="BZ45" s="43"/>
      <c r="CA45" s="43"/>
    </row>
    <row r="46" spans="2:79" x14ac:dyDescent="0.25">
      <c r="B46" s="139" t="s">
        <v>156</v>
      </c>
      <c r="C46" s="140" t="s">
        <v>124</v>
      </c>
      <c r="D46" s="140" t="s">
        <v>124</v>
      </c>
      <c r="E46" s="140" t="s">
        <v>124</v>
      </c>
      <c r="F46" s="140" t="s">
        <v>124</v>
      </c>
      <c r="G46" s="140" t="s">
        <v>124</v>
      </c>
      <c r="H46" s="140" t="s">
        <v>124</v>
      </c>
      <c r="I46" s="94">
        <f>Datos!$CX24</f>
        <v>176.7</v>
      </c>
      <c r="J46" s="94">
        <f>Datos!$CX25</f>
        <v>191.3</v>
      </c>
      <c r="K46" s="94">
        <f>Datos!$CX26</f>
        <v>272.10000000000002</v>
      </c>
      <c r="L46" s="94">
        <f>Datos!$CX27</f>
        <v>260.2</v>
      </c>
      <c r="M46" s="141">
        <f>Datos!$CX28</f>
        <v>300.3</v>
      </c>
      <c r="N46" s="141">
        <f>Datos!$CX29</f>
        <v>399.5</v>
      </c>
      <c r="O46" s="141">
        <f>Datos!$CX30</f>
        <v>478.6</v>
      </c>
      <c r="P46" s="141">
        <f>Datos!$CX31</f>
        <v>730.1</v>
      </c>
      <c r="Q46" s="141">
        <f>Datos!$CX32</f>
        <v>860.9</v>
      </c>
      <c r="R46" s="141">
        <f>Datos!$CX33</f>
        <v>765.1</v>
      </c>
      <c r="S46" s="141">
        <f>Datos!$CX34</f>
        <v>628.6</v>
      </c>
      <c r="T46" s="141">
        <f>Datos!$CX35</f>
        <v>831</v>
      </c>
      <c r="U46" s="141">
        <f>Datos!$CX36</f>
        <v>1245.8</v>
      </c>
      <c r="V46" s="141">
        <f>Datos!$CX37</f>
        <v>1284</v>
      </c>
      <c r="W46" s="141">
        <f>Datos!$CX38</f>
        <v>1220.5999999999999</v>
      </c>
      <c r="X46" s="141">
        <f>Datos!$CX39</f>
        <v>1319.5</v>
      </c>
      <c r="Y46" s="141">
        <f>Datos!$CX40</f>
        <v>1327.3</v>
      </c>
      <c r="Z46" s="141">
        <f>Datos!$CX41</f>
        <v>1578.3</v>
      </c>
      <c r="AA46" s="141">
        <f>Datos!$CX42</f>
        <v>1686.7</v>
      </c>
      <c r="AB46" s="141">
        <f>Datos!$CX43</f>
        <v>1706.3</v>
      </c>
      <c r="AC46" s="141">
        <f>Datos!$CX44</f>
        <v>1634.8</v>
      </c>
      <c r="AD46" s="141">
        <f>Datos!$CX45</f>
        <v>1863.7</v>
      </c>
      <c r="AE46" s="141">
        <f>Datos!$CX46</f>
        <v>1852.2</v>
      </c>
      <c r="AF46" s="141">
        <f>Datos!$CX47</f>
        <v>1875.7</v>
      </c>
      <c r="AG46" s="141">
        <f>Datos!$CX48</f>
        <v>2030.2</v>
      </c>
      <c r="AH46" s="141">
        <f>Datos!$CX49</f>
        <v>2374.8000000000002</v>
      </c>
      <c r="AI46" s="141">
        <f>Datos!$CX50</f>
        <v>2505.5</v>
      </c>
      <c r="AJ46" s="141">
        <f>Datos!$CX51</f>
        <v>2719.7</v>
      </c>
      <c r="AK46" s="141">
        <f>Datos!$CX52</f>
        <v>2912.9</v>
      </c>
      <c r="AL46" s="141">
        <f>Datos!$CX53</f>
        <v>3312.6</v>
      </c>
      <c r="AM46" s="141">
        <f>Datos!$CX54</f>
        <v>3561.7</v>
      </c>
      <c r="AN46" s="141">
        <f>Datos!$CX55</f>
        <v>4442.5</v>
      </c>
      <c r="AO46" s="141">
        <f>Datos!$CX56</f>
        <v>4460.8999999999996</v>
      </c>
      <c r="AP46" s="141">
        <f>Datos!$CX57</f>
        <v>5285.9</v>
      </c>
      <c r="AQ46" s="141">
        <f>Datos!$CX58</f>
        <v>6934.6</v>
      </c>
      <c r="AR46" s="141">
        <f>Datos!$CX59</f>
        <v>10064.4</v>
      </c>
      <c r="AS46" s="141">
        <f>Datos!$CX60</f>
        <v>11577.4</v>
      </c>
      <c r="AT46" s="141">
        <f>Datos!$CX61</f>
        <v>11960.5</v>
      </c>
      <c r="AU46" s="141">
        <f>Datos!$CX62</f>
        <v>10773.5</v>
      </c>
      <c r="AV46" s="141">
        <f>Datos!$CX63</f>
        <v>14346.1</v>
      </c>
      <c r="AW46" s="141">
        <f>Datos!$CX64</f>
        <v>21134</v>
      </c>
      <c r="AX46" s="141">
        <f>Datos!$CX65</f>
        <v>35294</v>
      </c>
      <c r="AY46" s="141">
        <f>Datos!$CX66</f>
        <v>47352.093999999997</v>
      </c>
      <c r="AZ46" s="141">
        <f>Datos!$CX67</f>
        <v>36863</v>
      </c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3"/>
      <c r="BL46" s="43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3"/>
      <c r="BY46" s="43"/>
      <c r="BZ46" s="43"/>
      <c r="CA46" s="43"/>
    </row>
    <row r="47" spans="2:79" x14ac:dyDescent="0.25">
      <c r="B47" s="82" t="s">
        <v>297</v>
      </c>
      <c r="C47" s="94">
        <f>Datos!$CY18</f>
        <v>69.7</v>
      </c>
      <c r="D47" s="94">
        <f>Datos!$CY19</f>
        <v>92.8</v>
      </c>
      <c r="E47" s="94">
        <f>Datos!$CY20</f>
        <v>112.8</v>
      </c>
      <c r="F47" s="94">
        <f>Datos!$CY21</f>
        <v>128.9</v>
      </c>
      <c r="G47" s="94">
        <f>Datos!$CY22</f>
        <v>170.6</v>
      </c>
      <c r="H47" s="94">
        <f>Datos!$CY23</f>
        <v>109.3</v>
      </c>
      <c r="I47" s="94">
        <f>Datos!$CY24</f>
        <v>128.19999999999999</v>
      </c>
      <c r="J47" s="94">
        <f>Datos!$CY25</f>
        <v>132.4</v>
      </c>
      <c r="K47" s="94">
        <f>Datos!$CY26</f>
        <v>199.5</v>
      </c>
      <c r="L47" s="94">
        <f>Datos!$CY27</f>
        <v>172.2</v>
      </c>
      <c r="M47" s="141">
        <f>Datos!$CY28</f>
        <v>212.2</v>
      </c>
      <c r="N47" s="141">
        <f>Datos!$CY29</f>
        <v>311</v>
      </c>
      <c r="O47" s="141">
        <f>Datos!$CY30</f>
        <v>372.5</v>
      </c>
      <c r="P47" s="141">
        <f>Datos!$CY31</f>
        <v>600.6</v>
      </c>
      <c r="Q47" s="141">
        <f>Datos!$CY32</f>
        <v>720.3</v>
      </c>
      <c r="R47" s="141">
        <f>Datos!$CY33</f>
        <v>591.4</v>
      </c>
      <c r="S47" s="141">
        <f>Datos!$CY34</f>
        <v>514.4</v>
      </c>
      <c r="T47" s="141">
        <f>Datos!$CY35</f>
        <v>556.40000000000009</v>
      </c>
      <c r="U47" s="141">
        <f>Datos!$CY36</f>
        <v>936</v>
      </c>
      <c r="V47" s="141">
        <f>Datos!$CY37</f>
        <v>945.7</v>
      </c>
      <c r="W47" s="141">
        <f>Datos!$CY38</f>
        <v>835.8</v>
      </c>
      <c r="X47" s="141">
        <f>Datos!$CY39</f>
        <v>894.30000000000007</v>
      </c>
      <c r="Y47" s="141">
        <f>Datos!$CY40</f>
        <v>883.90000000000009</v>
      </c>
      <c r="Z47" s="141">
        <f>Datos!$CY41</f>
        <v>1071.5999999999999</v>
      </c>
      <c r="AA47" s="141">
        <f>Datos!$CY42</f>
        <v>1161.5</v>
      </c>
      <c r="AB47" s="141">
        <f>Datos!$CY43</f>
        <v>1164.8999999999999</v>
      </c>
      <c r="AC47" s="141">
        <f>Datos!$CY44</f>
        <v>1035.3</v>
      </c>
      <c r="AD47" s="141">
        <f>Datos!$CY45</f>
        <v>1211.3000000000002</v>
      </c>
      <c r="AE47" s="141">
        <f>Datos!$CY46</f>
        <v>1165.1999999999998</v>
      </c>
      <c r="AF47" s="141">
        <f>Datos!$CY47</f>
        <v>1160.8</v>
      </c>
      <c r="AG47" s="141">
        <f>Datos!$CY48</f>
        <v>1244.2</v>
      </c>
      <c r="AH47" s="141">
        <f>Datos!$CY49</f>
        <v>1501.6000000000001</v>
      </c>
      <c r="AI47" s="141">
        <f>Datos!$CY50</f>
        <v>1578.8</v>
      </c>
      <c r="AJ47" s="141">
        <f>Datos!$CY51</f>
        <v>1668.8</v>
      </c>
      <c r="AK47" s="141">
        <f>Datos!$CY52</f>
        <v>1755.2</v>
      </c>
      <c r="AL47" s="141">
        <f>Datos!$CY53</f>
        <v>1936.8</v>
      </c>
      <c r="AM47" s="141">
        <f>Datos!$CY54</f>
        <v>2001.8999999999999</v>
      </c>
      <c r="AN47" s="141">
        <f>Datos!$CY55</f>
        <v>2353.7000000000003</v>
      </c>
      <c r="AO47" s="141">
        <f>Datos!$CY56</f>
        <v>2272.6999999999998</v>
      </c>
      <c r="AP47" s="141">
        <f>Datos!$CY57</f>
        <v>2799.4</v>
      </c>
      <c r="AQ47" s="141">
        <f>Datos!$CY58</f>
        <v>3937.4</v>
      </c>
      <c r="AR47" s="141">
        <f>Datos!$CY59</f>
        <v>6225.5</v>
      </c>
      <c r="AS47" s="141">
        <f>Datos!$CY60</f>
        <v>6732.2999999999993</v>
      </c>
      <c r="AT47" s="141">
        <f>Datos!$CY61</f>
        <v>6428.5999999999995</v>
      </c>
      <c r="AU47" s="141">
        <f>Datos!$CY62</f>
        <v>5735.6</v>
      </c>
      <c r="AV47" s="141">
        <f>Datos!$CY63</f>
        <v>7991.5</v>
      </c>
      <c r="AW47" s="141">
        <f>Datos!$CY64</f>
        <v>12131.5</v>
      </c>
      <c r="AX47" s="141">
        <f>Datos!$CY65</f>
        <v>21089.360000000001</v>
      </c>
      <c r="AY47" s="141">
        <f>Datos!$CY66</f>
        <v>27184.229000000003</v>
      </c>
      <c r="AZ47" s="141">
        <f>Datos!$CY67</f>
        <v>17010.631000000001</v>
      </c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3"/>
      <c r="BL47" s="43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3"/>
      <c r="BY47" s="43"/>
      <c r="BZ47" s="43"/>
      <c r="CA47" s="43"/>
    </row>
    <row r="48" spans="2:79" x14ac:dyDescent="0.25">
      <c r="B48" s="82" t="s">
        <v>266</v>
      </c>
      <c r="C48" s="140" t="s">
        <v>124</v>
      </c>
      <c r="D48" s="140" t="s">
        <v>124</v>
      </c>
      <c r="E48" s="140" t="s">
        <v>124</v>
      </c>
      <c r="F48" s="140" t="s">
        <v>124</v>
      </c>
      <c r="G48" s="140" t="s">
        <v>124</v>
      </c>
      <c r="H48" s="140" t="s">
        <v>124</v>
      </c>
      <c r="I48" s="94">
        <f>Datos!$CZ24</f>
        <v>27</v>
      </c>
      <c r="J48" s="94">
        <f>Datos!$CZ25</f>
        <v>28</v>
      </c>
      <c r="K48" s="94">
        <f>Datos!$CZ26</f>
        <v>31.3</v>
      </c>
      <c r="L48" s="94">
        <f>Datos!$CZ27</f>
        <v>35.799999999999997</v>
      </c>
      <c r="M48" s="94">
        <f>Datos!$CZ28</f>
        <v>37.700000000000003</v>
      </c>
      <c r="N48" s="94">
        <f>Datos!$CZ29</f>
        <v>43.5</v>
      </c>
      <c r="O48" s="94">
        <f>Datos!$CZ30</f>
        <v>59.8</v>
      </c>
      <c r="P48" s="94">
        <f>Datos!$CZ31</f>
        <v>64.8</v>
      </c>
      <c r="Q48" s="94">
        <f>Datos!$CZ32</f>
        <v>65</v>
      </c>
      <c r="R48" s="94">
        <f>Datos!$CZ33</f>
        <v>91.1</v>
      </c>
      <c r="S48" s="94">
        <f>Datos!$CZ34</f>
        <v>54.599999999999994</v>
      </c>
      <c r="T48" s="94">
        <f>Datos!$CZ35</f>
        <v>196.7</v>
      </c>
      <c r="U48" s="141">
        <f>Datos!$CZ36</f>
        <v>223.4</v>
      </c>
      <c r="V48" s="141">
        <f>Datos!$CZ37</f>
        <v>233.2</v>
      </c>
      <c r="W48" s="141">
        <f>Datos!$CZ38</f>
        <v>265</v>
      </c>
      <c r="X48" s="141">
        <f>Datos!$CZ39</f>
        <v>295.7</v>
      </c>
      <c r="Y48" s="141">
        <f>Datos!$CZ40</f>
        <v>291.2</v>
      </c>
      <c r="Z48" s="141">
        <f>Datos!$CZ41</f>
        <v>328</v>
      </c>
      <c r="AA48" s="141">
        <f>Datos!$CZ42</f>
        <v>353.5</v>
      </c>
      <c r="AB48" s="141">
        <f>Datos!$CZ43</f>
        <v>352.3</v>
      </c>
      <c r="AC48" s="141">
        <f>Datos!$CZ44</f>
        <v>380.7</v>
      </c>
      <c r="AD48" s="141">
        <f>Datos!$CZ45</f>
        <v>398.9</v>
      </c>
      <c r="AE48" s="141">
        <f>Datos!$CZ46</f>
        <v>424.9</v>
      </c>
      <c r="AF48" s="141">
        <f>Datos!$CZ47</f>
        <v>433</v>
      </c>
      <c r="AG48" s="141">
        <f>Datos!$CZ48</f>
        <v>471</v>
      </c>
      <c r="AH48" s="141">
        <f>Datos!$CZ49</f>
        <v>515.1</v>
      </c>
      <c r="AI48" s="141">
        <f>Datos!$CZ50</f>
        <v>554.20000000000005</v>
      </c>
      <c r="AJ48" s="141">
        <f>Datos!$CZ51</f>
        <v>624.09999999999991</v>
      </c>
      <c r="AK48" s="141">
        <f>Datos!$CZ52</f>
        <v>667.1</v>
      </c>
      <c r="AL48" s="141">
        <f>Datos!$CZ53</f>
        <v>796.8</v>
      </c>
      <c r="AM48" s="141">
        <f>Datos!$CZ54</f>
        <v>895.9</v>
      </c>
      <c r="AN48" s="141">
        <f>Datos!$CZ55</f>
        <v>1288.5999999999999</v>
      </c>
      <c r="AO48" s="141">
        <f>Datos!$CZ56</f>
        <v>1341.7</v>
      </c>
      <c r="AP48" s="141">
        <f>Datos!$CZ57</f>
        <v>1524.7</v>
      </c>
      <c r="AQ48" s="141">
        <f>Datos!$CZ58</f>
        <v>1825.3000000000002</v>
      </c>
      <c r="AR48" s="141">
        <f>Datos!$CZ59</f>
        <v>2253.9</v>
      </c>
      <c r="AS48" s="141">
        <f>Datos!$CZ60</f>
        <v>2703.1</v>
      </c>
      <c r="AT48" s="141">
        <f>Datos!$CZ61</f>
        <v>2915</v>
      </c>
      <c r="AU48" s="141">
        <f>Datos!$CZ62</f>
        <v>2327.5</v>
      </c>
      <c r="AV48" s="141">
        <f>Datos!$CZ63</f>
        <v>2927.7</v>
      </c>
      <c r="AW48" s="141">
        <f>Datos!$CZ64</f>
        <v>4051.1</v>
      </c>
      <c r="AX48" s="141">
        <f>Datos!$CZ65</f>
        <v>6340.6229999999996</v>
      </c>
      <c r="AY48" s="141">
        <f>Datos!$CZ66</f>
        <v>8216.8169999999991</v>
      </c>
      <c r="AZ48" s="141">
        <f>Datos!$CZ67</f>
        <v>5829.9070000000002</v>
      </c>
      <c r="BA48" s="43"/>
      <c r="BB48" s="43"/>
      <c r="BC48" s="43"/>
      <c r="BD48" s="43"/>
      <c r="BE48" s="43"/>
      <c r="BF48" s="43"/>
      <c r="BG48" s="43"/>
      <c r="BH48" s="43"/>
      <c r="BI48" s="43"/>
      <c r="BJ48" s="43"/>
      <c r="BK48" s="43"/>
      <c r="BL48" s="43"/>
      <c r="BM48" s="43"/>
      <c r="BN48" s="43"/>
      <c r="BO48" s="43"/>
      <c r="BP48" s="43"/>
      <c r="BQ48" s="43"/>
      <c r="BR48" s="43"/>
      <c r="BS48" s="43"/>
      <c r="BT48" s="43"/>
      <c r="BU48" s="43"/>
      <c r="BV48" s="43"/>
      <c r="BW48" s="43"/>
      <c r="BX48" s="43"/>
      <c r="BY48" s="43"/>
      <c r="BZ48" s="43"/>
      <c r="CA48" s="43"/>
    </row>
    <row r="49" spans="2:79" x14ac:dyDescent="0.25">
      <c r="B49" s="81" t="s">
        <v>267</v>
      </c>
      <c r="C49" s="140" t="s">
        <v>124</v>
      </c>
      <c r="D49" s="140" t="s">
        <v>124</v>
      </c>
      <c r="E49" s="140" t="s">
        <v>124</v>
      </c>
      <c r="F49" s="140" t="s">
        <v>124</v>
      </c>
      <c r="G49" s="140" t="s">
        <v>124</v>
      </c>
      <c r="H49" s="140" t="s">
        <v>124</v>
      </c>
      <c r="I49" s="94">
        <f>Datos!$DA24</f>
        <v>21.5</v>
      </c>
      <c r="J49" s="94">
        <f>Datos!$DA25</f>
        <v>30.900000000000006</v>
      </c>
      <c r="K49" s="94">
        <f>Datos!$DA26</f>
        <v>41.300000000000026</v>
      </c>
      <c r="L49" s="94">
        <f>Datos!$DA27</f>
        <v>52.2</v>
      </c>
      <c r="M49" s="94">
        <f>Datos!$DA28</f>
        <v>50.40000000000002</v>
      </c>
      <c r="N49" s="94">
        <f>Datos!$DA29</f>
        <v>45</v>
      </c>
      <c r="O49" s="94">
        <f>Datos!$DA30</f>
        <v>46.300000000000026</v>
      </c>
      <c r="P49" s="94">
        <f>Datos!$DA31</f>
        <v>64.7</v>
      </c>
      <c r="Q49" s="94">
        <f>Datos!$DA32</f>
        <v>75.600000000000023</v>
      </c>
      <c r="R49" s="94">
        <f>Datos!$DA33</f>
        <v>82.600000000000051</v>
      </c>
      <c r="S49" s="94">
        <f>Datos!$DA34</f>
        <v>59.600000000000051</v>
      </c>
      <c r="T49" s="94">
        <f>Datos!$DA35</f>
        <v>72.400000000000006</v>
      </c>
      <c r="U49" s="141">
        <f>Datos!$DA36</f>
        <v>80.8</v>
      </c>
      <c r="V49" s="141">
        <f>Datos!$DA37</f>
        <v>99.2</v>
      </c>
      <c r="W49" s="141">
        <f>Datos!$DA38</f>
        <v>112.69999999999999</v>
      </c>
      <c r="X49" s="141">
        <f>Datos!$DA39</f>
        <v>116.9</v>
      </c>
      <c r="Y49" s="141">
        <f>Datos!$DA40</f>
        <v>143.5</v>
      </c>
      <c r="Z49" s="141">
        <f>Datos!$DA41</f>
        <v>169.7</v>
      </c>
      <c r="AA49" s="141">
        <f>Datos!$DA42</f>
        <v>166.9</v>
      </c>
      <c r="AB49" s="141">
        <f>Datos!$DA43</f>
        <v>182.89999999999998</v>
      </c>
      <c r="AC49" s="141">
        <f>Datos!$DA44</f>
        <v>210.1</v>
      </c>
      <c r="AD49" s="141">
        <f>Datos!$DA45</f>
        <v>237.6</v>
      </c>
      <c r="AE49" s="141">
        <f>Datos!$DA46</f>
        <v>238</v>
      </c>
      <c r="AF49" s="141">
        <f>Datos!$DA47</f>
        <v>258.5</v>
      </c>
      <c r="AG49" s="141">
        <f>Datos!$DA48</f>
        <v>290.3</v>
      </c>
      <c r="AH49" s="141">
        <f>Datos!$DA49</f>
        <v>337.29999999999995</v>
      </c>
      <c r="AI49" s="141">
        <f>Datos!$DA50</f>
        <v>354.1</v>
      </c>
      <c r="AJ49" s="141">
        <f>Datos!$DA51</f>
        <v>407.8</v>
      </c>
      <c r="AK49" s="141">
        <f>Datos!$DA52</f>
        <v>474</v>
      </c>
      <c r="AL49" s="141">
        <f>Datos!$DA53</f>
        <v>564.40000000000009</v>
      </c>
      <c r="AM49" s="141">
        <f>Datos!$DA54</f>
        <v>648.6</v>
      </c>
      <c r="AN49" s="141">
        <f>Datos!$DA55</f>
        <v>786.2</v>
      </c>
      <c r="AO49" s="141">
        <f>Datos!$DA56</f>
        <v>833</v>
      </c>
      <c r="AP49" s="141">
        <f>Datos!$DA57</f>
        <v>949.3</v>
      </c>
      <c r="AQ49" s="141">
        <f>Datos!$DA58</f>
        <v>1155.4000000000001</v>
      </c>
      <c r="AR49" s="141">
        <f>Datos!$DA59</f>
        <v>1568.1999999999998</v>
      </c>
      <c r="AS49" s="141">
        <f>Datos!$DA60</f>
        <v>2120.6999999999998</v>
      </c>
      <c r="AT49" s="141">
        <f>Datos!$DA61</f>
        <v>2594.3000000000002</v>
      </c>
      <c r="AU49" s="141">
        <f>Datos!$DA62</f>
        <v>2686.9</v>
      </c>
      <c r="AV49" s="141">
        <f>Datos!$DA63</f>
        <v>3397.8</v>
      </c>
      <c r="AW49" s="141">
        <f>Datos!$DA64</f>
        <v>4918.8999999999996</v>
      </c>
      <c r="AX49" s="141">
        <f>Datos!$DA65</f>
        <v>7820.6610000000001</v>
      </c>
      <c r="AY49" s="141">
        <f>Datos!$DA66</f>
        <v>11893.837</v>
      </c>
      <c r="AZ49" s="141">
        <f>Datos!$DA67</f>
        <v>13992.58</v>
      </c>
      <c r="BA49" s="43"/>
      <c r="BB49" s="43"/>
      <c r="BC49" s="43"/>
      <c r="BD49" s="43"/>
      <c r="BE49" s="43"/>
      <c r="BF49" s="43"/>
      <c r="BG49" s="43"/>
      <c r="BH49" s="43"/>
      <c r="BI49" s="43"/>
      <c r="BJ49" s="43"/>
      <c r="BK49" s="43"/>
      <c r="BL49" s="43"/>
      <c r="BM49" s="43"/>
      <c r="BN49" s="43"/>
      <c r="BO49" s="43"/>
      <c r="BP49" s="43"/>
      <c r="BQ49" s="43"/>
      <c r="BR49" s="43"/>
      <c r="BS49" s="43"/>
      <c r="BT49" s="43"/>
      <c r="BU49" s="43"/>
      <c r="BV49" s="43"/>
      <c r="BW49" s="43"/>
      <c r="BX49" s="43"/>
      <c r="BY49" s="43"/>
      <c r="BZ49" s="43"/>
      <c r="CA49" s="43"/>
    </row>
    <row r="50" spans="2:79" x14ac:dyDescent="0.25">
      <c r="B50" s="81" t="s">
        <v>268</v>
      </c>
      <c r="C50" s="140" t="s">
        <v>124</v>
      </c>
      <c r="D50" s="140" t="s">
        <v>124</v>
      </c>
      <c r="E50" s="140" t="s">
        <v>124</v>
      </c>
      <c r="F50" s="140" t="s">
        <v>124</v>
      </c>
      <c r="G50" s="140" t="s">
        <v>124</v>
      </c>
      <c r="H50" s="140" t="s">
        <v>124</v>
      </c>
      <c r="I50" s="140" t="s">
        <v>124</v>
      </c>
      <c r="J50" s="140" t="s">
        <v>124</v>
      </c>
      <c r="K50" s="140" t="s">
        <v>124</v>
      </c>
      <c r="L50" s="140" t="s">
        <v>124</v>
      </c>
      <c r="M50" s="140" t="s">
        <v>124</v>
      </c>
      <c r="N50" s="140" t="s">
        <v>124</v>
      </c>
      <c r="O50" s="140" t="s">
        <v>124</v>
      </c>
      <c r="P50" s="140" t="s">
        <v>124</v>
      </c>
      <c r="Q50" s="140" t="s">
        <v>124</v>
      </c>
      <c r="R50" s="140" t="s">
        <v>124</v>
      </c>
      <c r="S50" s="140" t="s">
        <v>124</v>
      </c>
      <c r="T50" s="94">
        <f>Datos!$DB35</f>
        <v>5.5</v>
      </c>
      <c r="U50" s="141">
        <f>Datos!$DB36</f>
        <v>5.7</v>
      </c>
      <c r="V50" s="141">
        <f>Datos!$DB37</f>
        <v>5.8</v>
      </c>
      <c r="W50" s="141">
        <f>Datos!$DB38</f>
        <v>7</v>
      </c>
      <c r="X50" s="141">
        <f>Datos!$DB39</f>
        <v>12.6</v>
      </c>
      <c r="Y50" s="141">
        <f>Datos!$DB40</f>
        <v>8.8000000000000007</v>
      </c>
      <c r="Z50" s="141">
        <f>Datos!$DB41</f>
        <v>8.9</v>
      </c>
      <c r="AA50" s="141">
        <f>Datos!$DB42</f>
        <v>4.8</v>
      </c>
      <c r="AB50" s="141">
        <f>Datos!$DB43</f>
        <v>6.3</v>
      </c>
      <c r="AC50" s="141">
        <f>Datos!$DB44</f>
        <v>8.6</v>
      </c>
      <c r="AD50" s="141">
        <f>Datos!$DB45</f>
        <v>15.9</v>
      </c>
      <c r="AE50" s="141">
        <f>Datos!$DB46</f>
        <v>24</v>
      </c>
      <c r="AF50" s="141">
        <f>Datos!$DB47</f>
        <v>23.5</v>
      </c>
      <c r="AG50" s="141">
        <f>Datos!$DB48</f>
        <v>24.7</v>
      </c>
      <c r="AH50" s="141">
        <f>Datos!$DB49</f>
        <v>20.8</v>
      </c>
      <c r="AI50" s="141">
        <f>Datos!$DB50</f>
        <v>18.399999999999999</v>
      </c>
      <c r="AJ50" s="141">
        <f>Datos!$DB51</f>
        <v>19</v>
      </c>
      <c r="AK50" s="141">
        <f>Datos!$DB52</f>
        <v>16.600000000000001</v>
      </c>
      <c r="AL50" s="141">
        <f>Datos!$DB53</f>
        <v>14.7</v>
      </c>
      <c r="AM50" s="141">
        <f>Datos!$DB54</f>
        <v>15.3</v>
      </c>
      <c r="AN50" s="141">
        <f>Datos!$DB55</f>
        <v>13.9</v>
      </c>
      <c r="AO50" s="141">
        <f>Datos!$DB56</f>
        <v>13.5</v>
      </c>
      <c r="AP50" s="141">
        <f>Datos!$DB57</f>
        <v>12.6</v>
      </c>
      <c r="AQ50" s="141">
        <f>Datos!$DB58</f>
        <v>16.5</v>
      </c>
      <c r="AR50" s="141">
        <f>Datos!$DB59</f>
        <v>16.8</v>
      </c>
      <c r="AS50" s="141">
        <f>Datos!$DB60</f>
        <v>21.4</v>
      </c>
      <c r="AT50" s="141">
        <f>Datos!$DB61</f>
        <v>22.6</v>
      </c>
      <c r="AU50" s="141">
        <f>Datos!$DB62</f>
        <v>23.4</v>
      </c>
      <c r="AV50" s="141">
        <f>Datos!$DB63</f>
        <v>29.3</v>
      </c>
      <c r="AW50" s="141">
        <f>Datos!$DB64</f>
        <v>32.5</v>
      </c>
      <c r="AX50" s="141">
        <f>Datos!$DB65</f>
        <v>44.124000000000002</v>
      </c>
      <c r="AY50" s="141">
        <f>Datos!$DB66</f>
        <v>57.211000000000006</v>
      </c>
      <c r="AZ50" s="141">
        <f>Datos!$DB67</f>
        <v>29.001999999999999</v>
      </c>
      <c r="BA50" s="43"/>
      <c r="BB50" s="43"/>
      <c r="BC50" s="43"/>
      <c r="BD50" s="43"/>
      <c r="BE50" s="43"/>
      <c r="BF50" s="43"/>
      <c r="BG50" s="43"/>
      <c r="BH50" s="43"/>
      <c r="BI50" s="43"/>
      <c r="BJ50" s="43"/>
      <c r="BK50" s="43"/>
      <c r="BL50" s="43"/>
      <c r="BM50" s="43"/>
      <c r="BN50" s="43"/>
      <c r="BO50" s="43"/>
      <c r="BP50" s="43"/>
      <c r="BQ50" s="43"/>
      <c r="BR50" s="43"/>
      <c r="BS50" s="43"/>
      <c r="BT50" s="43"/>
      <c r="BU50" s="43"/>
      <c r="BV50" s="43"/>
      <c r="BW50" s="43"/>
      <c r="BX50" s="43"/>
      <c r="BY50" s="43"/>
      <c r="BZ50" s="43"/>
      <c r="CA50" s="43"/>
    </row>
    <row r="51" spans="2:79" x14ac:dyDescent="0.25">
      <c r="B51" s="77" t="s">
        <v>157</v>
      </c>
      <c r="C51" s="140" t="s">
        <v>124</v>
      </c>
      <c r="D51" s="140" t="s">
        <v>124</v>
      </c>
      <c r="E51" s="140" t="s">
        <v>124</v>
      </c>
      <c r="F51" s="140" t="s">
        <v>124</v>
      </c>
      <c r="G51" s="140" t="s">
        <v>124</v>
      </c>
      <c r="H51" s="140" t="s">
        <v>124</v>
      </c>
      <c r="I51" s="94">
        <f>Datos!$DC24</f>
        <v>39.5</v>
      </c>
      <c r="J51" s="94">
        <f>Datos!$DC25</f>
        <v>2.5</v>
      </c>
      <c r="K51" s="94">
        <f>Datos!$DC26</f>
        <v>11.6</v>
      </c>
      <c r="L51" s="94">
        <f>Datos!$DC27</f>
        <v>18.2</v>
      </c>
      <c r="M51" s="94">
        <f>Datos!$DC28</f>
        <v>-4.7</v>
      </c>
      <c r="N51" s="94">
        <f>Datos!$DC29</f>
        <v>28.5</v>
      </c>
      <c r="O51" s="94">
        <f>Datos!$DC30</f>
        <v>7.6</v>
      </c>
      <c r="P51" s="94">
        <f>Datos!$DC31</f>
        <v>35.9</v>
      </c>
      <c r="Q51" s="94">
        <f>Datos!$DC32</f>
        <v>51.6</v>
      </c>
      <c r="R51" s="94">
        <f>Datos!$DC33</f>
        <v>17.2</v>
      </c>
      <c r="S51" s="94">
        <f>Datos!$DC34</f>
        <v>17.600000000000001</v>
      </c>
      <c r="T51" s="94">
        <f>Datos!$DC35</f>
        <v>53</v>
      </c>
      <c r="U51" s="141">
        <f>Datos!$DC36</f>
        <v>55.2</v>
      </c>
      <c r="V51" s="141">
        <f>Datos!$DC37</f>
        <v>35.4</v>
      </c>
      <c r="W51" s="141">
        <f>Datos!$DC38</f>
        <v>35.200000000000003</v>
      </c>
      <c r="X51" s="141">
        <f>Datos!$DC39</f>
        <v>28.9</v>
      </c>
      <c r="Y51" s="141">
        <f>Datos!$DC40</f>
        <v>163.19999999999999</v>
      </c>
      <c r="Z51" s="141">
        <f>Datos!$DC41</f>
        <v>82.6</v>
      </c>
      <c r="AA51" s="141">
        <f>Datos!$DC42</f>
        <v>163.69999999999999</v>
      </c>
      <c r="AB51" s="141">
        <f>Datos!$DC43</f>
        <v>98.7</v>
      </c>
      <c r="AC51" s="141">
        <f>Datos!$DC44</f>
        <v>114.8</v>
      </c>
      <c r="AD51" s="141">
        <f>Datos!$DC45</f>
        <v>275.60000000000002</v>
      </c>
      <c r="AE51" s="141">
        <f>Datos!$DC46</f>
        <v>217.4</v>
      </c>
      <c r="AF51" s="141">
        <f>Datos!$DC47</f>
        <v>202.2</v>
      </c>
      <c r="AG51" s="141">
        <f>Datos!$DC48</f>
        <v>125.3</v>
      </c>
      <c r="AH51" s="141">
        <f>Datos!$DC49</f>
        <v>582.1</v>
      </c>
      <c r="AI51" s="141">
        <f>Datos!$DC50</f>
        <v>342.3</v>
      </c>
      <c r="AJ51" s="141">
        <f>Datos!$DC51</f>
        <v>527</v>
      </c>
      <c r="AK51" s="141">
        <f>Datos!$DC52</f>
        <v>647.29999999999995</v>
      </c>
      <c r="AL51" s="141">
        <f>Datos!$DC53</f>
        <v>513.79999999999995</v>
      </c>
      <c r="AM51" s="141">
        <f>Datos!$DC54</f>
        <v>665.6</v>
      </c>
      <c r="AN51" s="141">
        <f>Datos!$DC55</f>
        <v>848.6</v>
      </c>
      <c r="AO51" s="141">
        <f>Datos!$DC56</f>
        <v>895.7</v>
      </c>
      <c r="AP51" s="141">
        <f>Datos!$DC57</f>
        <v>432.5</v>
      </c>
      <c r="AQ51" s="141">
        <f>Datos!$DC58</f>
        <v>2051.1999999999998</v>
      </c>
      <c r="AR51" s="141">
        <f>Datos!$DC59</f>
        <v>3822.5</v>
      </c>
      <c r="AS51" s="141">
        <f>Datos!$DC60</f>
        <v>5458.9</v>
      </c>
      <c r="AT51" s="141">
        <f>Datos!$DC61</f>
        <v>5070</v>
      </c>
      <c r="AU51" s="141">
        <f>Datos!$DC62</f>
        <v>2276</v>
      </c>
      <c r="AV51" s="141">
        <f>Datos!$DC63</f>
        <v>3254.1</v>
      </c>
      <c r="AW51" s="141">
        <f>Datos!$DC64</f>
        <v>4533.3</v>
      </c>
      <c r="AX51" s="141">
        <f>Datos!$DC65</f>
        <v>11274.5</v>
      </c>
      <c r="AY51" s="141">
        <f>Datos!$DC66</f>
        <v>26616.3</v>
      </c>
      <c r="AZ51" s="141">
        <f>Datos!$DC67</f>
        <v>9977.5</v>
      </c>
      <c r="BA51" s="43"/>
      <c r="BB51" s="43"/>
      <c r="BC51" s="43"/>
      <c r="BD51" s="43"/>
      <c r="BE51" s="43"/>
      <c r="BF51" s="43"/>
      <c r="BG51" s="43"/>
      <c r="BH51" s="43"/>
      <c r="BI51" s="43"/>
      <c r="BJ51" s="43"/>
      <c r="BK51" s="43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3"/>
      <c r="BX51" s="43"/>
      <c r="BY51" s="43"/>
      <c r="BZ51" s="43"/>
      <c r="CA51" s="43"/>
    </row>
    <row r="52" spans="2:79" x14ac:dyDescent="0.25">
      <c r="B52" s="9" t="s">
        <v>159</v>
      </c>
      <c r="C52" s="140" t="s">
        <v>124</v>
      </c>
      <c r="D52" s="140" t="s">
        <v>124</v>
      </c>
      <c r="E52" s="140" t="s">
        <v>124</v>
      </c>
      <c r="F52" s="140" t="s">
        <v>124</v>
      </c>
      <c r="G52" s="140" t="s">
        <v>124</v>
      </c>
      <c r="H52" s="140" t="s">
        <v>124</v>
      </c>
      <c r="I52" s="94">
        <f>Datos!$DE24</f>
        <v>-83.6</v>
      </c>
      <c r="J52" s="94">
        <f>Datos!$DE25</f>
        <v>0.8</v>
      </c>
      <c r="K52" s="94">
        <f>Datos!$DE26</f>
        <v>15.1</v>
      </c>
      <c r="L52" s="94">
        <f>Datos!$DE27</f>
        <v>9.3000000000000007</v>
      </c>
      <c r="M52" s="94">
        <f>Datos!$DE28</f>
        <v>35.1</v>
      </c>
      <c r="N52" s="94">
        <f>Datos!$DE29</f>
        <v>-23.5</v>
      </c>
      <c r="O52" s="94">
        <f>Datos!$DE30</f>
        <v>61.7</v>
      </c>
      <c r="P52" s="94">
        <f>Datos!$DE31</f>
        <v>23.7</v>
      </c>
      <c r="Q52" s="94">
        <f>Datos!$DE32</f>
        <v>-15.1</v>
      </c>
      <c r="R52" s="94">
        <f>Datos!$DE33</f>
        <v>-8.1999999999999993</v>
      </c>
      <c r="S52" s="94">
        <f>Datos!$DE34</f>
        <v>-45.6</v>
      </c>
      <c r="T52" s="94">
        <f>Datos!$DE35</f>
        <v>-44.2</v>
      </c>
      <c r="U52" s="141">
        <f>Datos!$DE36</f>
        <v>140.6</v>
      </c>
      <c r="V52" s="141">
        <f>Datos!$DE37</f>
        <v>157.19999999999999</v>
      </c>
      <c r="W52" s="141">
        <f>Datos!$DE38</f>
        <v>127.5</v>
      </c>
      <c r="X52" s="141">
        <f>Datos!$DE39</f>
        <v>172.5</v>
      </c>
      <c r="Y52" s="141">
        <f>Datos!$DE40</f>
        <v>36.700000000000003</v>
      </c>
      <c r="Z52" s="141">
        <f>Datos!$DE41</f>
        <v>161.80000000000001</v>
      </c>
      <c r="AA52" s="141">
        <f>Datos!$DE42</f>
        <v>182.6</v>
      </c>
      <c r="AB52" s="141">
        <f>Datos!$DE43</f>
        <v>209.5</v>
      </c>
      <c r="AC52" s="141">
        <f>Datos!$DE44</f>
        <v>173.3</v>
      </c>
      <c r="AD52" s="141">
        <f>Datos!$DE45</f>
        <v>135.5</v>
      </c>
      <c r="AE52" s="141">
        <f>Datos!$DE46</f>
        <v>104.8</v>
      </c>
      <c r="AF52" s="141">
        <f>Datos!$DE47</f>
        <v>64.3</v>
      </c>
      <c r="AG52" s="141">
        <f>Datos!$DE48</f>
        <v>210.5</v>
      </c>
      <c r="AH52" s="141">
        <f>Datos!$DE49</f>
        <v>-105.8</v>
      </c>
      <c r="AI52" s="141">
        <f>Datos!$DE50</f>
        <v>79.7</v>
      </c>
      <c r="AJ52" s="141">
        <f>Datos!$DE51</f>
        <v>-43.1</v>
      </c>
      <c r="AK52" s="141">
        <f>Datos!$DE52</f>
        <v>-4.4000000000000004</v>
      </c>
      <c r="AL52" s="141">
        <f>Datos!$DE53</f>
        <v>310.60000000000002</v>
      </c>
      <c r="AM52" s="141">
        <f>Datos!$DE54</f>
        <v>90.7</v>
      </c>
      <c r="AN52" s="141">
        <f>Datos!$DE55</f>
        <v>396.1</v>
      </c>
      <c r="AO52" s="141">
        <f>Datos!$DE56</f>
        <v>193.5</v>
      </c>
      <c r="AP52" s="141">
        <f>Datos!$DE57</f>
        <v>798.7</v>
      </c>
      <c r="AQ52" s="141">
        <f>Datos!$DE58</f>
        <v>-400.2</v>
      </c>
      <c r="AR52" s="141">
        <f>Datos!$DE59</f>
        <v>-559.6</v>
      </c>
      <c r="AS52" s="141">
        <f>Datos!$DE60</f>
        <v>-851.2</v>
      </c>
      <c r="AT52" s="141">
        <f>Datos!$DE61</f>
        <v>-1707.7</v>
      </c>
      <c r="AU52" s="141">
        <f>Datos!$DE62</f>
        <v>-22.5</v>
      </c>
      <c r="AV52" s="141">
        <f>Datos!$DE63</f>
        <v>-127</v>
      </c>
      <c r="AW52" s="141">
        <f>Datos!$DE64</f>
        <v>686.2</v>
      </c>
      <c r="AX52" s="141">
        <f>Datos!$DE65</f>
        <v>-142.30000000000001</v>
      </c>
      <c r="AY52" s="141">
        <f>Datos!$DE66</f>
        <v>-9221</v>
      </c>
      <c r="AZ52" s="141">
        <f>Datos!$DE67</f>
        <v>-7405.7</v>
      </c>
      <c r="BA52" s="43"/>
      <c r="BB52" s="43"/>
      <c r="BC52" s="43"/>
      <c r="BD52" s="43"/>
      <c r="BE52" s="43"/>
      <c r="BF52" s="43"/>
      <c r="BG52" s="43"/>
      <c r="BH52" s="43"/>
      <c r="BI52" s="43"/>
      <c r="BJ52" s="43"/>
      <c r="BK52" s="43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3"/>
      <c r="BX52" s="43"/>
      <c r="BY52" s="43"/>
      <c r="BZ52" s="43"/>
      <c r="CA52" s="43"/>
    </row>
    <row r="53" spans="2:79" x14ac:dyDescent="0.25">
      <c r="B53" s="77" t="s">
        <v>162</v>
      </c>
      <c r="C53" s="140" t="s">
        <v>124</v>
      </c>
      <c r="D53" s="140" t="s">
        <v>124</v>
      </c>
      <c r="E53" s="140" t="s">
        <v>124</v>
      </c>
      <c r="F53" s="140" t="s">
        <v>124</v>
      </c>
      <c r="G53" s="140" t="s">
        <v>124</v>
      </c>
      <c r="H53" s="140" t="s">
        <v>124</v>
      </c>
      <c r="I53" s="94">
        <f>Datos!$DF24</f>
        <v>-4.7</v>
      </c>
      <c r="J53" s="94">
        <f>Datos!$DF25</f>
        <v>25.9</v>
      </c>
      <c r="K53" s="94">
        <f>Datos!$DF26</f>
        <v>-2.2000000000000002</v>
      </c>
      <c r="L53" s="94">
        <f>Datos!$DF27</f>
        <v>39.799999999999997</v>
      </c>
      <c r="M53" s="94">
        <f>Datos!$DF28</f>
        <v>140.19999999999999</v>
      </c>
      <c r="N53" s="94">
        <f>Datos!$DF29</f>
        <v>37.700000000000003</v>
      </c>
      <c r="O53" s="94">
        <f>Datos!$DF30</f>
        <v>91.4</v>
      </c>
      <c r="P53" s="94">
        <f>Datos!$DF31</f>
        <v>-100.4</v>
      </c>
      <c r="Q53" s="94">
        <f>Datos!$DF32</f>
        <v>-110.5</v>
      </c>
      <c r="R53" s="94">
        <f>Datos!$DF33</f>
        <v>-40.6</v>
      </c>
      <c r="S53" s="94">
        <f>Datos!$DF34</f>
        <v>44.5</v>
      </c>
      <c r="T53" s="94">
        <f>Datos!$DF35</f>
        <v>171.9</v>
      </c>
      <c r="U53" s="141">
        <f>Datos!$DF36</f>
        <v>-7.6</v>
      </c>
      <c r="V53" s="141">
        <f>Datos!$DF37</f>
        <v>-20.6</v>
      </c>
      <c r="W53" s="141">
        <f>Datos!$DF38</f>
        <v>-41.8</v>
      </c>
      <c r="X53" s="141">
        <f>Datos!$DF39</f>
        <v>-26</v>
      </c>
      <c r="Y53" s="141">
        <f>Datos!$DF40</f>
        <v>201.5</v>
      </c>
      <c r="Z53" s="141">
        <f>Datos!$DF41</f>
        <v>61.2</v>
      </c>
      <c r="AA53" s="141">
        <f>Datos!$DF42</f>
        <v>-13.5</v>
      </c>
      <c r="AB53" s="141">
        <f>Datos!$DF43</f>
        <v>-77.2</v>
      </c>
      <c r="AC53" s="141">
        <f>Datos!$DF44</f>
        <v>56</v>
      </c>
      <c r="AD53" s="141">
        <f>Datos!$DF45</f>
        <v>-8.6</v>
      </c>
      <c r="AE53" s="141">
        <f>Datos!$DF46</f>
        <v>-21.5</v>
      </c>
      <c r="AF53" s="141">
        <f>Datos!$DF47</f>
        <v>16.899999999999999</v>
      </c>
      <c r="AG53" s="141">
        <f>Datos!$DF48</f>
        <v>109.7</v>
      </c>
      <c r="AH53" s="141">
        <f>Datos!$DF49</f>
        <v>31.6</v>
      </c>
      <c r="AI53" s="141">
        <f>Datos!$DF50</f>
        <v>-21</v>
      </c>
      <c r="AJ53" s="141">
        <f>Datos!$DF51</f>
        <v>6.1</v>
      </c>
      <c r="AK53" s="141">
        <f>Datos!$DF52</f>
        <v>39.799999999999997</v>
      </c>
      <c r="AL53" s="141">
        <f>Datos!$DF53</f>
        <v>49</v>
      </c>
      <c r="AM53" s="141">
        <f>Datos!$DF54</f>
        <v>47.9</v>
      </c>
      <c r="AN53" s="141">
        <f>Datos!$DF55</f>
        <v>102.1</v>
      </c>
      <c r="AO53" s="141">
        <f>Datos!$DF56</f>
        <v>200</v>
      </c>
      <c r="AP53" s="141">
        <f>Datos!$DF57</f>
        <v>264.7</v>
      </c>
      <c r="AQ53" s="141">
        <f>Datos!$DF58</f>
        <v>122.3</v>
      </c>
      <c r="AR53" s="141">
        <f>Datos!$DF59</f>
        <v>36.9</v>
      </c>
      <c r="AS53" s="141">
        <f>Datos!$DF60</f>
        <v>165.1</v>
      </c>
      <c r="AT53" s="141">
        <f>Datos!$DF61</f>
        <v>-320.89999999999998</v>
      </c>
      <c r="AU53" s="141">
        <f>Datos!$DF62</f>
        <v>657.1</v>
      </c>
      <c r="AV53" s="141">
        <f>Datos!$DF63</f>
        <v>434.2</v>
      </c>
      <c r="AW53" s="141">
        <f>Datos!$DF64</f>
        <v>419</v>
      </c>
      <c r="AX53" s="141">
        <f>Datos!$DF65</f>
        <v>916.2</v>
      </c>
      <c r="AY53" s="141">
        <f>Datos!$DF66</f>
        <v>1031.4000000000001</v>
      </c>
      <c r="AZ53" s="141">
        <f>Datos!$DF67</f>
        <v>-3202.9</v>
      </c>
      <c r="BA53" s="43"/>
      <c r="BB53" s="43"/>
      <c r="BC53" s="43"/>
      <c r="BD53" s="43"/>
      <c r="BE53" s="43"/>
      <c r="BF53" s="43"/>
      <c r="BG53" s="43"/>
      <c r="BH53" s="43"/>
      <c r="BI53" s="43"/>
      <c r="BJ53" s="43"/>
      <c r="BK53" s="43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3"/>
      <c r="BX53" s="43"/>
      <c r="BY53" s="43"/>
      <c r="BZ53" s="43"/>
      <c r="CA53" s="43"/>
    </row>
    <row r="54" spans="2:79" x14ac:dyDescent="0.25">
      <c r="B54" s="127" t="s">
        <v>298</v>
      </c>
      <c r="C54" s="140" t="s">
        <v>124</v>
      </c>
      <c r="D54" s="140" t="s">
        <v>124</v>
      </c>
      <c r="E54" s="140" t="s">
        <v>124</v>
      </c>
      <c r="F54" s="140" t="s">
        <v>124</v>
      </c>
      <c r="G54" s="140" t="s">
        <v>124</v>
      </c>
      <c r="H54" s="140" t="s">
        <v>124</v>
      </c>
      <c r="I54" s="140" t="s">
        <v>124</v>
      </c>
      <c r="J54" s="140" t="s">
        <v>124</v>
      </c>
      <c r="K54" s="140" t="s">
        <v>124</v>
      </c>
      <c r="L54" s="140" t="s">
        <v>124</v>
      </c>
      <c r="M54" s="140" t="s">
        <v>124</v>
      </c>
      <c r="N54" s="140" t="s">
        <v>124</v>
      </c>
      <c r="O54" s="140" t="s">
        <v>124</v>
      </c>
      <c r="P54" s="140" t="s">
        <v>124</v>
      </c>
      <c r="Q54" s="140" t="s">
        <v>124</v>
      </c>
      <c r="R54" s="140" t="s">
        <v>124</v>
      </c>
      <c r="S54" s="140" t="s">
        <v>124</v>
      </c>
      <c r="T54" s="140" t="s">
        <v>124</v>
      </c>
      <c r="U54" s="140" t="s">
        <v>124</v>
      </c>
      <c r="V54" s="140" t="s">
        <v>124</v>
      </c>
      <c r="W54" s="140" t="s">
        <v>124</v>
      </c>
      <c r="X54" s="140" t="s">
        <v>124</v>
      </c>
      <c r="Y54" s="140" t="s">
        <v>124</v>
      </c>
      <c r="Z54" s="140" t="s">
        <v>124</v>
      </c>
      <c r="AA54" s="140" t="s">
        <v>124</v>
      </c>
      <c r="AB54" s="140" t="s">
        <v>124</v>
      </c>
      <c r="AC54" s="140" t="s">
        <v>124</v>
      </c>
      <c r="AD54" s="140" t="s">
        <v>124</v>
      </c>
      <c r="AE54" s="140" t="s">
        <v>124</v>
      </c>
      <c r="AF54" s="140" t="s">
        <v>124</v>
      </c>
      <c r="AG54" s="140" t="s">
        <v>124</v>
      </c>
      <c r="AH54" s="140" t="s">
        <v>124</v>
      </c>
      <c r="AI54" s="140" t="s">
        <v>124</v>
      </c>
      <c r="AJ54" s="140" t="s">
        <v>124</v>
      </c>
      <c r="AK54" s="140" t="s">
        <v>124</v>
      </c>
      <c r="AL54" s="140" t="s">
        <v>124</v>
      </c>
      <c r="AM54" s="140" t="s">
        <v>124</v>
      </c>
      <c r="AN54" s="27">
        <f>Datos!$DD55+Datos!$DG55</f>
        <v>45.4</v>
      </c>
      <c r="AO54" s="27">
        <f>Datos!$DD56+Datos!$DG56</f>
        <v>39.6</v>
      </c>
      <c r="AP54" s="27">
        <f>Datos!$DD57+Datos!$DG57</f>
        <v>39.200000000000003</v>
      </c>
      <c r="AQ54" s="27">
        <f>Datos!$DD58+Datos!$DG58</f>
        <v>0</v>
      </c>
      <c r="AR54" s="27">
        <f>Datos!$DD59+Datos!$DG59</f>
        <v>0</v>
      </c>
      <c r="AS54" s="27">
        <f>Datos!$DD60+Datos!$DG60</f>
        <v>0</v>
      </c>
      <c r="AT54" s="27">
        <f>Datos!$DD61+Datos!$DG61</f>
        <v>0</v>
      </c>
      <c r="AU54" s="27">
        <f>Datos!$DD62+Datos!$DG62</f>
        <v>0</v>
      </c>
      <c r="AV54" s="27">
        <f>Datos!$DD63+Datos!$DG63</f>
        <v>0</v>
      </c>
      <c r="AW54" s="27">
        <f>Datos!$DD64+Datos!$DG64</f>
        <v>71</v>
      </c>
      <c r="AX54" s="27">
        <f>Datos!$DD65+Datos!$DG65</f>
        <v>-217.9</v>
      </c>
      <c r="AY54" s="27">
        <f>Datos!$DD66+Datos!$DG66</f>
        <v>123.4</v>
      </c>
      <c r="AZ54" s="27">
        <f>Datos!$DD67+Datos!$DG67</f>
        <v>-115.5</v>
      </c>
      <c r="BA54" s="43"/>
      <c r="BB54" s="43"/>
      <c r="BC54" s="43"/>
      <c r="BD54" s="43"/>
      <c r="BE54" s="43"/>
      <c r="BF54" s="43"/>
      <c r="BG54" s="43"/>
      <c r="BH54" s="43"/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3"/>
      <c r="BX54" s="43"/>
      <c r="BY54" s="43"/>
      <c r="BZ54" s="43"/>
      <c r="CA54" s="43"/>
    </row>
    <row r="55" spans="2:79" x14ac:dyDescent="0.25">
      <c r="B55" s="77" t="s">
        <v>164</v>
      </c>
      <c r="C55" s="94">
        <f>Datos!$GF18</f>
        <v>36.799999999999997</v>
      </c>
      <c r="D55" s="94">
        <f>Datos!$GF19</f>
        <v>52.9</v>
      </c>
      <c r="E55" s="94">
        <f>Datos!$GF20</f>
        <v>93.2</v>
      </c>
      <c r="F55" s="94">
        <f>Datos!$GF21</f>
        <v>89</v>
      </c>
      <c r="G55" s="94">
        <f>Datos!$GF22</f>
        <v>55.4</v>
      </c>
      <c r="H55" s="94">
        <f>Datos!$GF23</f>
        <v>43.2</v>
      </c>
      <c r="I55" s="94">
        <f>Datos!$GF24</f>
        <v>41.4</v>
      </c>
      <c r="J55" s="94">
        <f>Datos!$GF25</f>
        <v>63.4</v>
      </c>
      <c r="K55" s="94">
        <f>Datos!$GF26</f>
        <v>62.3</v>
      </c>
      <c r="L55" s="94">
        <f>Datos!$GF27</f>
        <v>108.3</v>
      </c>
      <c r="M55" s="94">
        <f>Datos!$GF28</f>
        <v>242.5</v>
      </c>
      <c r="N55" s="94">
        <f>Datos!$GF29</f>
        <v>279.5</v>
      </c>
      <c r="O55" s="94">
        <f>Datos!$GF30</f>
        <v>372.7</v>
      </c>
      <c r="P55" s="94">
        <f>Datos!$GF31</f>
        <v>273.7</v>
      </c>
      <c r="Q55" s="94">
        <f>Datos!$GF32</f>
        <v>162.9</v>
      </c>
      <c r="R55" s="94">
        <f>Datos!$GF33</f>
        <v>122.6</v>
      </c>
      <c r="S55" s="94">
        <f>Datos!$GF34</f>
        <v>164</v>
      </c>
      <c r="T55" s="94">
        <f>Datos!$GF35</f>
        <v>335.9</v>
      </c>
      <c r="U55" s="141">
        <f>Datos!$GF36</f>
        <v>328.4</v>
      </c>
      <c r="V55" s="141">
        <f>Datos!$GF37</f>
        <v>307.8</v>
      </c>
      <c r="W55" s="141">
        <f>Datos!$GF38</f>
        <v>266</v>
      </c>
      <c r="X55" s="141">
        <f>Datos!$GF39</f>
        <v>240</v>
      </c>
      <c r="Y55" s="141">
        <f>Datos!$GF40</f>
        <v>441.6</v>
      </c>
      <c r="Z55" s="141">
        <f>Datos!$GF41</f>
        <v>502.8</v>
      </c>
      <c r="AA55" s="141">
        <f>Datos!$GF42</f>
        <v>489.3</v>
      </c>
      <c r="AB55" s="141">
        <f>Datos!$GF43</f>
        <v>412</v>
      </c>
      <c r="AC55" s="141">
        <f>Datos!$GF44</f>
        <v>468</v>
      </c>
      <c r="AD55" s="141">
        <f>Datos!$GF45</f>
        <v>459.4</v>
      </c>
      <c r="AE55" s="141">
        <f>Datos!$GF46</f>
        <v>437.9</v>
      </c>
      <c r="AF55" s="141">
        <f>Datos!$GF47</f>
        <v>454.8</v>
      </c>
      <c r="AG55" s="141">
        <f>Datos!$GF48</f>
        <v>564.5</v>
      </c>
      <c r="AH55" s="141">
        <f>Datos!$GF49</f>
        <v>596.1</v>
      </c>
      <c r="AI55" s="141">
        <f>Datos!$GF50</f>
        <v>575.20000000000005</v>
      </c>
      <c r="AJ55" s="141">
        <f>Datos!$GF51</f>
        <v>581.20000000000005</v>
      </c>
      <c r="AK55" s="141">
        <f>Datos!$GF52</f>
        <v>621</v>
      </c>
      <c r="AL55" s="141">
        <f>Datos!$GF53</f>
        <v>670</v>
      </c>
      <c r="AM55" s="141">
        <f>Datos!$GF54</f>
        <v>718</v>
      </c>
      <c r="AN55" s="141">
        <f>Datos!$GF55</f>
        <v>820.1</v>
      </c>
      <c r="AO55" s="141">
        <f>Datos!$GF56</f>
        <v>1020</v>
      </c>
      <c r="AP55" s="141">
        <f>Datos!$GF57</f>
        <v>1284.7</v>
      </c>
      <c r="AQ55" s="141">
        <f>Datos!$GF58</f>
        <v>1406.9</v>
      </c>
      <c r="AR55" s="141">
        <f>Datos!$GF59</f>
        <v>1443.9</v>
      </c>
      <c r="AS55" s="141">
        <f>Datos!$GF60</f>
        <v>1608.9</v>
      </c>
      <c r="AT55" s="141">
        <f>Datos!$GF61</f>
        <v>1287.9999999999995</v>
      </c>
      <c r="AU55" s="141">
        <f>Datos!$GF62</f>
        <v>1945.0999999999995</v>
      </c>
      <c r="AV55" s="141">
        <f>Datos!$GF63</f>
        <v>2379.2999999999997</v>
      </c>
      <c r="AW55" s="141">
        <f>Datos!$GF64</f>
        <v>2798.3</v>
      </c>
      <c r="AX55" s="141">
        <f>Datos!$GF65</f>
        <v>3932.4</v>
      </c>
      <c r="AY55" s="141">
        <f>Datos!$GF66</f>
        <v>4840.4000000000005</v>
      </c>
      <c r="AZ55" s="141">
        <f>Datos!$GF67</f>
        <v>1753.0000000000002</v>
      </c>
      <c r="BA55" s="43"/>
      <c r="BB55" s="43"/>
      <c r="BC55" s="43"/>
      <c r="BD55" s="43"/>
      <c r="BE55" s="43"/>
      <c r="BF55" s="43"/>
      <c r="BG55" s="43"/>
      <c r="BH55" s="43"/>
      <c r="BI55" s="43"/>
      <c r="BJ55" s="43"/>
      <c r="BK55" s="43"/>
      <c r="BL55" s="43"/>
      <c r="BM55" s="43"/>
      <c r="BN55" s="43"/>
      <c r="BO55" s="43"/>
      <c r="BP55" s="43"/>
      <c r="BQ55" s="43"/>
      <c r="BR55" s="43"/>
      <c r="BS55" s="43"/>
      <c r="BT55" s="43"/>
      <c r="BU55" s="43"/>
      <c r="BV55" s="43"/>
      <c r="BW55" s="43"/>
      <c r="BX55" s="43"/>
      <c r="BY55" s="43"/>
      <c r="BZ55" s="43"/>
      <c r="CA55" s="43"/>
    </row>
    <row r="56" spans="2:79" x14ac:dyDescent="0.25">
      <c r="B56" s="127" t="s">
        <v>150</v>
      </c>
      <c r="C56" s="94">
        <f>Datos!$DK18</f>
        <v>34.599999999999994</v>
      </c>
      <c r="D56" s="94">
        <f>Datos!$DK19</f>
        <v>86.100000000000009</v>
      </c>
      <c r="E56" s="94">
        <f>Datos!$DK20</f>
        <v>95.500000000000014</v>
      </c>
      <c r="F56" s="94">
        <f>Datos!$DK21</f>
        <v>86.299999999999983</v>
      </c>
      <c r="G56" s="94">
        <f>Datos!$DK22</f>
        <v>77.300000000000011</v>
      </c>
      <c r="H56" s="94">
        <f>Datos!$DK23</f>
        <v>76.100000000000009</v>
      </c>
      <c r="I56" s="94">
        <f>Datos!$DK24</f>
        <v>35.199999999999989</v>
      </c>
      <c r="J56" s="94">
        <f>Datos!$DK25</f>
        <v>27.400000000000006</v>
      </c>
      <c r="K56" s="94">
        <f>Datos!$DK26</f>
        <v>-23</v>
      </c>
      <c r="L56" s="94">
        <f>Datos!$DK27</f>
        <v>35.300000000000011</v>
      </c>
      <c r="M56" s="94">
        <f>Datos!$DK28</f>
        <v>79.399999999999977</v>
      </c>
      <c r="N56" s="94">
        <f>Datos!$DK29</f>
        <v>-27.300000000000011</v>
      </c>
      <c r="O56" s="94">
        <f>Datos!$DK30</f>
        <v>-51.699999999999989</v>
      </c>
      <c r="P56" s="94">
        <f>Datos!$DK31</f>
        <v>-232.10000000000002</v>
      </c>
      <c r="Q56" s="94">
        <f>Datos!$DK32</f>
        <v>-237.29999999999995</v>
      </c>
      <c r="R56" s="94">
        <f>Datos!$DK33</f>
        <v>-118.29999999999995</v>
      </c>
      <c r="S56" s="94">
        <f>Datos!$DK34</f>
        <v>-58.5</v>
      </c>
      <c r="T56" s="94">
        <f>Datos!$DK35</f>
        <v>142.99999999999989</v>
      </c>
      <c r="U56" s="94">
        <f>Datos!$DK36</f>
        <v>-215.89999999999998</v>
      </c>
      <c r="V56" s="94">
        <f>Datos!$DK37</f>
        <v>-216.30000000000007</v>
      </c>
      <c r="W56" s="94">
        <f>Datos!$DK38</f>
        <v>-197.69999999999993</v>
      </c>
      <c r="X56" s="94">
        <f>Datos!$DK39</f>
        <v>-220.20000000000016</v>
      </c>
      <c r="Y56" s="94">
        <f>Datos!$DK40</f>
        <v>-24.400000000000091</v>
      </c>
      <c r="Z56" s="94">
        <f>Datos!$DK41</f>
        <v>-196.99999999999989</v>
      </c>
      <c r="AA56" s="94">
        <f>Datos!$DK42</f>
        <v>-384.1</v>
      </c>
      <c r="AB56" s="94">
        <f>Datos!$DK43</f>
        <v>-406.69999999999982</v>
      </c>
      <c r="AC56" s="94">
        <f>Datos!$DK44</f>
        <v>-254.59999999999991</v>
      </c>
      <c r="AD56" s="94">
        <f>Datos!$DK45</f>
        <v>-405.60000000000014</v>
      </c>
      <c r="AE56" s="94">
        <f>Datos!$DK46</f>
        <v>-322.39999999999986</v>
      </c>
      <c r="AF56" s="94">
        <f>Datos!$DK47</f>
        <v>-226.5</v>
      </c>
      <c r="AG56" s="94">
        <f>Datos!$DK48</f>
        <v>-215.40000000000009</v>
      </c>
      <c r="AH56" s="94">
        <f>Datos!$DK49</f>
        <v>-413.00000000000023</v>
      </c>
      <c r="AI56" s="94">
        <f>Datos!$DK50</f>
        <v>-425.20000000000005</v>
      </c>
      <c r="AJ56" s="94">
        <f>Datos!$DK51</f>
        <v>-433.39999999999986</v>
      </c>
      <c r="AK56" s="141">
        <f>Datos!$DK52</f>
        <v>-526.59999999999991</v>
      </c>
      <c r="AL56" s="141">
        <f>Datos!$DK53</f>
        <v>-660.7</v>
      </c>
      <c r="AM56" s="141">
        <f>Datos!$DK54</f>
        <v>-531.59999999999991</v>
      </c>
      <c r="AN56" s="141">
        <f>Datos!$DK55</f>
        <v>-907.00000000000023</v>
      </c>
      <c r="AO56" s="141">
        <f>Datos!$DK56</f>
        <v>-750.89999999999986</v>
      </c>
      <c r="AP56" s="141">
        <f>Datos!$DK57</f>
        <v>-912.59999999999991</v>
      </c>
      <c r="AQ56" s="141">
        <f>Datos!$DK58</f>
        <v>-1538.1000000000004</v>
      </c>
      <c r="AR56" s="141">
        <f>Datos!$DK59</f>
        <v>-2848.3</v>
      </c>
      <c r="AS56" s="141">
        <f>Datos!$DK60</f>
        <v>-3191.6999999999989</v>
      </c>
      <c r="AT56" s="141">
        <f>Datos!$DK61</f>
        <v>-2247.1999999999998</v>
      </c>
      <c r="AU56" s="141">
        <f>Datos!$DK62</f>
        <v>-542.59999999999945</v>
      </c>
      <c r="AV56" s="141">
        <f>Datos!$DK63</f>
        <v>-1227.1999999999998</v>
      </c>
      <c r="AW56" s="141">
        <f>Datos!$DK64</f>
        <v>-2188.1999999999989</v>
      </c>
      <c r="AX56" s="141">
        <f>Datos!$DK65</f>
        <v>-3058.3209999999999</v>
      </c>
      <c r="AY56" s="141">
        <f>Datos!$DK66</f>
        <v>-3876.8900000000031</v>
      </c>
      <c r="AZ56" s="141">
        <f>Datos!$DK67</f>
        <v>7044.5789999999979</v>
      </c>
      <c r="BA56" s="43"/>
      <c r="BB56" s="43"/>
      <c r="BC56" s="43"/>
      <c r="BD56" s="43"/>
      <c r="BE56" s="43"/>
      <c r="BF56" s="43"/>
      <c r="BG56" s="43"/>
      <c r="BH56" s="43"/>
      <c r="BI56" s="43"/>
      <c r="BJ56" s="43"/>
      <c r="BK56" s="43"/>
      <c r="BL56" s="43"/>
      <c r="BM56" s="43"/>
      <c r="BN56" s="43"/>
      <c r="BO56" s="43"/>
      <c r="BP56" s="43"/>
      <c r="BQ56" s="43"/>
      <c r="BR56" s="43"/>
      <c r="BS56" s="43"/>
      <c r="BT56" s="43"/>
      <c r="BU56" s="43"/>
      <c r="BV56" s="43"/>
      <c r="BW56" s="43"/>
      <c r="BX56" s="43"/>
      <c r="BY56" s="43"/>
      <c r="BZ56" s="43"/>
      <c r="CA56" s="43"/>
    </row>
    <row r="57" spans="2:79" x14ac:dyDescent="0.25">
      <c r="B57" s="127" t="s">
        <v>300</v>
      </c>
      <c r="C57" s="140" t="s">
        <v>124</v>
      </c>
      <c r="D57" s="140" t="s">
        <v>124</v>
      </c>
      <c r="E57" s="140" t="s">
        <v>124</v>
      </c>
      <c r="F57" s="140" t="s">
        <v>124</v>
      </c>
      <c r="G57" s="140" t="s">
        <v>124</v>
      </c>
      <c r="H57" s="140" t="s">
        <v>124</v>
      </c>
      <c r="I57" s="140" t="s">
        <v>124</v>
      </c>
      <c r="J57" s="140" t="s">
        <v>124</v>
      </c>
      <c r="K57" s="140" t="s">
        <v>124</v>
      </c>
      <c r="L57" s="140" t="s">
        <v>124</v>
      </c>
      <c r="M57" s="140" t="s">
        <v>124</v>
      </c>
      <c r="N57" s="140" t="s">
        <v>124</v>
      </c>
      <c r="O57" s="140" t="s">
        <v>124</v>
      </c>
      <c r="P57" s="140" t="s">
        <v>124</v>
      </c>
      <c r="Q57" s="140" t="s">
        <v>124</v>
      </c>
      <c r="R57" s="140" t="s">
        <v>124</v>
      </c>
      <c r="S57" s="140" t="s">
        <v>124</v>
      </c>
      <c r="T57" s="140" t="s">
        <v>124</v>
      </c>
      <c r="U57" s="140" t="s">
        <v>124</v>
      </c>
      <c r="V57" s="140" t="s">
        <v>124</v>
      </c>
      <c r="W57" s="140" t="s">
        <v>124</v>
      </c>
      <c r="X57" s="140" t="s">
        <v>124</v>
      </c>
      <c r="Y57" s="140" t="s">
        <v>124</v>
      </c>
      <c r="Z57" s="140" t="s">
        <v>124</v>
      </c>
      <c r="AA57" s="140" t="s">
        <v>124</v>
      </c>
      <c r="AB57" s="140" t="s">
        <v>124</v>
      </c>
      <c r="AC57" s="140" t="s">
        <v>124</v>
      </c>
      <c r="AD57" s="140" t="s">
        <v>124</v>
      </c>
      <c r="AE57" s="140" t="s">
        <v>124</v>
      </c>
      <c r="AF57" s="140" t="s">
        <v>124</v>
      </c>
      <c r="AG57" s="140" t="s">
        <v>124</v>
      </c>
      <c r="AH57" s="140" t="s">
        <v>124</v>
      </c>
      <c r="AI57" s="140" t="s">
        <v>124</v>
      </c>
      <c r="AJ57" s="140" t="s">
        <v>124</v>
      </c>
      <c r="AK57" s="140" t="s">
        <v>124</v>
      </c>
      <c r="AL57" s="140" t="s">
        <v>124</v>
      </c>
      <c r="AM57" s="140" t="s">
        <v>124</v>
      </c>
      <c r="AN57" s="140" t="s">
        <v>124</v>
      </c>
      <c r="AO57" s="140" t="s">
        <v>124</v>
      </c>
      <c r="AP57" s="140" t="s">
        <v>124</v>
      </c>
      <c r="AQ57" s="140" t="s">
        <v>124</v>
      </c>
      <c r="AR57" s="141">
        <f>Datos!DQ59</f>
        <v>234.60000000000002</v>
      </c>
      <c r="AS57" s="141">
        <f>Datos!DQ60</f>
        <v>614.79999999999995</v>
      </c>
      <c r="AT57" s="141">
        <f>Datos!DQ61</f>
        <v>727</v>
      </c>
      <c r="AU57" s="141">
        <f>Datos!DQ62</f>
        <v>1171.5</v>
      </c>
      <c r="AV57" s="141">
        <f>Datos!DQ63</f>
        <v>2010.8</v>
      </c>
      <c r="AW57" s="141">
        <f>Datos!DQ64</f>
        <v>4218.7</v>
      </c>
      <c r="AX57" s="141">
        <f>Datos!DQ65</f>
        <v>9993</v>
      </c>
      <c r="AY57" s="141">
        <f>Datos!DQ66</f>
        <v>14049</v>
      </c>
      <c r="AZ57" s="141">
        <f>Datos!DQ67</f>
        <v>15999</v>
      </c>
      <c r="BA57" s="43"/>
      <c r="BB57" s="43"/>
      <c r="BC57" s="43"/>
      <c r="BD57" s="43"/>
      <c r="BE57" s="43"/>
      <c r="BF57" s="43"/>
      <c r="BG57" s="43"/>
      <c r="BH57" s="43"/>
      <c r="BI57" s="43"/>
      <c r="BJ57" s="43"/>
      <c r="BK57" s="43"/>
      <c r="BL57" s="43"/>
      <c r="BM57" s="43"/>
      <c r="BN57" s="43"/>
      <c r="BO57" s="43"/>
      <c r="BP57" s="43"/>
      <c r="BQ57" s="43"/>
      <c r="BR57" s="43"/>
      <c r="BS57" s="43"/>
      <c r="BT57" s="43"/>
      <c r="BU57" s="43"/>
      <c r="BV57" s="43"/>
      <c r="BW57" s="43"/>
      <c r="BX57" s="43"/>
      <c r="BY57" s="43"/>
      <c r="BZ57" s="43"/>
      <c r="CA57" s="43"/>
    </row>
    <row r="58" spans="2:79" x14ac:dyDescent="0.25">
      <c r="B58" s="84" t="s">
        <v>146</v>
      </c>
      <c r="J58" s="25"/>
      <c r="K58" s="84"/>
      <c r="L58" s="43"/>
      <c r="M58" s="43"/>
      <c r="N58" s="43"/>
      <c r="O58" s="43"/>
      <c r="P58" s="43"/>
      <c r="Q58" s="43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8"/>
      <c r="AW58" s="28"/>
      <c r="AX58" s="28"/>
      <c r="AY58" s="28"/>
      <c r="AZ58" s="28"/>
      <c r="BA58" s="43"/>
      <c r="BB58" s="43"/>
      <c r="BC58" s="43"/>
      <c r="BD58" s="43"/>
      <c r="BE58" s="43"/>
      <c r="BF58" s="43"/>
      <c r="BG58" s="43"/>
      <c r="BH58" s="43"/>
      <c r="BI58" s="43"/>
      <c r="BJ58" s="43"/>
      <c r="BK58" s="43"/>
      <c r="BL58" s="43"/>
      <c r="BM58" s="43"/>
      <c r="BN58" s="43"/>
      <c r="BO58" s="43"/>
      <c r="BP58" s="43"/>
      <c r="BQ58" s="43"/>
      <c r="BR58" s="43"/>
      <c r="BS58" s="43"/>
      <c r="BT58" s="43"/>
      <c r="BU58" s="43"/>
      <c r="BV58" s="43"/>
      <c r="BW58" s="43"/>
      <c r="BX58" s="43"/>
      <c r="BY58" s="43"/>
      <c r="BZ58" s="43"/>
      <c r="CA58" s="43"/>
    </row>
    <row r="59" spans="2:79" x14ac:dyDescent="0.25">
      <c r="B59" s="77" t="s">
        <v>147</v>
      </c>
      <c r="C59" s="140" t="s">
        <v>124</v>
      </c>
      <c r="D59" s="140" t="s">
        <v>124</v>
      </c>
      <c r="E59" s="140" t="s">
        <v>124</v>
      </c>
      <c r="F59" s="140" t="s">
        <v>124</v>
      </c>
      <c r="G59" s="140" t="s">
        <v>124</v>
      </c>
      <c r="H59" s="140" t="s">
        <v>124</v>
      </c>
      <c r="I59" s="27">
        <f>Datos!$DO24</f>
        <v>2.7350567330336122</v>
      </c>
      <c r="J59" s="27">
        <f>Datos!$DO25</f>
        <v>1.330821917808219</v>
      </c>
      <c r="K59" s="27">
        <f>Datos!$DO26</f>
        <v>-1.5187734690930101</v>
      </c>
      <c r="L59" s="27">
        <f>Datos!$DO27</f>
        <v>0.55851512030708739</v>
      </c>
      <c r="M59" s="27">
        <f>Datos!$DO28</f>
        <v>4.0895972382048322</v>
      </c>
      <c r="N59" s="27">
        <f>Datos!$DO29</f>
        <v>0.84412531248337885</v>
      </c>
      <c r="O59" s="27">
        <f>Datos!$DO30</f>
        <v>0.52162347239780882</v>
      </c>
      <c r="P59" s="27">
        <f>Datos!$DO31</f>
        <v>-2.7831483470581215</v>
      </c>
      <c r="Q59" s="27">
        <f>Datos!$DO32</f>
        <v>-2.3028720626631856</v>
      </c>
      <c r="R59" s="27">
        <f>Datos!$DO33</f>
        <v>-0.84874374389494778</v>
      </c>
      <c r="S59" s="27">
        <f>Datos!$DO34</f>
        <v>1.5912554011498041</v>
      </c>
      <c r="T59" s="27">
        <f>Datos!$DO35</f>
        <v>3.3428736886211445</v>
      </c>
      <c r="U59" s="27">
        <f>Datos!$DO36</f>
        <v>-3.2260049042145593</v>
      </c>
      <c r="V59" s="27">
        <f>Datos!$DO37</f>
        <v>-3.0076169942998914</v>
      </c>
      <c r="W59" s="27">
        <f>Datos!$DO38</f>
        <v>-2.9004736471932828</v>
      </c>
      <c r="X59" s="27">
        <f>Datos!$DO39</f>
        <v>-3.5882779250522967</v>
      </c>
      <c r="Y59" s="27">
        <f>Datos!$DO40</f>
        <v>2.359721497340455E-2</v>
      </c>
      <c r="Z59" s="27">
        <f>Datos!$DO41</f>
        <v>-2.2238146132918768</v>
      </c>
      <c r="AA59" s="27">
        <f>Datos!$DO42</f>
        <v>-3.8058558787202004</v>
      </c>
      <c r="AB59" s="27">
        <f>Datos!$DO43</f>
        <v>-3.6678794613973524</v>
      </c>
      <c r="AC59" s="27">
        <f>Datos!$DO44</f>
        <v>-2.0609567243485922</v>
      </c>
      <c r="AD59" s="27">
        <f>Datos!$DO45</f>
        <v>-3.2850040387469241</v>
      </c>
      <c r="AE59" s="27">
        <f>Datos!$DO46</f>
        <v>-2.4799983837077746</v>
      </c>
      <c r="AF59" s="27">
        <f>Datos!$DO47</f>
        <v>-1.6704054480916153</v>
      </c>
      <c r="AG59" s="27">
        <f>Datos!$DO48</f>
        <v>-1.3590876740786335</v>
      </c>
      <c r="AH59" s="27">
        <f>Datos!$DO49</f>
        <v>-2.2642473961409526</v>
      </c>
      <c r="AI59" s="27">
        <f>Datos!$DO50</f>
        <v>-2.0702453070077032</v>
      </c>
      <c r="AJ59" s="27">
        <f>Datos!$DO51</f>
        <v>-2.0096165493479052</v>
      </c>
      <c r="AK59" s="27">
        <f>Datos!$DO52</f>
        <v>-2.3190523805861085</v>
      </c>
      <c r="AL59" s="27">
        <f>Datos!$DO53</f>
        <v>-2.6934235170539491</v>
      </c>
      <c r="AM59" s="27">
        <f>Datos!$DO54</f>
        <v>-2.2260153445484621</v>
      </c>
      <c r="AN59" s="27">
        <f>Datos!$DO55</f>
        <v>-3.3420549178483006</v>
      </c>
      <c r="AO59" s="27">
        <f>Datos!$DO56</f>
        <v>-2.369589662272888</v>
      </c>
      <c r="AP59" s="27">
        <f>Datos!$DO57</f>
        <v>-2.2260795500826949</v>
      </c>
      <c r="AQ59" s="27">
        <f>Datos!$DO58</f>
        <v>-2.7659934779871209</v>
      </c>
      <c r="AR59" s="27">
        <f>Datos!$DO59</f>
        <v>-4.4820147003413338</v>
      </c>
      <c r="AS59" s="27">
        <f>Datos!$DO60</f>
        <v>-5.048179628198719</v>
      </c>
      <c r="AT59" s="27">
        <f>Datos!$DO61</f>
        <v>-4.1374284447193519</v>
      </c>
      <c r="AU59" s="27">
        <f>Datos!$DO62</f>
        <v>-1.9480964398609972</v>
      </c>
      <c r="AV59" s="27">
        <f>Datos!$DO63</f>
        <v>-2.6153483488905187</v>
      </c>
      <c r="AW59" s="27">
        <f>Datos!$DO64</f>
        <v>-3.6148039169024164</v>
      </c>
      <c r="AX59" s="27">
        <f>Datos!$DO65</f>
        <v>-5.4503789661681514</v>
      </c>
      <c r="AY59" s="27">
        <f>Datos!$DO66</f>
        <v>-6.591621692822816</v>
      </c>
      <c r="AZ59" s="27">
        <f>Datos!$DO67</f>
        <v>-3.3340700565939692</v>
      </c>
      <c r="BA59" s="43"/>
      <c r="BB59" s="43"/>
      <c r="BC59" s="43"/>
      <c r="BD59" s="43"/>
      <c r="BE59" s="43"/>
      <c r="BF59" s="43"/>
      <c r="BG59" s="43"/>
      <c r="BH59" s="43"/>
      <c r="BI59" s="43"/>
      <c r="BJ59" s="43"/>
      <c r="BK59" s="43"/>
      <c r="BL59" s="43"/>
      <c r="BM59" s="43"/>
      <c r="BN59" s="43"/>
      <c r="BO59" s="43"/>
      <c r="BP59" s="43"/>
      <c r="BQ59" s="43"/>
      <c r="BR59" s="43"/>
      <c r="BS59" s="43"/>
      <c r="BT59" s="43"/>
      <c r="BU59" s="43"/>
      <c r="BV59" s="43"/>
      <c r="BW59" s="43"/>
      <c r="BX59" s="43"/>
      <c r="BY59" s="43"/>
      <c r="BZ59" s="43"/>
      <c r="CA59" s="43"/>
    </row>
    <row r="60" spans="2:79" x14ac:dyDescent="0.25">
      <c r="B60" s="77" t="s">
        <v>150</v>
      </c>
      <c r="C60" s="27">
        <f>Datos!$DL18</f>
        <v>3.2256433985545572</v>
      </c>
      <c r="D60" s="27">
        <f>Datos!$DL19</f>
        <v>7.467116357504219</v>
      </c>
      <c r="E60" s="27">
        <f>Datos!$DL20</f>
        <v>7.5726872246696066</v>
      </c>
      <c r="F60" s="27">
        <f>Datos!$DL21</f>
        <v>5.8114478114478114</v>
      </c>
      <c r="G60" s="27">
        <f>Datos!$DL22</f>
        <v>4.0923529411764719</v>
      </c>
      <c r="H60" s="27">
        <f>Datos!$DL23</f>
        <v>4.7216282104106568</v>
      </c>
      <c r="I60" s="27">
        <f>Datos!$DL24</f>
        <v>2.4435024619995716</v>
      </c>
      <c r="J60" s="27">
        <f>Datos!$DL25</f>
        <v>1.6134743605285489</v>
      </c>
      <c r="K60" s="27">
        <f>Datos!$DL26</f>
        <v>-1.2087124494511845</v>
      </c>
      <c r="L60" s="27">
        <f>Datos!$DL27</f>
        <v>1.6028929875479832</v>
      </c>
      <c r="M60" s="27">
        <f>Datos!$DL28</f>
        <v>2.9573225930187945</v>
      </c>
      <c r="N60" s="27">
        <f>Datos!$DL29</f>
        <v>-0.70472847188979348</v>
      </c>
      <c r="O60" s="27">
        <f>Datos!$DL30</f>
        <v>-1.2202684852021133</v>
      </c>
      <c r="P60" s="27">
        <f>Datos!$DL31</f>
        <v>-4.0373045709511883</v>
      </c>
      <c r="Q60" s="27">
        <f>Datos!$DL32</f>
        <v>-3.7174934725848563</v>
      </c>
      <c r="R60" s="27">
        <f>Datos!$DL33</f>
        <v>-2.0243222762655702</v>
      </c>
      <c r="S60" s="27">
        <f>Datos!$DL34</f>
        <v>-1.2839784961001866</v>
      </c>
      <c r="T60" s="27">
        <f>Datos!$DL35</f>
        <v>2.9309070353943798</v>
      </c>
      <c r="U60" s="27">
        <f>Datos!$DL36</f>
        <v>-3.4259442145593866</v>
      </c>
      <c r="V60" s="27">
        <f>Datos!$DL37</f>
        <v>-3.0527806469594871</v>
      </c>
      <c r="W60" s="27">
        <f>Datos!$DL38</f>
        <v>-2.8053994131610169</v>
      </c>
      <c r="X60" s="27">
        <f>Datos!$DL39</f>
        <v>-3.4731375784462255</v>
      </c>
      <c r="Y60" s="27">
        <f>Datos!$DL40</f>
        <v>-0.33868943844180777</v>
      </c>
      <c r="Z60" s="27">
        <f>Datos!$DL41</f>
        <v>-2.3926350563544485</v>
      </c>
      <c r="AA60" s="27">
        <f>Datos!$DL42</f>
        <v>-4.061765054227366</v>
      </c>
      <c r="AB60" s="27">
        <f>Datos!$DL43</f>
        <v>-3.8695890452666735</v>
      </c>
      <c r="AC60" s="27">
        <f>Datos!$DL44</f>
        <v>-2.2607478759980668</v>
      </c>
      <c r="AD60" s="27">
        <f>Datos!$DL45</f>
        <v>-3.1746429309405597</v>
      </c>
      <c r="AE60" s="27">
        <f>Datos!$DL46</f>
        <v>-2.3263063104666455</v>
      </c>
      <c r="AF60" s="27">
        <f>Datos!$DL47</f>
        <v>-1.5158126361889057</v>
      </c>
      <c r="AG60" s="27">
        <f>Datos!$DL48</f>
        <v>-1.294769946910826</v>
      </c>
      <c r="AH60" s="27">
        <f>Datos!$DL49</f>
        <v>-2.1028427582779714</v>
      </c>
      <c r="AI60" s="27">
        <f>Datos!$DL50</f>
        <v>-1.987510283449256</v>
      </c>
      <c r="AJ60" s="27">
        <f>Datos!$DL51</f>
        <v>-1.8228711018990829</v>
      </c>
      <c r="AK60" s="27">
        <f>Datos!$DL52</f>
        <v>-2.0252288285516498</v>
      </c>
      <c r="AL60" s="27">
        <f>Datos!$DL53</f>
        <v>-2.2950024731977616</v>
      </c>
      <c r="AM60" s="27">
        <f>Datos!$DL54</f>
        <v>-1.6704542026566376</v>
      </c>
      <c r="AN60" s="27">
        <f>Datos!$DL55</f>
        <v>-2.5517668242178715</v>
      </c>
      <c r="AO60" s="27">
        <f>Datos!$DL56</f>
        <v>-1.9155182230602985</v>
      </c>
      <c r="AP60" s="27">
        <f>Datos!$DL57</f>
        <v>-2.0200061622804686</v>
      </c>
      <c r="AQ60" s="27">
        <f>Datos!$DL58</f>
        <v>-2.7828195764599633</v>
      </c>
      <c r="AR60" s="27">
        <f>Datos!$DL59</f>
        <v>-3.957260530372666</v>
      </c>
      <c r="AS60" s="27">
        <f>Datos!$DL60</f>
        <v>-3.6267669651379473</v>
      </c>
      <c r="AT60" s="27">
        <f>Datos!$DL61</f>
        <v>-2.524266066020505</v>
      </c>
      <c r="AU60" s="27">
        <f>Datos!$DL62</f>
        <v>-0.66213801570319208</v>
      </c>
      <c r="AV60" s="27">
        <f>Datos!$DL63</f>
        <v>-1.1918141454728719</v>
      </c>
      <c r="AW60" s="27">
        <f>Datos!$DL64</f>
        <v>-1.6240455663619473</v>
      </c>
      <c r="AX60" s="27">
        <f>Datos!$DL65</f>
        <v>-1.5975516089404138</v>
      </c>
      <c r="AY60" s="27">
        <f>Datos!$DL66</f>
        <v>-1.5735247423487371</v>
      </c>
      <c r="AZ60" s="27">
        <f>Datos!$DL67</f>
        <v>3.9875777248921032</v>
      </c>
      <c r="BA60" s="43"/>
      <c r="BB60" s="43"/>
      <c r="BC60" s="43"/>
      <c r="BD60" s="43"/>
      <c r="BE60" s="43"/>
      <c r="BF60" s="43"/>
      <c r="BG60" s="43"/>
      <c r="BH60" s="43"/>
      <c r="BI60" s="43"/>
      <c r="BJ60" s="43"/>
      <c r="BK60" s="43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3"/>
      <c r="BX60" s="43"/>
      <c r="BY60" s="43"/>
      <c r="BZ60" s="43"/>
      <c r="CA60" s="43"/>
    </row>
    <row r="61" spans="2:79" x14ac:dyDescent="0.25">
      <c r="B61" s="77" t="s">
        <v>157</v>
      </c>
      <c r="C61" s="140" t="s">
        <v>124</v>
      </c>
      <c r="D61" s="140" t="s">
        <v>124</v>
      </c>
      <c r="E61" s="140" t="s">
        <v>124</v>
      </c>
      <c r="F61" s="140" t="s">
        <v>124</v>
      </c>
      <c r="G61" s="140" t="s">
        <v>124</v>
      </c>
      <c r="H61" s="140" t="s">
        <v>124</v>
      </c>
      <c r="I61" s="27">
        <f>Datos!$DP24</f>
        <v>2.7419985013915653</v>
      </c>
      <c r="J61" s="27">
        <f>Datos!$DP25</f>
        <v>0.14721481391683838</v>
      </c>
      <c r="K61" s="27">
        <f>Datos!$DP26</f>
        <v>0.60961149624494526</v>
      </c>
      <c r="L61" s="27">
        <f>Datos!$DP27</f>
        <v>0.82642074712105607</v>
      </c>
      <c r="M61" s="27">
        <f>Datos!$DP28</f>
        <v>-0.17505561948599921</v>
      </c>
      <c r="N61" s="27">
        <f>Datos!$DP29</f>
        <v>0.7357055475772567</v>
      </c>
      <c r="O61" s="27">
        <f>Datos!$DP30</f>
        <v>0.17938182761191612</v>
      </c>
      <c r="P61" s="27">
        <f>Datos!$DP31</f>
        <v>0.62446891037116603</v>
      </c>
      <c r="Q61" s="27">
        <f>Datos!$DP32</f>
        <v>0.80835509138381201</v>
      </c>
      <c r="R61" s="27">
        <f>Datos!$DP33</f>
        <v>0.2943224273184093</v>
      </c>
      <c r="S61" s="27">
        <f>Datos!$DP34</f>
        <v>0.3862909663480904</v>
      </c>
      <c r="T61" s="27">
        <f>Datos!$DP35</f>
        <v>1.0862802299014143</v>
      </c>
      <c r="U61" s="27">
        <f>Datos!$DP36</f>
        <v>0.87592459770114928</v>
      </c>
      <c r="V61" s="27">
        <f>Datos!$DP37</f>
        <v>0.49962290754676753</v>
      </c>
      <c r="W61" s="27">
        <f>Datos!$DP38</f>
        <v>0.4994944832739901</v>
      </c>
      <c r="X61" s="27">
        <f>Datos!$DP39</f>
        <v>0.45582959135829171</v>
      </c>
      <c r="Y61" s="27">
        <f>Datos!$DP40</f>
        <v>2.2653326374468366</v>
      </c>
      <c r="Z61" s="27">
        <f>Datos!$DP41</f>
        <v>1.0032063738826271</v>
      </c>
      <c r="AA61" s="27">
        <f>Datos!$DP42</f>
        <v>1.7310881004348342</v>
      </c>
      <c r="AB61" s="27">
        <f>Datos!$DP43</f>
        <v>0.93909131735387485</v>
      </c>
      <c r="AC61" s="27">
        <f>Datos!$DP44</f>
        <v>1.0193788537493251</v>
      </c>
      <c r="AD61" s="27">
        <f>Datos!$DP45</f>
        <v>2.1571291710237128</v>
      </c>
      <c r="AE61" s="27">
        <f>Datos!$DP46</f>
        <v>1.5686693297005241</v>
      </c>
      <c r="AF61" s="27">
        <f>Datos!$DP47</f>
        <v>1.3531890288626787</v>
      </c>
      <c r="AG61" s="27">
        <f>Datos!$DP48</f>
        <v>0.7531786181426483</v>
      </c>
      <c r="AH61" s="27">
        <f>Datos!$DP49</f>
        <v>2.9638372145123646</v>
      </c>
      <c r="AI61" s="27">
        <f>Datos!$DP50</f>
        <v>1.6000112183082793</v>
      </c>
      <c r="AJ61" s="27">
        <f>Datos!$DP51</f>
        <v>2.2165506938182209</v>
      </c>
      <c r="AK61" s="27">
        <f>Datos!$DP52</f>
        <v>2.4894238904699639</v>
      </c>
      <c r="AL61" s="27">
        <f>Datos!$DP53</f>
        <v>1.7847317553034807</v>
      </c>
      <c r="AM61" s="27">
        <f>Datos!$DP54</f>
        <v>2.091524298886867</v>
      </c>
      <c r="AN61" s="27">
        <f>Datos!$DP55</f>
        <v>2.3874634256133245</v>
      </c>
      <c r="AO61" s="27">
        <f>Datos!$DP56</f>
        <v>2.2848976859703152</v>
      </c>
      <c r="AP61" s="27">
        <f>Datos!$DP57</f>
        <v>0.95732266621334949</v>
      </c>
      <c r="AQ61" s="27">
        <f>Datos!$DP58</f>
        <v>3.7111498051067384</v>
      </c>
      <c r="AR61" s="27">
        <f>Datos!$DP59</f>
        <v>5.3107567241335234</v>
      </c>
      <c r="AS61" s="27">
        <f>Datos!$DP60</f>
        <v>6.2030134993863912</v>
      </c>
      <c r="AT61" s="27">
        <f>Datos!$DP61</f>
        <v>5.6951001044517451</v>
      </c>
      <c r="AU61" s="27">
        <f>Datos!$DP62</f>
        <v>2.7774163725404843</v>
      </c>
      <c r="AV61" s="27">
        <f>Datos!$DP63</f>
        <v>3.1602692395561216</v>
      </c>
      <c r="AW61" s="27">
        <f>Datos!$DP64</f>
        <v>3.3645396974630377</v>
      </c>
      <c r="AX61" s="27">
        <f>Datos!$DP65</f>
        <v>5.8893738149130517</v>
      </c>
      <c r="AY61" s="27">
        <f>Datos!$DP66</f>
        <v>10.802835932868009</v>
      </c>
      <c r="AZ61" s="27">
        <f>Datos!$DP67</f>
        <v>5.6477550681326694</v>
      </c>
      <c r="BA61" s="43"/>
      <c r="BB61" s="43"/>
      <c r="BC61" s="43"/>
      <c r="BD61" s="43"/>
      <c r="BE61" s="43"/>
      <c r="BF61" s="43"/>
      <c r="BG61" s="43"/>
      <c r="BH61" s="43"/>
      <c r="BI61" s="43"/>
      <c r="BJ61" s="43"/>
      <c r="BK61" s="43"/>
      <c r="BL61" s="43"/>
      <c r="BM61" s="43"/>
      <c r="BN61" s="43"/>
      <c r="BO61" s="43"/>
      <c r="BP61" s="43"/>
      <c r="BQ61" s="43"/>
      <c r="BR61" s="43"/>
      <c r="BS61" s="43"/>
      <c r="BT61" s="43"/>
      <c r="BU61" s="43"/>
      <c r="BV61" s="43"/>
      <c r="BW61" s="43"/>
      <c r="BX61" s="43"/>
      <c r="BY61" s="43"/>
      <c r="BZ61" s="43"/>
      <c r="CA61" s="43"/>
    </row>
    <row r="62" spans="2:79" x14ac:dyDescent="0.25">
      <c r="B62" s="77" t="s">
        <v>162</v>
      </c>
      <c r="C62" s="27">
        <f>Datos!$GI18</f>
        <v>0.52206945178917674</v>
      </c>
      <c r="D62" s="27">
        <f>Datos!$GI19</f>
        <v>1.3962900505902198</v>
      </c>
      <c r="E62" s="27">
        <f>Datos!$GI20</f>
        <v>3.1955947136563885</v>
      </c>
      <c r="F62" s="27">
        <f>Datos!$GI21</f>
        <v>-0.2828282828282831</v>
      </c>
      <c r="G62" s="27">
        <f>Datos!$GI22</f>
        <v>-1.7788235294117654</v>
      </c>
      <c r="H62" s="27">
        <f>Datos!$GI23</f>
        <v>-0.75694959483587376</v>
      </c>
      <c r="I62" s="27">
        <f>Datos!$GI24</f>
        <v>-0.12495183044316023</v>
      </c>
      <c r="J62" s="27">
        <f>Datos!$GI25</f>
        <v>1.2954903624681777</v>
      </c>
      <c r="K62" s="27">
        <f>Datos!$GI26</f>
        <v>-5.7807986712882814E-2</v>
      </c>
      <c r="L62" s="27">
        <f>Datos!$GI27</f>
        <v>2.08875573448179</v>
      </c>
      <c r="M62" s="27">
        <f>Datos!$GI28</f>
        <v>4.9983966244725728</v>
      </c>
      <c r="N62" s="27">
        <f>Datos!$GI29</f>
        <v>0.95512650036345592</v>
      </c>
      <c r="O62" s="27">
        <f>Datos!$GI30</f>
        <v>2.1997876754513919</v>
      </c>
      <c r="P62" s="27">
        <f>Datos!$GI31</f>
        <v>-1.7220730397422126</v>
      </c>
      <c r="Q62" s="27">
        <f>Datos!$GI32</f>
        <v>-1.7357702349869448</v>
      </c>
      <c r="R62" s="27">
        <f>Datos!$GI33</f>
        <v>-0.68960429191464523</v>
      </c>
      <c r="S62" s="27">
        <f>Datos!$GI34</f>
        <v>0.90866170493243992</v>
      </c>
      <c r="T62" s="27">
        <f>Datos!$GI35</f>
        <v>3.523237198491568</v>
      </c>
      <c r="U62" s="27">
        <f>Datos!$GI36</f>
        <v>-0.11901149425287355</v>
      </c>
      <c r="V62" s="27">
        <f>Datos!$GI37</f>
        <v>-0.29074101399614105</v>
      </c>
      <c r="W62" s="27">
        <f>Datos!$GI38</f>
        <v>-0.59314969888786329</v>
      </c>
      <c r="X62" s="27">
        <f>Datos!$GI39</f>
        <v>-0.41008890572026246</v>
      </c>
      <c r="Y62" s="27">
        <f>Datos!$GI40</f>
        <v>2.7983520815519753</v>
      </c>
      <c r="Z62" s="27">
        <f>Datos!$GI41</f>
        <v>0.74329576369996098</v>
      </c>
      <c r="AA62" s="27">
        <f>Datos!$GI42</f>
        <v>-0.14275925079945181</v>
      </c>
      <c r="AB62" s="27">
        <f>Datos!$GI43</f>
        <v>-0.73547881288201145</v>
      </c>
      <c r="AC62" s="27">
        <f>Datos!$GI44</f>
        <v>0.49725797743869515</v>
      </c>
      <c r="AD62" s="27">
        <f>Datos!$GI45</f>
        <v>-6.7312448732960731E-2</v>
      </c>
      <c r="AE62" s="27">
        <f>Datos!$GI46</f>
        <v>-0.15513519129972986</v>
      </c>
      <c r="AF62" s="27">
        <f>Datos!$GI47</f>
        <v>0.11310036888120334</v>
      </c>
      <c r="AG62" s="27">
        <f>Datos!$GI48</f>
        <v>0.65940697853350771</v>
      </c>
      <c r="AH62" s="27">
        <f>Datos!$GI49</f>
        <v>0.16089547496751552</v>
      </c>
      <c r="AI62" s="27">
        <f>Datos!$GI50</f>
        <v>-9.7692767930595961E-2</v>
      </c>
      <c r="AJ62" s="27">
        <f>Datos!$GI51</f>
        <v>2.5235871276867789E-2</v>
      </c>
      <c r="AK62" s="27">
        <f>Datos!$GI52</f>
        <v>0.15306514883470485</v>
      </c>
      <c r="AL62" s="27">
        <f>Datos!$GI53</f>
        <v>0.17020602571014123</v>
      </c>
      <c r="AM62" s="27">
        <f>Datos!$GI54</f>
        <v>0.15083107924664904</v>
      </c>
      <c r="AN62" s="27">
        <f>Datos!$GI55</f>
        <v>0.28724960612198974</v>
      </c>
      <c r="AO62" s="27">
        <f>Datos!$GI56</f>
        <v>0.50993753201458736</v>
      </c>
      <c r="AP62" s="27">
        <f>Datos!$GI57</f>
        <v>0.5859036063506905</v>
      </c>
      <c r="AQ62" s="27">
        <f>Datos!$GI58</f>
        <v>0.22109131541733798</v>
      </c>
      <c r="AR62" s="27">
        <f>Datos!$GI59</f>
        <v>5.140562427545857E-2</v>
      </c>
      <c r="AS62" s="27">
        <f>Datos!$GI60</f>
        <v>0.18749147766010635</v>
      </c>
      <c r="AT62" s="27">
        <f>Datos!$GI61</f>
        <v>-0.36046501450070378</v>
      </c>
      <c r="AU62" s="27">
        <f>Datos!$GI62</f>
        <v>0.80186304850454837</v>
      </c>
      <c r="AV62" s="27">
        <f>Datos!$GI63</f>
        <v>0.42168000486010537</v>
      </c>
      <c r="AW62" s="27">
        <f>Datos!$GI64</f>
        <v>0.310974815970047</v>
      </c>
      <c r="AX62" s="27">
        <f>Datos!$GI65</f>
        <v>0.59241109082379628</v>
      </c>
      <c r="AY62" s="27">
        <f>Datos!$GI66</f>
        <v>0.36853262951815835</v>
      </c>
      <c r="AZ62" s="27">
        <f>Datos!$GI67</f>
        <v>-1.7476200448361618</v>
      </c>
      <c r="BA62" s="43"/>
      <c r="BB62" s="43"/>
      <c r="BC62" s="43"/>
      <c r="BD62" s="43"/>
      <c r="BE62" s="43"/>
      <c r="BF62" s="43"/>
      <c r="BG62" s="43"/>
      <c r="BH62" s="43"/>
      <c r="BI62" s="43"/>
      <c r="BJ62" s="43"/>
      <c r="BK62" s="43"/>
      <c r="BL62" s="43"/>
      <c r="BM62" s="43"/>
      <c r="BN62" s="43"/>
      <c r="BO62" s="43"/>
      <c r="BP62" s="43"/>
      <c r="BQ62" s="43"/>
      <c r="BR62" s="43"/>
      <c r="BS62" s="43"/>
      <c r="BT62" s="43"/>
      <c r="BU62" s="43"/>
      <c r="BV62" s="43"/>
      <c r="BW62" s="43"/>
      <c r="BX62" s="43"/>
      <c r="BY62" s="43"/>
      <c r="BZ62" s="43"/>
      <c r="CA62" s="43"/>
    </row>
    <row r="63" spans="2:79" x14ac:dyDescent="0.25">
      <c r="B63" s="77" t="s">
        <v>164</v>
      </c>
      <c r="C63" s="27">
        <f>Datos!$GG18</f>
        <v>3.4307421117574481</v>
      </c>
      <c r="D63" s="27">
        <f>Datos!$GG19</f>
        <v>4.5878101662250073</v>
      </c>
      <c r="E63" s="27">
        <f>Datos!$GG20</f>
        <v>7.3903083700440551</v>
      </c>
      <c r="F63" s="27">
        <f>Datos!$GG21</f>
        <v>5.9932659932659949</v>
      </c>
      <c r="G63" s="27">
        <f>Datos!$GG22</f>
        <v>2.9329411764705888</v>
      </c>
      <c r="H63" s="27">
        <f>Datos!$GG23</f>
        <v>2.6803461063040785</v>
      </c>
      <c r="I63" s="27">
        <f>Datos!$GG24</f>
        <v>2.8738921001926787</v>
      </c>
      <c r="J63" s="27">
        <f>Datos!$GG25</f>
        <v>3.7333676809310212</v>
      </c>
      <c r="K63" s="27">
        <f>Datos!$GG26</f>
        <v>3.2740341565569042</v>
      </c>
      <c r="L63" s="27">
        <f>Datos!$GG27</f>
        <v>4.9176575227038661</v>
      </c>
      <c r="M63" s="27">
        <f>Datos!$GG28</f>
        <v>9.032125047947833</v>
      </c>
      <c r="N63" s="27">
        <f>Datos!$GG29</f>
        <v>7.215077212205026</v>
      </c>
      <c r="O63" s="27">
        <f>Datos!$GG30</f>
        <v>8.7967904146001494</v>
      </c>
      <c r="P63" s="27">
        <f>Datos!$GG31</f>
        <v>4.7609231411862991</v>
      </c>
      <c r="Q63" s="27">
        <f>Datos!$GG32</f>
        <v>2.551958224543081</v>
      </c>
      <c r="R63" s="27">
        <f>Datos!$GG33</f>
        <v>2.0979028830951729</v>
      </c>
      <c r="S63" s="27">
        <f>Datos!$GG34</f>
        <v>3.5995294591526603</v>
      </c>
      <c r="T63" s="27">
        <f>Datos!$GG35</f>
        <v>6.8845571551676423</v>
      </c>
      <c r="U63" s="27">
        <f>Datos!$GG36</f>
        <v>5.2111166283524888</v>
      </c>
      <c r="V63" s="27">
        <f>Datos!$GG37</f>
        <v>4.3441788401947754</v>
      </c>
      <c r="W63" s="27">
        <f>Datos!$GG38</f>
        <v>3.7745889929227658</v>
      </c>
      <c r="X63" s="27">
        <f>Datos!$GG39</f>
        <v>3.7854360528024231</v>
      </c>
      <c r="Y63" s="27">
        <f>Datos!$GG40</f>
        <v>6.1297236072090886</v>
      </c>
      <c r="Z63" s="27">
        <f>Datos!$GG41</f>
        <v>6.1066848037310528</v>
      </c>
      <c r="AA63" s="27">
        <f>Datos!$GG42</f>
        <v>5.1742297345312425</v>
      </c>
      <c r="AB63" s="27">
        <f>Datos!$GG43</f>
        <v>3.9200164412340062</v>
      </c>
      <c r="AC63" s="27">
        <f>Datos!$GG44</f>
        <v>4.1556559543090952</v>
      </c>
      <c r="AD63" s="27">
        <f>Datos!$GG45</f>
        <v>3.5957370869676839</v>
      </c>
      <c r="AE63" s="27">
        <f>Datos!$GG46</f>
        <v>3.1597069893093814</v>
      </c>
      <c r="AF63" s="27">
        <f>Datos!$GG47</f>
        <v>3.0436714655130879</v>
      </c>
      <c r="AG63" s="27">
        <f>Datos!$GG48</f>
        <v>3.3932109332922984</v>
      </c>
      <c r="AH63" s="27">
        <f>Datos!$GG49</f>
        <v>3.0351200198777195</v>
      </c>
      <c r="AI63" s="27">
        <f>Datos!$GG50</f>
        <v>2.6886545508937254</v>
      </c>
      <c r="AJ63" s="27">
        <f>Datos!$GG51</f>
        <v>2.4445147310192601</v>
      </c>
      <c r="AK63" s="27">
        <f>Datos!$GG52</f>
        <v>2.3882778247827088</v>
      </c>
      <c r="AL63" s="27">
        <f>Datos!$GG53</f>
        <v>2.3273068821590739</v>
      </c>
      <c r="AM63" s="27">
        <f>Datos!$GG54</f>
        <v>2.2561815603977919</v>
      </c>
      <c r="AN63" s="27">
        <f>Datos!$GG55</f>
        <v>2.3072811163628177</v>
      </c>
      <c r="AO63" s="27">
        <f>Datos!$GG56</f>
        <v>2.6019824044766344</v>
      </c>
      <c r="AP63" s="27">
        <f>Datos!$GG57</f>
        <v>2.8436356746457574</v>
      </c>
      <c r="AQ63" s="27">
        <f>Datos!$GG58</f>
        <v>2.5454449399398751</v>
      </c>
      <c r="AR63" s="27">
        <f>Datos!$GG59</f>
        <v>2.0060697538198546</v>
      </c>
      <c r="AS63" s="27">
        <f>Datos!$GG60</f>
        <v>1.8282123539839097</v>
      </c>
      <c r="AT63" s="27">
        <f>Datos!$GG61</f>
        <v>1.4468025511901077</v>
      </c>
      <c r="AU63" s="27">
        <f>Datos!$GG62</f>
        <v>2.3736171292743822</v>
      </c>
      <c r="AV63" s="27">
        <f>Datos!$GG63</f>
        <v>2.3106937714501332</v>
      </c>
      <c r="AW63" s="27">
        <f>Datos!$GG64</f>
        <v>2.0768516170142761</v>
      </c>
      <c r="AX63" s="27">
        <f>Datos!$GG65</f>
        <v>2.0541375306899714</v>
      </c>
      <c r="AY63" s="27">
        <f>Datos!$GG66</f>
        <v>1.9645873787661816</v>
      </c>
      <c r="AZ63" s="27">
        <f>Datos!$GG67</f>
        <v>0.99228410267467504</v>
      </c>
      <c r="BA63" s="43"/>
      <c r="BB63" s="43"/>
      <c r="BC63" s="43"/>
      <c r="BD63" s="43"/>
      <c r="BE63" s="43"/>
      <c r="BF63" s="43"/>
      <c r="BG63" s="43"/>
      <c r="BH63" s="43"/>
      <c r="BI63" s="43"/>
      <c r="BJ63" s="43"/>
      <c r="BK63" s="43"/>
      <c r="BL63" s="43"/>
      <c r="BM63" s="43"/>
      <c r="BN63" s="43"/>
      <c r="BO63" s="43"/>
      <c r="BP63" s="43"/>
      <c r="BQ63" s="43"/>
      <c r="BR63" s="43"/>
      <c r="BS63" s="43"/>
      <c r="BT63" s="43"/>
      <c r="BU63" s="43"/>
      <c r="BV63" s="43"/>
      <c r="BW63" s="43"/>
      <c r="BX63" s="43"/>
      <c r="BY63" s="43"/>
      <c r="BZ63" s="43"/>
      <c r="CA63" s="43"/>
    </row>
    <row r="64" spans="2:79" x14ac:dyDescent="0.25">
      <c r="B64" s="84" t="s">
        <v>180</v>
      </c>
      <c r="C64" s="42"/>
      <c r="D64" s="42"/>
      <c r="E64" s="42"/>
      <c r="F64" s="42"/>
      <c r="G64" s="42"/>
      <c r="H64" s="42"/>
      <c r="I64" s="42"/>
      <c r="J64" s="25"/>
      <c r="K64" s="43"/>
      <c r="L64" s="105"/>
      <c r="M64" s="105"/>
      <c r="N64" s="105"/>
      <c r="O64" s="105"/>
      <c r="P64" s="105"/>
      <c r="Q64" s="42"/>
      <c r="R64" s="42"/>
      <c r="S64" s="42"/>
      <c r="T64" s="43"/>
      <c r="U64" s="43"/>
      <c r="V64" s="43"/>
      <c r="W64" s="43"/>
      <c r="X64" s="43"/>
      <c r="Y64" s="43"/>
      <c r="Z64" s="43"/>
      <c r="AA64" s="43"/>
      <c r="AB64" s="42"/>
      <c r="AC64" s="87"/>
      <c r="AD64" s="88"/>
      <c r="AE64" s="88"/>
      <c r="AF64" s="88"/>
      <c r="AG64" s="88"/>
      <c r="AH64" s="88"/>
      <c r="AI64" s="88"/>
      <c r="AJ64" s="88"/>
      <c r="AK64" s="43"/>
      <c r="AL64" s="43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3"/>
      <c r="BK64" s="43"/>
      <c r="BL64" s="43"/>
      <c r="BM64" s="43"/>
      <c r="BN64" s="43"/>
      <c r="BO64" s="43"/>
      <c r="BP64" s="43"/>
      <c r="BQ64" s="43"/>
      <c r="BR64" s="43"/>
      <c r="BS64" s="43"/>
      <c r="BT64" s="43"/>
      <c r="BU64" s="43"/>
      <c r="BV64" s="43"/>
      <c r="BW64" s="43"/>
      <c r="BX64" s="43"/>
      <c r="BY64" s="43"/>
      <c r="BZ64" s="43"/>
      <c r="CA64" s="43"/>
    </row>
    <row r="65" spans="1:79" x14ac:dyDescent="0.25">
      <c r="B65" s="77" t="s">
        <v>153</v>
      </c>
      <c r="C65" s="27">
        <f>Datos!$DM18</f>
        <v>8.0829015544041418</v>
      </c>
      <c r="D65" s="27">
        <f>Datos!$DM19</f>
        <v>71.524448705656766</v>
      </c>
      <c r="E65" s="27">
        <f>Datos!$DM20</f>
        <v>16.433761878144225</v>
      </c>
      <c r="F65" s="27">
        <f>Datos!$DM21</f>
        <v>3.3125300048007622</v>
      </c>
      <c r="G65" s="27">
        <f>Datos!$DM22</f>
        <v>15.19516728624537</v>
      </c>
      <c r="H65" s="27">
        <f>Datos!$DM23</f>
        <v>-25.211778943122233</v>
      </c>
      <c r="I65" s="27">
        <f>Datos!$DM24</f>
        <v>-11.866235167206051</v>
      </c>
      <c r="J65" s="27">
        <f>Datos!$DM25</f>
        <v>-2.2031823745409795</v>
      </c>
      <c r="K65" s="27">
        <f>Datos!$DM26</f>
        <v>10.450563204004993</v>
      </c>
      <c r="L65" s="27">
        <f>Datos!$DM27</f>
        <v>17.563739376770538</v>
      </c>
      <c r="M65" s="27">
        <f>Datos!$DM28</f>
        <v>40.530120481927703</v>
      </c>
      <c r="N65" s="27">
        <f>Datos!$DM29</f>
        <v>-2.7091906721536274</v>
      </c>
      <c r="O65" s="27">
        <f>Datos!$DM30</f>
        <v>13.07719421924569</v>
      </c>
      <c r="P65" s="27">
        <f>Datos!$DM31</f>
        <v>14.869077306733169</v>
      </c>
      <c r="Q65" s="27">
        <f>Datos!$DM32</f>
        <v>31.071913161465403</v>
      </c>
      <c r="R65" s="27">
        <f>Datos!$DM33</f>
        <v>-2.0496894409937849</v>
      </c>
      <c r="S65" s="27">
        <f>Datos!$DM34</f>
        <v>-3.6355950116254587</v>
      </c>
      <c r="T65" s="27">
        <f>Datos!$DM35</f>
        <v>53.410835709585449</v>
      </c>
      <c r="U65" s="27">
        <f>Datos!$DM36</f>
        <v>2.9596797254789919</v>
      </c>
      <c r="V65" s="27">
        <f>Datos!$DM37</f>
        <v>1.2914872934314703</v>
      </c>
      <c r="W65" s="27">
        <f>Datos!$DM38</f>
        <v>-12.517137373183429</v>
      </c>
      <c r="X65" s="27">
        <f>Datos!$DM39</f>
        <v>5.6417489421720646</v>
      </c>
      <c r="Y65" s="27">
        <f>Datos!$DM40</f>
        <v>27.503337783711636</v>
      </c>
      <c r="Z65" s="27">
        <f>Datos!$DM41</f>
        <v>1.756835369400811</v>
      </c>
      <c r="AA65" s="27">
        <f>Datos!$DM42</f>
        <v>-11.113651955179515</v>
      </c>
      <c r="AB65" s="27">
        <f>Datos!$DM43</f>
        <v>-2.4697710316439303</v>
      </c>
      <c r="AC65" s="27">
        <f>Datos!$DM44</f>
        <v>2.9675547348984477</v>
      </c>
      <c r="AD65" s="27">
        <f>Datos!$DM45</f>
        <v>3.2022543870885212</v>
      </c>
      <c r="AE65" s="27">
        <f>Datos!$DM46</f>
        <v>4.6046915725455939</v>
      </c>
      <c r="AF65" s="27">
        <f>Datos!$DM47</f>
        <v>10.856668248694824</v>
      </c>
      <c r="AG65" s="27">
        <f>Datos!$DM48</f>
        <v>10.11452424274859</v>
      </c>
      <c r="AH65" s="27">
        <f>Datos!$DM49</f>
        <v>5.8125972006220827</v>
      </c>
      <c r="AI65" s="27">
        <f>Datos!$DM50</f>
        <v>5.970971890501553</v>
      </c>
      <c r="AJ65" s="27">
        <f>Datos!$DM51</f>
        <v>7.0908460471567514</v>
      </c>
      <c r="AK65" s="27">
        <f>Datos!$DM52</f>
        <v>-0.55042901084668694</v>
      </c>
      <c r="AL65" s="27">
        <f>Datos!$DM53</f>
        <v>3.866189158391653</v>
      </c>
      <c r="AM65" s="27">
        <f>Datos!$DM54</f>
        <v>15.218243084397788</v>
      </c>
      <c r="AN65" s="27">
        <f>Datos!$DM55</f>
        <v>-1.6051146024620766</v>
      </c>
      <c r="AO65" s="27">
        <f>Datos!$DM56</f>
        <v>5.1911246284647827</v>
      </c>
      <c r="AP65" s="27">
        <f>Datos!$DM57</f>
        <v>23.984754895518478</v>
      </c>
      <c r="AQ65" s="27">
        <f>Datos!$DM58</f>
        <v>27.162391350434568</v>
      </c>
      <c r="AR65" s="27">
        <f>Datos!$DM59</f>
        <v>40.757721001958913</v>
      </c>
      <c r="AS65" s="27">
        <f>Datos!$DM60</f>
        <v>4.8383276086699123</v>
      </c>
      <c r="AT65" s="27">
        <f>Datos!$DM61</f>
        <v>18.098627351296372</v>
      </c>
      <c r="AU65" s="27">
        <f>Datos!$DM62</f>
        <v>24.192854068015524</v>
      </c>
      <c r="AV65" s="27">
        <f>Datos!$DM63</f>
        <v>30.258039668784885</v>
      </c>
      <c r="AW65" s="27">
        <f>Datos!$DM64</f>
        <v>46.996732847449117</v>
      </c>
      <c r="AX65" s="27">
        <f>Datos!$DM65</f>
        <v>81.338579747166435</v>
      </c>
      <c r="AY65" s="27">
        <f>Datos!$DM66</f>
        <v>29.262318161476998</v>
      </c>
      <c r="AZ65" s="27">
        <f>Datos!$DM67</f>
        <v>3.2087360981019719</v>
      </c>
      <c r="BA65" s="43"/>
      <c r="BB65" s="43"/>
      <c r="BC65" s="43"/>
      <c r="BD65" s="43"/>
      <c r="BE65" s="43"/>
      <c r="BF65" s="43"/>
      <c r="BG65" s="43"/>
      <c r="BH65" s="43"/>
      <c r="BI65" s="43"/>
      <c r="BJ65" s="43"/>
      <c r="BK65" s="43"/>
      <c r="BL65" s="43"/>
      <c r="BM65" s="43"/>
      <c r="BN65" s="43"/>
      <c r="BO65" s="43"/>
      <c r="BP65" s="43"/>
      <c r="BQ65" s="43"/>
      <c r="BR65" s="43"/>
      <c r="BS65" s="43"/>
      <c r="BT65" s="43"/>
      <c r="BU65" s="43"/>
      <c r="BV65" s="43"/>
      <c r="BW65" s="43"/>
      <c r="BX65" s="43"/>
      <c r="BY65" s="43"/>
      <c r="BZ65" s="43"/>
      <c r="CA65" s="43"/>
    </row>
    <row r="66" spans="1:79" x14ac:dyDescent="0.25">
      <c r="B66" s="93" t="s">
        <v>181</v>
      </c>
      <c r="C66" s="62">
        <f>Datos!$DN18</f>
        <v>21.64048865619548</v>
      </c>
      <c r="D66" s="62">
        <f>Datos!$DN19</f>
        <v>33.14203730272596</v>
      </c>
      <c r="E66" s="62">
        <f>Datos!$DN20</f>
        <v>21.551724137931028</v>
      </c>
      <c r="F66" s="62">
        <f>Datos!$DN21</f>
        <v>14.273049645390067</v>
      </c>
      <c r="G66" s="62">
        <f>Datos!$DN22</f>
        <v>32.350659425911552</v>
      </c>
      <c r="H66" s="62">
        <f>Datos!$DN23</f>
        <v>-35.932004689331762</v>
      </c>
      <c r="I66" s="62">
        <f>Datos!$DN24</f>
        <v>17.291857273558996</v>
      </c>
      <c r="J66" s="62">
        <f>Datos!$DN25</f>
        <v>3.2761310452418257</v>
      </c>
      <c r="K66" s="62">
        <f>Datos!$DN26</f>
        <v>50.679758308157098</v>
      </c>
      <c r="L66" s="62">
        <f>Datos!$DN27</f>
        <v>-13.684210526315798</v>
      </c>
      <c r="M66" s="62">
        <f>Datos!$DN28</f>
        <v>23.228803716608603</v>
      </c>
      <c r="N66" s="62">
        <f>Datos!$DN29</f>
        <v>46.559849198868996</v>
      </c>
      <c r="O66" s="62">
        <f>Datos!$DN30</f>
        <v>19.774919614147901</v>
      </c>
      <c r="P66" s="62">
        <f>Datos!$DN31</f>
        <v>61.234899328859058</v>
      </c>
      <c r="Q66" s="62">
        <f>Datos!$DN32</f>
        <v>19.930069930069916</v>
      </c>
      <c r="R66" s="62">
        <f>Datos!$DN33</f>
        <v>-17.895321393863661</v>
      </c>
      <c r="S66" s="62">
        <f>Datos!$DN34</f>
        <v>-13.019952654717615</v>
      </c>
      <c r="T66" s="62">
        <f>Datos!$DN35</f>
        <v>8.1648522550544556</v>
      </c>
      <c r="U66" s="62">
        <f>Datos!$DN36</f>
        <v>68.224299065420539</v>
      </c>
      <c r="V66" s="62">
        <f>Datos!$DN37</f>
        <v>1.0363247863247826</v>
      </c>
      <c r="W66" s="62">
        <f>Datos!$DN38</f>
        <v>-11.621021465581061</v>
      </c>
      <c r="X66" s="62">
        <f>Datos!$DN39</f>
        <v>6.9992821249102777</v>
      </c>
      <c r="Y66" s="62">
        <f>Datos!$DN40</f>
        <v>-1.1629207201162894</v>
      </c>
      <c r="Z66" s="62">
        <f>Datos!$DN41</f>
        <v>21.235433872609999</v>
      </c>
      <c r="AA66" s="62">
        <f>Datos!$DN42</f>
        <v>8.3893243747667157</v>
      </c>
      <c r="AB66" s="62">
        <f>Datos!$DN43</f>
        <v>0.29272492466636546</v>
      </c>
      <c r="AC66" s="62">
        <f>Datos!$DN44</f>
        <v>-11.125418490857575</v>
      </c>
      <c r="AD66" s="62">
        <f>Datos!$DN45</f>
        <v>16.999903409639749</v>
      </c>
      <c r="AE66" s="62">
        <f>Datos!$DN46</f>
        <v>-3.8058284487740734</v>
      </c>
      <c r="AF66" s="62">
        <f>Datos!$DN47</f>
        <v>-0.37761757638172799</v>
      </c>
      <c r="AG66" s="62">
        <f>Datos!$DN48</f>
        <v>7.1847002067539689</v>
      </c>
      <c r="AH66" s="62">
        <f>Datos!$DN49</f>
        <v>20.687992284198685</v>
      </c>
      <c r="AI66" s="62">
        <f>Datos!$DN50</f>
        <v>5.1411827384123532</v>
      </c>
      <c r="AJ66" s="62">
        <f>Datos!$DN51</f>
        <v>5.7005320496579692</v>
      </c>
      <c r="AK66" s="62">
        <f>Datos!$DN52</f>
        <v>5.1773729626078735</v>
      </c>
      <c r="AL66" s="62">
        <f>Datos!$DN53</f>
        <v>10.34639927073837</v>
      </c>
      <c r="AM66" s="62">
        <f>Datos!$DN54</f>
        <v>3.3612143742255185</v>
      </c>
      <c r="AN66" s="62">
        <f>Datos!$DN55</f>
        <v>17.573305359908108</v>
      </c>
      <c r="AO66" s="62">
        <f>Datos!$DN56</f>
        <v>-3.4413901516761047</v>
      </c>
      <c r="AP66" s="62">
        <f>Datos!$DN57</f>
        <v>23.17507810093722</v>
      </c>
      <c r="AQ66" s="62">
        <f>Datos!$DN58</f>
        <v>40.651568193184254</v>
      </c>
      <c r="AR66" s="62">
        <f>Datos!$DN59</f>
        <v>58.111952049575862</v>
      </c>
      <c r="AS66" s="62">
        <f>Datos!$DN60</f>
        <v>8.1407115894305484</v>
      </c>
      <c r="AT66" s="62">
        <f>Datos!$DN61</f>
        <v>-4.5110883353385862</v>
      </c>
      <c r="AU66" s="62">
        <f>Datos!$DN62</f>
        <v>-10.779952089101808</v>
      </c>
      <c r="AV66" s="62">
        <f>Datos!$DN63</f>
        <v>39.331543343329379</v>
      </c>
      <c r="AW66" s="62">
        <f>Datos!$DN64</f>
        <v>51.805042858036664</v>
      </c>
      <c r="AX66" s="62">
        <f>Datos!$DN65</f>
        <v>73.839673577051485</v>
      </c>
      <c r="AY66" s="62">
        <f>Datos!$DN66</f>
        <v>28.900208446344511</v>
      </c>
      <c r="AZ66" s="62">
        <f>Datos!$DN67</f>
        <v>-37.424633231275386</v>
      </c>
      <c r="BA66" s="43"/>
      <c r="BB66" s="43"/>
      <c r="BC66" s="43"/>
      <c r="BD66" s="43"/>
      <c r="BE66" s="43"/>
      <c r="BF66" s="43"/>
      <c r="BG66" s="43"/>
      <c r="BH66" s="43"/>
      <c r="BI66" s="43"/>
      <c r="BJ66" s="43"/>
      <c r="BK66" s="43"/>
      <c r="BL66" s="43"/>
      <c r="BM66" s="43"/>
      <c r="BN66" s="43"/>
      <c r="BO66" s="43"/>
      <c r="BP66" s="43"/>
      <c r="BQ66" s="43"/>
      <c r="BR66" s="43"/>
      <c r="BS66" s="43"/>
      <c r="BT66" s="43"/>
      <c r="BU66" s="43"/>
      <c r="BV66" s="43"/>
      <c r="BW66" s="43"/>
      <c r="BX66" s="43"/>
      <c r="BY66" s="43"/>
      <c r="BZ66" s="43"/>
      <c r="CA66" s="43"/>
    </row>
    <row r="67" spans="1:79" x14ac:dyDescent="0.25">
      <c r="B67" s="9" t="s">
        <v>292</v>
      </c>
      <c r="C67" s="25"/>
      <c r="D67" s="25"/>
      <c r="E67" s="25"/>
      <c r="F67" s="25"/>
      <c r="G67" s="25"/>
      <c r="H67" s="25"/>
      <c r="J67" s="25"/>
      <c r="K67" s="84"/>
      <c r="L67" s="42"/>
      <c r="M67" s="42"/>
      <c r="N67" s="42"/>
      <c r="O67" s="42"/>
      <c r="P67" s="42"/>
      <c r="Q67" s="42"/>
      <c r="R67" s="42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117"/>
      <c r="AD67" s="88"/>
      <c r="AE67" s="88"/>
      <c r="AF67" s="88"/>
      <c r="AG67" s="88"/>
      <c r="AH67" s="88"/>
      <c r="AI67" s="88"/>
      <c r="AJ67" s="88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  <c r="BF67" s="43"/>
      <c r="BG67" s="43"/>
      <c r="BH67" s="43"/>
      <c r="BI67" s="43"/>
      <c r="BJ67" s="43"/>
      <c r="BK67" s="43"/>
      <c r="BL67" s="43"/>
      <c r="BM67" s="43"/>
      <c r="BN67" s="43"/>
      <c r="BO67" s="43"/>
      <c r="BP67" s="43"/>
      <c r="BQ67" s="43"/>
      <c r="BR67" s="43"/>
      <c r="BS67" s="43"/>
      <c r="BT67" s="43"/>
      <c r="BU67" s="43"/>
      <c r="BV67" s="43"/>
      <c r="BW67" s="43"/>
      <c r="BX67" s="43"/>
      <c r="BY67" s="43"/>
      <c r="BZ67" s="43"/>
      <c r="CA67" s="43"/>
    </row>
    <row r="68" spans="1:79" x14ac:dyDescent="0.25">
      <c r="J68" s="25"/>
      <c r="K68" s="77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117"/>
      <c r="AD68" s="88"/>
      <c r="AE68" s="88"/>
      <c r="AF68" s="88"/>
      <c r="AG68" s="88"/>
      <c r="AH68" s="88"/>
      <c r="AI68" s="88"/>
      <c r="AJ68" s="88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  <c r="BF68" s="43"/>
      <c r="BG68" s="43"/>
      <c r="BH68" s="43"/>
      <c r="BI68" s="43"/>
      <c r="BJ68" s="43"/>
      <c r="BK68" s="43"/>
      <c r="BL68" s="43"/>
      <c r="BM68" s="43"/>
      <c r="BN68" s="43"/>
      <c r="BO68" s="43"/>
      <c r="BP68" s="43"/>
      <c r="BQ68" s="43"/>
      <c r="BR68" s="43"/>
      <c r="BS68" s="43"/>
      <c r="BT68" s="43"/>
      <c r="BU68" s="43"/>
      <c r="BV68" s="43"/>
      <c r="BW68" s="43"/>
      <c r="BX68" s="43"/>
      <c r="BY68" s="43"/>
      <c r="BZ68" s="43"/>
      <c r="CA68" s="43"/>
    </row>
    <row r="69" spans="1:79" x14ac:dyDescent="0.25">
      <c r="J69" s="25"/>
      <c r="K69" s="77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117"/>
      <c r="AD69" s="42"/>
      <c r="AE69" s="42"/>
      <c r="AF69" s="42"/>
      <c r="AG69" s="42"/>
      <c r="AH69" s="42"/>
      <c r="AI69" s="42"/>
      <c r="AJ69" s="42"/>
      <c r="AK69" s="43"/>
      <c r="AL69" s="43"/>
      <c r="AM69" s="43"/>
      <c r="AN69" s="43"/>
      <c r="AO69" s="43"/>
      <c r="AP69" s="43"/>
      <c r="AQ69" s="43"/>
      <c r="AR69" s="43"/>
      <c r="AS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  <c r="BF69" s="43"/>
      <c r="BG69" s="43"/>
      <c r="BH69" s="43"/>
      <c r="BI69" s="43"/>
      <c r="BJ69" s="43"/>
      <c r="BK69" s="43"/>
      <c r="BL69" s="43"/>
      <c r="BM69" s="43"/>
      <c r="BN69" s="43"/>
      <c r="BO69" s="43"/>
      <c r="BP69" s="43"/>
      <c r="BQ69" s="43"/>
      <c r="BR69" s="43"/>
      <c r="BS69" s="43"/>
      <c r="BT69" s="43"/>
      <c r="BU69" s="43"/>
      <c r="BV69" s="43"/>
      <c r="BW69" s="43"/>
      <c r="BX69" s="43"/>
      <c r="BY69" s="43"/>
      <c r="BZ69" s="43"/>
      <c r="CA69" s="43"/>
    </row>
    <row r="70" spans="1:79" x14ac:dyDescent="0.25">
      <c r="J70" s="25"/>
      <c r="K70" s="77"/>
      <c r="L70" s="42"/>
      <c r="M70" s="42"/>
      <c r="N70" s="42"/>
      <c r="O70" s="42"/>
      <c r="P70" s="42"/>
      <c r="Q70" s="42"/>
      <c r="R70" s="43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117"/>
      <c r="AD70" s="42"/>
      <c r="AE70" s="42"/>
      <c r="AF70" s="42"/>
      <c r="AG70" s="42"/>
      <c r="AH70" s="42"/>
      <c r="AI70" s="42"/>
      <c r="AJ70" s="42"/>
      <c r="AK70" s="111"/>
      <c r="AL70" s="43"/>
      <c r="AM70" s="43"/>
      <c r="AN70" s="43"/>
      <c r="AO70" s="43"/>
      <c r="AP70" s="43"/>
      <c r="AQ70" s="43"/>
      <c r="AR70" s="43"/>
      <c r="AS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  <c r="BF70" s="43"/>
      <c r="BG70" s="43"/>
      <c r="BH70" s="43"/>
      <c r="BI70" s="43"/>
      <c r="BJ70" s="43"/>
      <c r="BK70" s="43"/>
      <c r="BL70" s="43"/>
      <c r="BM70" s="43"/>
      <c r="BN70" s="43"/>
      <c r="BO70" s="43"/>
      <c r="BP70" s="43"/>
      <c r="BQ70" s="43"/>
      <c r="BR70" s="43"/>
      <c r="BS70" s="43"/>
      <c r="BT70" s="43"/>
      <c r="BU70" s="43"/>
      <c r="BV70" s="43"/>
      <c r="BW70" s="43"/>
      <c r="BX70" s="43"/>
      <c r="BY70" s="43"/>
      <c r="BZ70" s="43"/>
      <c r="CA70" s="43"/>
    </row>
    <row r="71" spans="1:79" x14ac:dyDescent="0.25">
      <c r="B71" s="228" t="s">
        <v>316</v>
      </c>
      <c r="C71" s="228"/>
      <c r="D71" s="228"/>
      <c r="E71" s="228"/>
      <c r="F71" s="228"/>
      <c r="G71" s="228"/>
      <c r="H71" s="228"/>
      <c r="I71" s="228"/>
      <c r="J71" s="42"/>
      <c r="K71" s="119"/>
      <c r="L71" s="119"/>
      <c r="M71" s="119"/>
      <c r="N71" s="119"/>
      <c r="O71" s="119"/>
      <c r="P71" s="119"/>
      <c r="Q71" s="119"/>
      <c r="R71" s="119"/>
      <c r="S71" s="116"/>
      <c r="T71" s="119"/>
      <c r="U71" s="119"/>
      <c r="V71" s="119"/>
      <c r="W71" s="119"/>
      <c r="X71" s="119"/>
      <c r="Y71" s="119"/>
      <c r="Z71" s="119"/>
      <c r="AA71" s="119"/>
      <c r="AB71" s="116"/>
      <c r="AC71" s="119"/>
      <c r="AD71" s="119"/>
      <c r="AE71" s="119"/>
      <c r="AF71" s="119"/>
      <c r="AG71" s="119"/>
      <c r="AH71" s="119"/>
      <c r="AI71" s="119"/>
      <c r="AJ71" s="119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  <c r="BF71" s="43"/>
      <c r="BG71" s="43"/>
      <c r="BH71" s="43"/>
      <c r="BI71" s="43"/>
      <c r="BJ71" s="43"/>
      <c r="BK71" s="43"/>
      <c r="BL71" s="43"/>
      <c r="BM71" s="43"/>
      <c r="BN71" s="43"/>
      <c r="BO71" s="43"/>
      <c r="BP71" s="43"/>
      <c r="BQ71" s="43"/>
      <c r="BR71" s="43"/>
      <c r="BS71" s="43"/>
      <c r="BT71" s="43"/>
      <c r="BU71" s="43"/>
      <c r="BV71" s="43"/>
      <c r="BW71" s="43"/>
      <c r="BX71" s="43"/>
      <c r="BY71" s="43"/>
      <c r="BZ71" s="43"/>
      <c r="CA71" s="43"/>
    </row>
    <row r="72" spans="1:79" x14ac:dyDescent="0.25">
      <c r="B72" s="76"/>
      <c r="C72" s="120">
        <v>1933</v>
      </c>
      <c r="D72" s="120">
        <v>1934</v>
      </c>
      <c r="E72" s="120">
        <v>1935</v>
      </c>
      <c r="F72" s="120">
        <v>1936</v>
      </c>
      <c r="G72" s="120">
        <v>1937</v>
      </c>
      <c r="H72" s="120">
        <v>1938</v>
      </c>
      <c r="I72" s="120">
        <v>1939</v>
      </c>
      <c r="J72" s="120">
        <v>1940</v>
      </c>
      <c r="K72" s="120">
        <v>1941</v>
      </c>
      <c r="L72" s="120">
        <v>1942</v>
      </c>
      <c r="M72" s="120">
        <v>1943</v>
      </c>
      <c r="N72" s="120">
        <v>1944</v>
      </c>
      <c r="O72" s="120">
        <v>1945</v>
      </c>
      <c r="P72" s="120">
        <v>1946</v>
      </c>
      <c r="Q72" s="120">
        <v>1947</v>
      </c>
      <c r="R72" s="120">
        <v>1948</v>
      </c>
      <c r="S72" s="120">
        <v>1949</v>
      </c>
      <c r="T72" s="120">
        <v>1950</v>
      </c>
      <c r="U72" s="120">
        <v>1951</v>
      </c>
      <c r="V72" s="120">
        <v>1952</v>
      </c>
      <c r="W72" s="120">
        <v>1953</v>
      </c>
      <c r="X72" s="120">
        <v>1954</v>
      </c>
      <c r="Y72" s="120">
        <v>1955</v>
      </c>
      <c r="Z72" s="120">
        <v>1956</v>
      </c>
      <c r="AA72" s="120">
        <v>1957</v>
      </c>
      <c r="AB72" s="120">
        <v>1958</v>
      </c>
      <c r="AC72" s="120">
        <v>1959</v>
      </c>
      <c r="AD72" s="120">
        <v>1960</v>
      </c>
      <c r="AE72" s="120">
        <v>1961</v>
      </c>
      <c r="AF72" s="120">
        <v>1962</v>
      </c>
      <c r="AG72" s="120">
        <v>1963</v>
      </c>
      <c r="AH72" s="120">
        <v>1964</v>
      </c>
      <c r="AI72" s="120">
        <v>1965</v>
      </c>
      <c r="AJ72" s="120">
        <v>1966</v>
      </c>
      <c r="AK72" s="120">
        <v>1967</v>
      </c>
      <c r="AL72" s="120">
        <v>1968</v>
      </c>
      <c r="AM72" s="120">
        <v>1969</v>
      </c>
      <c r="AN72" s="120">
        <v>1970</v>
      </c>
      <c r="AO72" s="120">
        <v>1971</v>
      </c>
      <c r="AP72" s="120">
        <v>1972</v>
      </c>
      <c r="AQ72" s="120">
        <v>1973</v>
      </c>
      <c r="AR72" s="120">
        <v>1974</v>
      </c>
      <c r="AS72" s="120">
        <v>1975</v>
      </c>
      <c r="AT72" s="120">
        <v>1976</v>
      </c>
      <c r="AU72" s="120">
        <v>1977</v>
      </c>
      <c r="AV72" s="120">
        <v>1978</v>
      </c>
      <c r="AW72" s="120">
        <v>1979</v>
      </c>
      <c r="AX72" s="120">
        <v>1980</v>
      </c>
      <c r="AY72" s="120">
        <v>1981</v>
      </c>
      <c r="AZ72" s="120">
        <v>1982</v>
      </c>
      <c r="BA72" s="43"/>
      <c r="BB72" s="43"/>
      <c r="BC72" s="43"/>
      <c r="BD72" s="43"/>
      <c r="BE72" s="43"/>
      <c r="BF72" s="43"/>
      <c r="BG72" s="43"/>
      <c r="BH72" s="43"/>
      <c r="BI72" s="43"/>
      <c r="BJ72" s="43"/>
      <c r="BK72" s="43"/>
      <c r="BL72" s="43"/>
      <c r="BM72" s="43"/>
      <c r="BN72" s="43"/>
      <c r="BO72" s="43"/>
      <c r="BP72" s="43"/>
      <c r="BQ72" s="43"/>
      <c r="BR72" s="43"/>
      <c r="BS72" s="43"/>
      <c r="BT72" s="43"/>
      <c r="BU72" s="43"/>
      <c r="BV72" s="43"/>
      <c r="BW72" s="43"/>
      <c r="BX72" s="43"/>
      <c r="BY72" s="43"/>
      <c r="BZ72" s="43"/>
      <c r="CA72" s="43"/>
    </row>
    <row r="73" spans="1:79" x14ac:dyDescent="0.25">
      <c r="B73" s="149" t="s">
        <v>148</v>
      </c>
      <c r="C73" s="25"/>
      <c r="D73" s="25"/>
      <c r="E73" s="25"/>
      <c r="F73" s="25"/>
      <c r="G73" s="25"/>
      <c r="H73" s="25"/>
      <c r="I73" s="25"/>
      <c r="J73" s="96"/>
      <c r="K73" s="44"/>
      <c r="L73" s="42"/>
      <c r="M73" s="42"/>
      <c r="N73" s="42"/>
      <c r="O73" s="42"/>
      <c r="P73" s="42"/>
      <c r="Q73" s="42"/>
      <c r="R73" s="42"/>
      <c r="S73" s="115"/>
      <c r="T73" s="44"/>
      <c r="U73" s="42"/>
      <c r="V73" s="42"/>
      <c r="W73" s="42"/>
      <c r="X73" s="42"/>
      <c r="Y73" s="42"/>
      <c r="Z73" s="42"/>
      <c r="AA73" s="42"/>
      <c r="AB73" s="115"/>
      <c r="AC73" s="44"/>
      <c r="AD73" s="43"/>
      <c r="AE73" s="43"/>
      <c r="AF73" s="43"/>
      <c r="AG73" s="43"/>
      <c r="AH73" s="43"/>
      <c r="AI73" s="43"/>
      <c r="AJ73" s="43"/>
      <c r="AK73" s="43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  <c r="BF73" s="43"/>
      <c r="BG73" s="43"/>
      <c r="BH73" s="43"/>
      <c r="BI73" s="43"/>
      <c r="BJ73" s="43"/>
      <c r="BK73" s="43"/>
      <c r="BL73" s="43"/>
      <c r="BM73" s="43"/>
      <c r="BN73" s="43"/>
      <c r="BO73" s="43"/>
      <c r="BP73" s="43"/>
      <c r="BQ73" s="43"/>
      <c r="BR73" s="43"/>
      <c r="BS73" s="43"/>
      <c r="BT73" s="43"/>
      <c r="BU73" s="43"/>
      <c r="BV73" s="43"/>
      <c r="BW73" s="43"/>
      <c r="BX73" s="43"/>
      <c r="BY73" s="43"/>
      <c r="BZ73" s="43"/>
      <c r="CA73" s="43"/>
    </row>
    <row r="74" spans="1:79" x14ac:dyDescent="0.25">
      <c r="B74" s="81" t="s">
        <v>151</v>
      </c>
      <c r="C74" s="122" t="s">
        <v>124</v>
      </c>
      <c r="D74" s="27">
        <f>Datos!$DW19</f>
        <v>0.68417248855697421</v>
      </c>
      <c r="E74" s="27">
        <f>Datos!$DW20</f>
        <v>0.92951541850220276</v>
      </c>
      <c r="F74" s="27">
        <f>Datos!$DW21</f>
        <v>-1.3468013468013467</v>
      </c>
      <c r="G74" s="27">
        <f>Datos!$DW22</f>
        <v>-1.0147058823529411</v>
      </c>
      <c r="H74" s="27">
        <f>Datos!$DW23</f>
        <v>-0.23760472462573823</v>
      </c>
      <c r="I74" s="27">
        <f>Datos!$DW24</f>
        <v>-0.53949903660886322</v>
      </c>
      <c r="J74" s="27">
        <f>Datos!$DW25</f>
        <v>-0.8728330706752333</v>
      </c>
      <c r="K74" s="27">
        <f>Datos!$DW26</f>
        <v>-0.8286395147313691</v>
      </c>
      <c r="L74" s="27">
        <f>Datos!$DW27</f>
        <v>-1.8050744312330309</v>
      </c>
      <c r="M74" s="27">
        <f>Datos!$DW28</f>
        <v>0.2032988108937476</v>
      </c>
      <c r="N74" s="27">
        <f>Datos!$DW29</f>
        <v>-0.22605180575501305</v>
      </c>
      <c r="O74" s="27">
        <f>Datos!$DW30</f>
        <v>-0.72352426334727227</v>
      </c>
      <c r="P74" s="27">
        <f>Datos!$DW31</f>
        <v>1.4321518080916577E-2</v>
      </c>
      <c r="Q74" s="27">
        <f>Datos!$DW32</f>
        <v>0.28011475356993198</v>
      </c>
      <c r="R74" s="27">
        <f>Datos!$DW33</f>
        <v>-1.0310866741186067</v>
      </c>
      <c r="S74" s="27">
        <f>Datos!$DW34</f>
        <v>0.27683181368779519</v>
      </c>
      <c r="T74" s="27">
        <f>Datos!$DW35</f>
        <v>0.63586556933804528</v>
      </c>
      <c r="U74" s="27">
        <f>Datos!$DW36</f>
        <v>0.90409195402298848</v>
      </c>
      <c r="V74" s="27">
        <f>Datos!$DW37</f>
        <v>-0.26642401587067371</v>
      </c>
      <c r="W74" s="27">
        <f>Datos!$DW38</f>
        <v>-0.47590003956217858</v>
      </c>
      <c r="X74" s="27">
        <f>Datos!$DW39</f>
        <v>-0.6083639904782514</v>
      </c>
      <c r="Y74" s="27">
        <f>Datos!$DW40</f>
        <v>0.75511087914894559</v>
      </c>
      <c r="Z74" s="27">
        <f>Datos!$DW41</f>
        <v>0.38379323746599298</v>
      </c>
      <c r="AA74" s="27">
        <f>Datos!$DW42</f>
        <v>-0.34262220191868431</v>
      </c>
      <c r="AB74" s="27">
        <f>Datos!$DW43</f>
        <v>-0.66602221088927283</v>
      </c>
      <c r="AC74" s="27">
        <f>Datos!$DW44</f>
        <v>-0.64359389651351118</v>
      </c>
      <c r="AD74" s="27">
        <f>Datos!$DW45</f>
        <v>-1.5679104337426346</v>
      </c>
      <c r="AE74" s="27">
        <f>Datos!$DW46</f>
        <v>-1.4858343531367615</v>
      </c>
      <c r="AF74" s="27">
        <f>Datos!$DW47</f>
        <v>-1.3577398129360052</v>
      </c>
      <c r="AG74" s="27">
        <f>Datos!$DW48</f>
        <v>-1.6071016388397321</v>
      </c>
      <c r="AH74" s="27">
        <f>Datos!$DW49</f>
        <v>-1.8203591838729782</v>
      </c>
      <c r="AI74" s="27">
        <f>Datos!$DW50</f>
        <v>-1.6367511779223693</v>
      </c>
      <c r="AJ74" s="27">
        <f>Datos!$DW51</f>
        <v>-0.87551649416546651</v>
      </c>
      <c r="AK74" s="27">
        <f>Datos!$DW52</f>
        <v>-1.5712637489423891</v>
      </c>
      <c r="AL74" s="27">
        <f>Datos!$DW53</f>
        <v>-1.0117879830377536</v>
      </c>
      <c r="AM74" s="27">
        <f>Datos!$DW54</f>
        <v>-1.2265080594073343</v>
      </c>
      <c r="AN74" s="27">
        <f>Datos!$DW55</f>
        <v>-1.5079900967814541</v>
      </c>
      <c r="AO74" s="27">
        <f>Datos!$DW56</f>
        <v>-1.3060931285216046</v>
      </c>
      <c r="AP74" s="27">
        <f>Datos!$DW57</f>
        <v>-3.0457248293862862</v>
      </c>
      <c r="AQ74" s="27">
        <f>Datos!$DW58</f>
        <v>-3.9224711278624271</v>
      </c>
      <c r="AR74" s="27">
        <f>Datos!$DW59</f>
        <v>-3.8234669731368105</v>
      </c>
      <c r="AS74" s="27">
        <f>Datos!$DW60</f>
        <v>-5.2724876141993544</v>
      </c>
      <c r="AT74" s="27">
        <f>Datos!$DW61</f>
        <v>-4.7849402757759476</v>
      </c>
      <c r="AU74" s="27">
        <f>Datos!$DW62</f>
        <v>-3.3364643103766203</v>
      </c>
      <c r="AV74" s="27">
        <f>Datos!$DW63</f>
        <v>-2.8707135027924213</v>
      </c>
      <c r="AW74" s="27">
        <f>Datos!$DW64</f>
        <v>-3.3088554098644964</v>
      </c>
      <c r="AX74" s="27">
        <f>Datos!$DW65</f>
        <v>-3.044235681675409</v>
      </c>
      <c r="AY74" s="27">
        <f>Datos!$DW66</f>
        <v>-6.6276923653310682</v>
      </c>
      <c r="AZ74" s="27">
        <f>Datos!$DW67</f>
        <v>-12.157463644197122</v>
      </c>
      <c r="BA74" s="43"/>
      <c r="BB74" s="43"/>
      <c r="BC74" s="43"/>
      <c r="BD74" s="43"/>
      <c r="BE74" s="43"/>
      <c r="BF74" s="43"/>
      <c r="BG74" s="43"/>
      <c r="BH74" s="43"/>
      <c r="BI74" s="43"/>
      <c r="BJ74" s="43"/>
      <c r="BK74" s="43"/>
      <c r="BL74" s="43"/>
      <c r="BM74" s="43"/>
      <c r="BN74" s="43"/>
      <c r="BO74" s="43"/>
      <c r="BP74" s="43"/>
      <c r="BQ74" s="43"/>
      <c r="BR74" s="43"/>
      <c r="BS74" s="43"/>
      <c r="BT74" s="43"/>
      <c r="BU74" s="43"/>
      <c r="BV74" s="43"/>
      <c r="BW74" s="43"/>
      <c r="BX74" s="43"/>
      <c r="BY74" s="43"/>
      <c r="BZ74" s="43"/>
      <c r="CA74" s="43"/>
    </row>
    <row r="75" spans="1:79" x14ac:dyDescent="0.25">
      <c r="A75" s="77"/>
      <c r="B75" s="83" t="s">
        <v>154</v>
      </c>
      <c r="C75" s="122" t="s">
        <v>124</v>
      </c>
      <c r="D75" s="27">
        <f>Datos!$DS19</f>
        <v>7.1067212719826554</v>
      </c>
      <c r="E75" s="27">
        <f>Datos!$DS20</f>
        <v>7.4515418502202628</v>
      </c>
      <c r="F75" s="27">
        <f>Datos!$DS21</f>
        <v>7.5215114104002989</v>
      </c>
      <c r="G75" s="27">
        <f>Datos!$DS22</f>
        <v>6.3808823529411764</v>
      </c>
      <c r="H75" s="27">
        <f>Datos!$DS23</f>
        <v>6.0266446916632335</v>
      </c>
      <c r="I75" s="27">
        <f>Datos!$DS24</f>
        <v>5.95247270391779</v>
      </c>
      <c r="J75" s="27">
        <f>Datos!$DS25</f>
        <v>5.6128015517032361</v>
      </c>
      <c r="K75" s="27">
        <f>Datos!$DS26</f>
        <v>4.665294627383016</v>
      </c>
      <c r="L75" s="27">
        <f>Datos!$DS27</f>
        <v>4.1906188559123683</v>
      </c>
      <c r="M75" s="27">
        <f>Datos!$DS28</f>
        <v>5.6225546605293424</v>
      </c>
      <c r="N75" s="27">
        <f>Datos!$DS29</f>
        <v>5.8156481038242651</v>
      </c>
      <c r="O75" s="27">
        <f>Datos!$DS30</f>
        <v>5.1191286589516691</v>
      </c>
      <c r="P75" s="27">
        <f>Datos!$DS31</f>
        <v>5.2878625134264237</v>
      </c>
      <c r="Q75" s="27">
        <f>Datos!$DS32</f>
        <v>4.8689681848950777</v>
      </c>
      <c r="R75" s="27">
        <f>Datos!$DS33</f>
        <v>4.6463853055798925</v>
      </c>
      <c r="S75" s="27">
        <f>Datos!$DS34</f>
        <v>7.3764143688893782</v>
      </c>
      <c r="T75" s="27">
        <f>Datos!$DS35</f>
        <v>7.1709792946422208</v>
      </c>
      <c r="U75" s="27">
        <f>Datos!$DS36</f>
        <v>8.0698850574712644</v>
      </c>
      <c r="V75" s="27">
        <f>Datos!$DS37</f>
        <v>7.9005787549390902</v>
      </c>
      <c r="W75" s="27">
        <f>Datos!$DS38</f>
        <v>7.4052156138731364</v>
      </c>
      <c r="X75" s="27">
        <f>Datos!$DS39</f>
        <v>7.0831529971867546</v>
      </c>
      <c r="Y75" s="27">
        <f>Datos!$DS40</f>
        <v>7.8982377044629262</v>
      </c>
      <c r="Z75" s="27">
        <f>Datos!$DS41</f>
        <v>7.678585308977846</v>
      </c>
      <c r="AA75" s="27">
        <f>Datos!$DS42</f>
        <v>6.9834864558482659</v>
      </c>
      <c r="AB75" s="27">
        <f>Datos!$DS43</f>
        <v>6.5579972141242378</v>
      </c>
      <c r="AC75" s="27">
        <f>Datos!$DS44</f>
        <v>7.4205097604637285</v>
      </c>
      <c r="AD75" s="27">
        <f>Datos!$DS45</f>
        <v>8.0637182770517768</v>
      </c>
      <c r="AE75" s="27">
        <f>Datos!$DS46</f>
        <v>7.0545383176706915</v>
      </c>
      <c r="AF75" s="27">
        <f>Datos!$DS47</f>
        <v>7.4713166756790033</v>
      </c>
      <c r="AG75" s="27">
        <f>Datos!$DS48</f>
        <v>7.8763368469646835</v>
      </c>
      <c r="AH75" s="27">
        <f>Datos!$DS49</f>
        <v>7.5661606266369583</v>
      </c>
      <c r="AI75" s="27">
        <f>Datos!$DS50</f>
        <v>8.1998354648119065</v>
      </c>
      <c r="AJ75" s="27">
        <f>Datos!$DS51</f>
        <v>8.2137713831949295</v>
      </c>
      <c r="AK75" s="27">
        <f>Datos!$DS52</f>
        <v>8.3818167833243606</v>
      </c>
      <c r="AL75" s="27">
        <f>Datos!$DS53</f>
        <v>8.8179226250354308</v>
      </c>
      <c r="AM75" s="27">
        <f>Datos!$DS54</f>
        <v>8.9774658367605511</v>
      </c>
      <c r="AN75" s="27">
        <f>Datos!$DS55</f>
        <v>9.2955210443394112</v>
      </c>
      <c r="AO75" s="27">
        <f>Datos!$DS56</f>
        <v>9.0610210791186319</v>
      </c>
      <c r="AP75" s="27">
        <f>Datos!$DS57</f>
        <v>9.6152824555625216</v>
      </c>
      <c r="AQ75" s="27">
        <f>Datos!$DS58</f>
        <v>10.001577672889066</v>
      </c>
      <c r="AR75" s="27">
        <f>Datos!$DS59</f>
        <v>10.447845798687796</v>
      </c>
      <c r="AS75" s="27">
        <f>Datos!$DS60</f>
        <v>12.04490704967956</v>
      </c>
      <c r="AT75" s="27">
        <f>Datos!$DS61</f>
        <v>11.896703642973431</v>
      </c>
      <c r="AU75" s="27">
        <f>Datos!$DS62</f>
        <v>12.464425016885105</v>
      </c>
      <c r="AV75" s="27">
        <f>Datos!$DS63</f>
        <v>12.997358601316506</v>
      </c>
      <c r="AW75" s="27">
        <f>Datos!$DS64</f>
        <v>13.457098652138564</v>
      </c>
      <c r="AX75" s="27">
        <f>Datos!$DS65</f>
        <v>15.569546440760243</v>
      </c>
      <c r="AY75" s="27">
        <f>Datos!$DS66</f>
        <v>15.504954150310526</v>
      </c>
      <c r="AZ75" s="27">
        <f>Datos!$DS67</f>
        <v>15.968525237444926</v>
      </c>
      <c r="BA75" s="43"/>
      <c r="BB75" s="43"/>
      <c r="BC75" s="43"/>
      <c r="BD75" s="43"/>
      <c r="BE75" s="43"/>
      <c r="BF75" s="43"/>
      <c r="BG75" s="43"/>
      <c r="BH75" s="43"/>
      <c r="BI75" s="43"/>
      <c r="BJ75" s="43"/>
      <c r="BK75" s="43"/>
      <c r="BL75" s="43"/>
      <c r="BM75" s="43"/>
      <c r="BN75" s="43"/>
      <c r="BO75" s="43"/>
      <c r="BP75" s="43"/>
      <c r="BQ75" s="43"/>
      <c r="BR75" s="43"/>
      <c r="BS75" s="43"/>
      <c r="BT75" s="43"/>
      <c r="BU75" s="43"/>
      <c r="BV75" s="43"/>
      <c r="BW75" s="43"/>
      <c r="BX75" s="43"/>
      <c r="BY75" s="43"/>
      <c r="BZ75" s="43"/>
      <c r="CA75" s="43"/>
    </row>
    <row r="76" spans="1:79" ht="15.75" customHeight="1" x14ac:dyDescent="0.25">
      <c r="A76" s="43"/>
      <c r="B76" s="83" t="s">
        <v>156</v>
      </c>
      <c r="C76" s="122" t="s">
        <v>124</v>
      </c>
      <c r="D76" s="27">
        <f>Datos!$DU19</f>
        <v>6.4225487834256816</v>
      </c>
      <c r="E76" s="27">
        <f>Datos!$DU20</f>
        <v>6.5220264317180616</v>
      </c>
      <c r="F76" s="27">
        <f>Datos!$DU21</f>
        <v>8.8683127572016449</v>
      </c>
      <c r="G76" s="27">
        <f>Datos!$DU22</f>
        <v>7.3955882352941176</v>
      </c>
      <c r="H76" s="27">
        <f>Datos!$DU23</f>
        <v>6.2642494162889726</v>
      </c>
      <c r="I76" s="27">
        <f>Datos!$DU24</f>
        <v>6.4919717405266528</v>
      </c>
      <c r="J76" s="27">
        <f>Datos!$DU25</f>
        <v>6.4856346223784698</v>
      </c>
      <c r="K76" s="27">
        <f>Datos!$DU26</f>
        <v>5.4939341421143855</v>
      </c>
      <c r="L76" s="27">
        <f>Datos!$DU27</f>
        <v>5.9956932871453992</v>
      </c>
      <c r="M76" s="27">
        <f>Datos!$DU28</f>
        <v>5.4192558496355954</v>
      </c>
      <c r="N76" s="27">
        <f>Datos!$DU29</f>
        <v>6.041699909579278</v>
      </c>
      <c r="O76" s="27">
        <f>Datos!$DU30</f>
        <v>5.8426529222989405</v>
      </c>
      <c r="P76" s="27">
        <f>Datos!$DU31</f>
        <v>5.273540995345507</v>
      </c>
      <c r="Q76" s="27">
        <f>Datos!$DU32</f>
        <v>4.5888534313251457</v>
      </c>
      <c r="R76" s="27">
        <f>Datos!$DU33</f>
        <v>5.6774719796984989</v>
      </c>
      <c r="S76" s="27">
        <f>Datos!$DU34</f>
        <v>7.0995825552015823</v>
      </c>
      <c r="T76" s="27">
        <f>Datos!$DU35</f>
        <v>6.5351137253041758</v>
      </c>
      <c r="U76" s="27">
        <f>Datos!$DU36</f>
        <v>7.1657931034482756</v>
      </c>
      <c r="V76" s="27">
        <f>Datos!$DU37</f>
        <v>8.1670027708097646</v>
      </c>
      <c r="W76" s="27">
        <f>Datos!$DU38</f>
        <v>7.8811156534353142</v>
      </c>
      <c r="X76" s="27">
        <f>Datos!$DU39</f>
        <v>7.6915169876650067</v>
      </c>
      <c r="Y76" s="27">
        <f>Datos!$DU40</f>
        <v>7.1431268253139804</v>
      </c>
      <c r="Z76" s="27">
        <f>Datos!$DU41</f>
        <v>7.2947920715118535</v>
      </c>
      <c r="AA76" s="27">
        <f>Datos!$DU42</f>
        <v>7.3261086577669499</v>
      </c>
      <c r="AB76" s="27">
        <f>Datos!$DU43</f>
        <v>7.2240194250135117</v>
      </c>
      <c r="AC76" s="27">
        <f>Datos!$DU44</f>
        <v>8.06410365697724</v>
      </c>
      <c r="AD76" s="27">
        <f>Datos!$DU45</f>
        <v>9.6316287107944127</v>
      </c>
      <c r="AE76" s="27">
        <f>Datos!$DU46</f>
        <v>8.5403726708074537</v>
      </c>
      <c r="AF76" s="27">
        <f>Datos!$DU47</f>
        <v>8.8290564886150094</v>
      </c>
      <c r="AG76" s="27">
        <f>Datos!$DU48</f>
        <v>9.483438485804415</v>
      </c>
      <c r="AH76" s="27">
        <f>Datos!$DU49</f>
        <v>9.3865198105099363</v>
      </c>
      <c r="AI76" s="27">
        <f>Datos!$DU50</f>
        <v>9.8365866427342752</v>
      </c>
      <c r="AJ76" s="27">
        <f>Datos!$DU51</f>
        <v>9.0892878773603947</v>
      </c>
      <c r="AK76" s="27">
        <f>Datos!$DU52</f>
        <v>9.9530805322667497</v>
      </c>
      <c r="AL76" s="27">
        <f>Datos!$DU53</f>
        <v>9.8297106080731851</v>
      </c>
      <c r="AM76" s="27">
        <f>Datos!$DU54</f>
        <v>10.203973896167886</v>
      </c>
      <c r="AN76" s="27">
        <f>Datos!$DU55</f>
        <v>10.803511141120865</v>
      </c>
      <c r="AO76" s="27">
        <f>Datos!$DU56</f>
        <v>10.367114207640237</v>
      </c>
      <c r="AP76" s="27">
        <f>Datos!$DU57</f>
        <v>12.661007284948807</v>
      </c>
      <c r="AQ76" s="27">
        <f>Datos!$DU58</f>
        <v>13.924048800751493</v>
      </c>
      <c r="AR76" s="27">
        <f>Datos!$DU59</f>
        <v>14.271312771824604</v>
      </c>
      <c r="AS76" s="27">
        <f>Datos!$DU60</f>
        <v>17.317394663878915</v>
      </c>
      <c r="AT76" s="27">
        <f>Datos!$DU61</f>
        <v>16.68164391874938</v>
      </c>
      <c r="AU76" s="27">
        <f>Datos!$DU62</f>
        <v>15.800889327261725</v>
      </c>
      <c r="AV76" s="27">
        <f>Datos!$DU63</f>
        <v>15.868072104108927</v>
      </c>
      <c r="AW76" s="27">
        <f>Datos!$DU64</f>
        <v>16.765954062003061</v>
      </c>
      <c r="AX76" s="27">
        <f>Datos!$DU65</f>
        <v>18.613782122435651</v>
      </c>
      <c r="AY76" s="27">
        <f>Datos!$DU66</f>
        <v>22.132646515641593</v>
      </c>
      <c r="AZ76" s="27">
        <f>Datos!$DU67</f>
        <v>28.125988881642051</v>
      </c>
      <c r="BA76" s="43"/>
      <c r="BB76" s="43"/>
      <c r="BC76" s="43"/>
      <c r="BD76" s="43"/>
      <c r="BE76" s="43"/>
      <c r="BF76" s="43"/>
      <c r="BG76" s="43"/>
      <c r="BH76" s="43"/>
      <c r="BI76" s="43"/>
      <c r="BJ76" s="43"/>
      <c r="BK76" s="43"/>
      <c r="BL76" s="43"/>
      <c r="BM76" s="43"/>
      <c r="BN76" s="43"/>
      <c r="BO76" s="43"/>
      <c r="BP76" s="43"/>
      <c r="BQ76" s="43"/>
      <c r="BR76" s="43"/>
      <c r="BS76" s="43"/>
      <c r="BT76" s="43"/>
      <c r="BU76" s="43"/>
      <c r="BV76" s="43"/>
      <c r="BW76" s="43"/>
      <c r="BX76" s="43"/>
      <c r="BY76" s="43"/>
      <c r="BZ76" s="43"/>
      <c r="CA76" s="43"/>
    </row>
    <row r="77" spans="1:79" x14ac:dyDescent="0.25">
      <c r="A77" s="77"/>
      <c r="B77" s="78" t="s">
        <v>317</v>
      </c>
      <c r="C77" s="42"/>
      <c r="D77" s="42"/>
      <c r="E77" s="42"/>
      <c r="F77" s="42"/>
      <c r="G77" s="42"/>
      <c r="H77" s="42"/>
      <c r="I77" s="42"/>
      <c r="J77" s="77"/>
      <c r="K77" s="82"/>
      <c r="L77" s="42"/>
      <c r="M77" s="42"/>
      <c r="N77" s="42"/>
      <c r="O77" s="42"/>
      <c r="P77" s="42"/>
      <c r="Q77" s="42"/>
      <c r="R77" s="42"/>
      <c r="S77" s="42"/>
      <c r="T77" s="86"/>
      <c r="U77" s="42"/>
      <c r="V77" s="42"/>
      <c r="W77" s="42"/>
      <c r="X77" s="42"/>
      <c r="Y77" s="42"/>
      <c r="Z77" s="42"/>
      <c r="AA77" s="42"/>
      <c r="AB77" s="42"/>
      <c r="AC77" s="98"/>
      <c r="AD77" s="42"/>
      <c r="AE77" s="42"/>
      <c r="AF77" s="42"/>
      <c r="AG77" s="42"/>
      <c r="AH77" s="42"/>
      <c r="AI77" s="42"/>
      <c r="AJ77" s="42"/>
      <c r="AK77" s="43"/>
      <c r="AL77" s="43"/>
      <c r="AM77" s="43"/>
      <c r="AN77" s="43"/>
      <c r="AO77" s="43"/>
      <c r="AP77" s="43"/>
      <c r="AQ77" s="43"/>
      <c r="AR77" s="43"/>
      <c r="AS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  <c r="BF77" s="43"/>
      <c r="BG77" s="43"/>
      <c r="BH77" s="43"/>
      <c r="BI77" s="43"/>
      <c r="BJ77" s="43"/>
      <c r="BK77" s="43"/>
      <c r="BL77" s="43"/>
      <c r="BM77" s="43"/>
      <c r="BN77" s="43"/>
      <c r="BO77" s="43"/>
      <c r="BP77" s="43"/>
      <c r="BQ77" s="43"/>
      <c r="BR77" s="43"/>
      <c r="BS77" s="43"/>
      <c r="BT77" s="43"/>
      <c r="BU77" s="43"/>
      <c r="BV77" s="43"/>
      <c r="BW77" s="43"/>
      <c r="BX77" s="43"/>
      <c r="BY77" s="43"/>
      <c r="BZ77" s="43"/>
      <c r="CA77" s="43"/>
    </row>
    <row r="78" spans="1:79" x14ac:dyDescent="0.25">
      <c r="B78" s="81" t="s">
        <v>151</v>
      </c>
      <c r="C78" s="122" t="s">
        <v>124</v>
      </c>
      <c r="D78" s="122" t="s">
        <v>124</v>
      </c>
      <c r="E78" s="122" t="s">
        <v>124</v>
      </c>
      <c r="F78" s="122" t="s">
        <v>124</v>
      </c>
      <c r="G78" s="122" t="s">
        <v>124</v>
      </c>
      <c r="H78" s="122" t="s">
        <v>124</v>
      </c>
      <c r="I78" s="122" t="s">
        <v>124</v>
      </c>
      <c r="J78" s="122" t="s">
        <v>124</v>
      </c>
      <c r="K78" s="122" t="s">
        <v>124</v>
      </c>
      <c r="L78" s="122" t="s">
        <v>124</v>
      </c>
      <c r="M78" s="122" t="s">
        <v>124</v>
      </c>
      <c r="N78" s="122" t="s">
        <v>124</v>
      </c>
      <c r="O78" s="122" t="s">
        <v>124</v>
      </c>
      <c r="P78" s="122" t="s">
        <v>124</v>
      </c>
      <c r="Q78" s="122" t="s">
        <v>124</v>
      </c>
      <c r="R78" s="122" t="s">
        <v>124</v>
      </c>
      <c r="S78" s="122" t="s">
        <v>124</v>
      </c>
      <c r="T78" s="122" t="s">
        <v>124</v>
      </c>
      <c r="U78" s="122" t="s">
        <v>124</v>
      </c>
      <c r="V78" s="122" t="s">
        <v>124</v>
      </c>
      <c r="W78" s="122" t="s">
        <v>124</v>
      </c>
      <c r="X78" s="122" t="s">
        <v>124</v>
      </c>
      <c r="Y78" s="122" t="s">
        <v>124</v>
      </c>
      <c r="Z78" s="122" t="s">
        <v>124</v>
      </c>
      <c r="AA78" s="122" t="s">
        <v>124</v>
      </c>
      <c r="AB78" s="122" t="s">
        <v>124</v>
      </c>
      <c r="AC78" s="27">
        <f>Datos!$EC44</f>
        <v>-0.6</v>
      </c>
      <c r="AD78" s="27">
        <f>Datos!$EC45</f>
        <v>-2.7</v>
      </c>
      <c r="AE78" s="27">
        <f>Datos!$EC46</f>
        <v>-2.2999999999999998</v>
      </c>
      <c r="AF78" s="27">
        <f>Datos!$EC47</f>
        <v>-2.4</v>
      </c>
      <c r="AG78" s="27">
        <f>Datos!$EC48</f>
        <v>-3.3</v>
      </c>
      <c r="AH78" s="27">
        <f>Datos!$EC49</f>
        <v>-4.5</v>
      </c>
      <c r="AI78" s="27">
        <f>Datos!$EC50</f>
        <v>-0.9</v>
      </c>
      <c r="AJ78" s="27">
        <f>Datos!$EC51</f>
        <v>-1.1000000000000001</v>
      </c>
      <c r="AK78" s="27">
        <f>Datos!$EC52</f>
        <v>-2.1</v>
      </c>
      <c r="AL78" s="27">
        <f>Datos!$EC53</f>
        <v>-1.9</v>
      </c>
      <c r="AM78" s="27">
        <f>Datos!$EC54</f>
        <v>-2</v>
      </c>
      <c r="AN78" s="27">
        <f>Datos!$EC55</f>
        <v>-3.4</v>
      </c>
      <c r="AO78" s="27">
        <f>Datos!$EC56</f>
        <v>-2.2999999999999998</v>
      </c>
      <c r="AP78" s="27">
        <f>Datos!$EC57</f>
        <v>-4.5</v>
      </c>
      <c r="AQ78" s="27">
        <f>Datos!$EC58</f>
        <v>-6.3</v>
      </c>
      <c r="AR78" s="27">
        <f>Datos!$EC59</f>
        <v>-6.7</v>
      </c>
      <c r="AS78" s="27">
        <f>Datos!$EC60</f>
        <v>-9.3000000000000007</v>
      </c>
      <c r="AT78" s="27">
        <f>Datos!$EC61</f>
        <v>-9.1</v>
      </c>
      <c r="AU78" s="27">
        <f>Datos!$EC62</f>
        <v>-6.3</v>
      </c>
      <c r="AV78" s="27">
        <f>Datos!$EC63</f>
        <v>-6.2</v>
      </c>
      <c r="AW78" s="27">
        <f>Datos!$EC64</f>
        <v>-7.1</v>
      </c>
      <c r="AX78" s="27">
        <f>Datos!$EC65</f>
        <v>-7.5</v>
      </c>
      <c r="AY78" s="27">
        <f>Datos!$EC66</f>
        <v>-14.1</v>
      </c>
      <c r="AZ78" s="27">
        <f>Datos!$EC67</f>
        <v>-16.899999999999999</v>
      </c>
      <c r="BA78" s="43"/>
      <c r="BB78" s="43"/>
      <c r="BC78" s="43"/>
      <c r="BD78" s="43"/>
      <c r="BE78" s="43"/>
      <c r="BF78" s="43"/>
      <c r="BG78" s="43"/>
      <c r="BH78" s="43"/>
      <c r="BI78" s="43"/>
      <c r="BJ78" s="43"/>
      <c r="BK78" s="43"/>
      <c r="BL78" s="43"/>
      <c r="BM78" s="43"/>
      <c r="BN78" s="43"/>
      <c r="BO78" s="43"/>
      <c r="BP78" s="43"/>
      <c r="BQ78" s="43"/>
      <c r="BR78" s="43"/>
      <c r="BS78" s="43"/>
      <c r="BT78" s="43"/>
      <c r="BU78" s="43"/>
      <c r="BV78" s="43"/>
      <c r="BW78" s="43"/>
      <c r="BX78" s="43"/>
      <c r="BY78" s="43"/>
      <c r="BZ78" s="43"/>
      <c r="CA78" s="43"/>
    </row>
    <row r="79" spans="1:79" x14ac:dyDescent="0.25">
      <c r="B79" s="83" t="s">
        <v>154</v>
      </c>
      <c r="C79" s="122" t="s">
        <v>124</v>
      </c>
      <c r="D79" s="122" t="s">
        <v>124</v>
      </c>
      <c r="E79" s="122" t="s">
        <v>124</v>
      </c>
      <c r="F79" s="122" t="s">
        <v>124</v>
      </c>
      <c r="G79" s="122" t="s">
        <v>124</v>
      </c>
      <c r="H79" s="122" t="s">
        <v>124</v>
      </c>
      <c r="I79" s="122" t="s">
        <v>124</v>
      </c>
      <c r="J79" s="122" t="s">
        <v>124</v>
      </c>
      <c r="K79" s="122" t="s">
        <v>124</v>
      </c>
      <c r="L79" s="122" t="s">
        <v>124</v>
      </c>
      <c r="M79" s="122" t="s">
        <v>124</v>
      </c>
      <c r="N79" s="122" t="s">
        <v>124</v>
      </c>
      <c r="O79" s="122" t="s">
        <v>124</v>
      </c>
      <c r="P79" s="122" t="s">
        <v>124</v>
      </c>
      <c r="Q79" s="122" t="s">
        <v>124</v>
      </c>
      <c r="R79" s="122" t="s">
        <v>124</v>
      </c>
      <c r="S79" s="122" t="s">
        <v>124</v>
      </c>
      <c r="T79" s="122" t="s">
        <v>124</v>
      </c>
      <c r="U79" s="122" t="s">
        <v>124</v>
      </c>
      <c r="V79" s="122" t="s">
        <v>124</v>
      </c>
      <c r="W79" s="122" t="s">
        <v>124</v>
      </c>
      <c r="X79" s="122" t="s">
        <v>124</v>
      </c>
      <c r="Y79" s="122" t="s">
        <v>124</v>
      </c>
      <c r="Z79" s="122" t="s">
        <v>124</v>
      </c>
      <c r="AA79" s="122" t="s">
        <v>124</v>
      </c>
      <c r="AB79" s="122" t="s">
        <v>124</v>
      </c>
      <c r="AC79" s="27">
        <f>Datos!$DY44</f>
        <v>1.6600129618682113</v>
      </c>
      <c r="AD79" s="27">
        <f>Datos!$DY45</f>
        <v>-0.82256329236889947</v>
      </c>
      <c r="AE79" s="27">
        <f>Datos!$DY46</f>
        <v>-0.32835092769729135</v>
      </c>
      <c r="AF79" s="27">
        <f>Datos!$DY47</f>
        <v>1.0753792941343909</v>
      </c>
      <c r="AG79" s="27">
        <f>Datos!$DY48</f>
        <v>2.02592861343921</v>
      </c>
      <c r="AH79" s="27">
        <f>Datos!$DY49</f>
        <v>-3.7273957900957293</v>
      </c>
      <c r="AI79" s="27">
        <f>Datos!$DY50</f>
        <v>0.17166479754235864</v>
      </c>
      <c r="AJ79" s="27">
        <f>Datos!$DY51</f>
        <v>1.0371214257315313</v>
      </c>
      <c r="AK79" s="27">
        <f>Datos!$DY52</f>
        <v>0.35894431735016097</v>
      </c>
      <c r="AL79" s="27">
        <f>Datos!$DY53</f>
        <v>-0.59865508934634093</v>
      </c>
      <c r="AM79" s="27">
        <f>Datos!$DY54</f>
        <v>1.6450685230255839</v>
      </c>
      <c r="AN79" s="27">
        <f>Datos!$DY55</f>
        <v>-1.7924717857595658</v>
      </c>
      <c r="AO79" s="27">
        <f>Datos!$DY56</f>
        <v>2.8315826371247681</v>
      </c>
      <c r="AP79" s="27">
        <f>Datos!$DY57</f>
        <v>2.3660865199371681</v>
      </c>
      <c r="AQ79" s="27">
        <f>Datos!$DY58</f>
        <v>0.36519588177789419</v>
      </c>
      <c r="AR79" s="27">
        <f>Datos!$DY59</f>
        <v>2.6576181655418205</v>
      </c>
      <c r="AS79" s="27">
        <f>Datos!$DY60</f>
        <v>-0.42336897544234198</v>
      </c>
      <c r="AT79" s="27">
        <f>Datos!$DY61</f>
        <v>-3.7762854340893321</v>
      </c>
      <c r="AU79" s="27">
        <f>Datos!$DY62</f>
        <v>0.51560324206901953</v>
      </c>
      <c r="AV79" s="27">
        <f>Datos!$DY63</f>
        <v>1.3055027904099044</v>
      </c>
      <c r="AW79" s="27">
        <f>Datos!$DY64</f>
        <v>1.5771449565221065</v>
      </c>
      <c r="AX79" s="27">
        <f>Datos!$DY65</f>
        <v>5.3272398963611813</v>
      </c>
      <c r="AY79" s="27">
        <f>Datos!$DY66</f>
        <v>2.2300339528128816</v>
      </c>
      <c r="AZ79" s="27">
        <f>Datos!$DY67</f>
        <v>29.544324902536296</v>
      </c>
      <c r="BA79" s="43"/>
      <c r="BB79" s="43"/>
      <c r="BC79" s="43"/>
      <c r="BD79" s="43"/>
      <c r="BE79" s="43"/>
      <c r="BF79" s="43"/>
      <c r="BG79" s="43"/>
      <c r="BH79" s="43"/>
      <c r="BI79" s="43"/>
      <c r="BJ79" s="43"/>
      <c r="BK79" s="43"/>
      <c r="BL79" s="43"/>
      <c r="BM79" s="43"/>
      <c r="BN79" s="43"/>
      <c r="BO79" s="43"/>
      <c r="BP79" s="43"/>
      <c r="BQ79" s="43"/>
      <c r="BR79" s="43"/>
      <c r="BS79" s="43"/>
      <c r="BT79" s="43"/>
      <c r="BU79" s="43"/>
      <c r="BV79" s="43"/>
      <c r="BW79" s="43"/>
      <c r="BX79" s="43"/>
      <c r="BY79" s="43"/>
      <c r="BZ79" s="43"/>
      <c r="CA79" s="43"/>
    </row>
    <row r="80" spans="1:79" x14ac:dyDescent="0.25">
      <c r="A80" s="77"/>
      <c r="B80" s="83" t="s">
        <v>156</v>
      </c>
      <c r="C80" s="122" t="s">
        <v>124</v>
      </c>
      <c r="D80" s="122" t="s">
        <v>124</v>
      </c>
      <c r="E80" s="122" t="s">
        <v>124</v>
      </c>
      <c r="F80" s="122" t="s">
        <v>124</v>
      </c>
      <c r="G80" s="122" t="s">
        <v>124</v>
      </c>
      <c r="H80" s="122" t="s">
        <v>124</v>
      </c>
      <c r="I80" s="122" t="s">
        <v>124</v>
      </c>
      <c r="J80" s="122" t="s">
        <v>124</v>
      </c>
      <c r="K80" s="122" t="s">
        <v>124</v>
      </c>
      <c r="L80" s="122" t="s">
        <v>124</v>
      </c>
      <c r="M80" s="122" t="s">
        <v>124</v>
      </c>
      <c r="N80" s="122" t="s">
        <v>124</v>
      </c>
      <c r="O80" s="122" t="s">
        <v>124</v>
      </c>
      <c r="P80" s="122" t="s">
        <v>124</v>
      </c>
      <c r="Q80" s="122" t="s">
        <v>124</v>
      </c>
      <c r="R80" s="122" t="s">
        <v>124</v>
      </c>
      <c r="S80" s="122" t="s">
        <v>124</v>
      </c>
      <c r="T80" s="122" t="s">
        <v>124</v>
      </c>
      <c r="U80" s="122" t="s">
        <v>124</v>
      </c>
      <c r="V80" s="122" t="s">
        <v>124</v>
      </c>
      <c r="W80" s="122" t="s">
        <v>124</v>
      </c>
      <c r="X80" s="122" t="s">
        <v>124</v>
      </c>
      <c r="Y80" s="122" t="s">
        <v>124</v>
      </c>
      <c r="Z80" s="122" t="s">
        <v>124</v>
      </c>
      <c r="AA80" s="122" t="s">
        <v>124</v>
      </c>
      <c r="AB80" s="122" t="s">
        <v>124</v>
      </c>
      <c r="AC80" s="27">
        <f>Datos!$EA44</f>
        <v>2.2600129618682114</v>
      </c>
      <c r="AD80" s="27">
        <f>Datos!$EA45</f>
        <v>-2.2563292368899424E-2</v>
      </c>
      <c r="AE80" s="27">
        <f>Datos!$EA46</f>
        <v>0.37164907230270861</v>
      </c>
      <c r="AF80" s="27">
        <f>Datos!$EA47</f>
        <v>1.4753792941343908</v>
      </c>
      <c r="AG80" s="27">
        <f>Datos!$EA48</f>
        <v>3.3259286134392099</v>
      </c>
      <c r="AH80" s="27">
        <f>Datos!$EA49</f>
        <v>-2.927395790095729</v>
      </c>
      <c r="AI80" s="27">
        <f>Datos!$EA50</f>
        <v>0.97166479754235868</v>
      </c>
      <c r="AJ80" s="27">
        <f>Datos!$EA51</f>
        <v>2.1371214257315314</v>
      </c>
      <c r="AK80" s="27">
        <f>Datos!$EA52</f>
        <v>2.4589443173501611</v>
      </c>
      <c r="AL80" s="27">
        <f>Datos!$EA53</f>
        <v>1.301344910653659</v>
      </c>
      <c r="AM80" s="27">
        <f>Datos!$EA54</f>
        <v>3.6450685230255839</v>
      </c>
      <c r="AN80" s="27">
        <f>Datos!$EA55</f>
        <v>1.6075282142404341</v>
      </c>
      <c r="AO80" s="27">
        <f>Datos!$EA56</f>
        <v>5.1315826371247679</v>
      </c>
      <c r="AP80" s="27">
        <f>Datos!$EA57</f>
        <v>6.8660865199371681</v>
      </c>
      <c r="AQ80" s="27">
        <f>Datos!$EA58</f>
        <v>6.665195881777894</v>
      </c>
      <c r="AR80" s="27">
        <f>Datos!$EA59</f>
        <v>9.3576181655418207</v>
      </c>
      <c r="AS80" s="27">
        <f>Datos!$EA60</f>
        <v>8.8766310245576587</v>
      </c>
      <c r="AT80" s="27">
        <f>Datos!$EA61</f>
        <v>5.3237145659106675</v>
      </c>
      <c r="AU80" s="27">
        <f>Datos!$EA62</f>
        <v>6.8156032420690194</v>
      </c>
      <c r="AV80" s="27">
        <f>Datos!$EA63</f>
        <v>7.5055027904099045</v>
      </c>
      <c r="AW80" s="27">
        <f>Datos!$EA64</f>
        <v>8.6771449565221062</v>
      </c>
      <c r="AX80" s="27">
        <f>Datos!$EA65</f>
        <v>12.827239896361181</v>
      </c>
      <c r="AY80" s="27">
        <f>Datos!$EA66</f>
        <v>16.330033952812883</v>
      </c>
      <c r="AZ80" s="27">
        <f>Datos!$EA67</f>
        <v>46.444324902536295</v>
      </c>
      <c r="BA80" s="43"/>
      <c r="BB80" s="43"/>
      <c r="BC80" s="43"/>
      <c r="BD80" s="43"/>
      <c r="BE80" s="43"/>
      <c r="BF80" s="43"/>
      <c r="BG80" s="43"/>
      <c r="BH80" s="43"/>
      <c r="BI80" s="43"/>
      <c r="BJ80" s="43"/>
      <c r="BK80" s="43"/>
      <c r="BL80" s="43"/>
      <c r="BM80" s="43"/>
      <c r="BN80" s="43"/>
      <c r="BO80" s="43"/>
      <c r="BP80" s="43"/>
      <c r="BQ80" s="43"/>
      <c r="BR80" s="43"/>
      <c r="BS80" s="43"/>
      <c r="BT80" s="43"/>
      <c r="BU80" s="43"/>
      <c r="BV80" s="43"/>
      <c r="BW80" s="43"/>
      <c r="BX80" s="43"/>
      <c r="BY80" s="43"/>
      <c r="BZ80" s="43"/>
      <c r="CA80" s="43"/>
    </row>
    <row r="81" spans="1:79" x14ac:dyDescent="0.25">
      <c r="A81" s="77"/>
      <c r="B81" s="148" t="s">
        <v>318</v>
      </c>
      <c r="C81" s="42"/>
      <c r="D81" s="42"/>
      <c r="E81" s="42"/>
      <c r="F81" s="42"/>
      <c r="G81" s="42"/>
      <c r="H81" s="42"/>
      <c r="I81" s="42"/>
      <c r="K81" s="77"/>
      <c r="L81" s="42"/>
      <c r="M81" s="42"/>
      <c r="N81" s="42"/>
      <c r="O81" s="42"/>
      <c r="P81" s="42"/>
      <c r="Q81" s="42"/>
      <c r="R81" s="42"/>
      <c r="S81" s="42"/>
      <c r="T81" s="43"/>
      <c r="U81" s="43"/>
      <c r="V81" s="43"/>
      <c r="W81" s="43"/>
      <c r="X81" s="43"/>
      <c r="Y81" s="43"/>
      <c r="Z81" s="43"/>
      <c r="AA81" s="43"/>
      <c r="AB81" s="42"/>
      <c r="AC81" s="117"/>
      <c r="AD81" s="42"/>
      <c r="AE81" s="42"/>
      <c r="AF81" s="42"/>
      <c r="AG81" s="42"/>
      <c r="AH81" s="42"/>
      <c r="AI81" s="42"/>
      <c r="AJ81" s="42"/>
      <c r="AK81" s="43"/>
      <c r="AL81" s="43"/>
      <c r="AM81" s="43"/>
      <c r="AN81" s="43"/>
      <c r="AO81" s="43"/>
      <c r="AP81" s="43"/>
      <c r="AQ81" s="43"/>
      <c r="AR81" s="43"/>
      <c r="AS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  <c r="BF81" s="43"/>
      <c r="BG81" s="43"/>
      <c r="BH81" s="43"/>
      <c r="BI81" s="43"/>
      <c r="BJ81" s="43"/>
      <c r="BK81" s="43"/>
      <c r="BL81" s="43"/>
      <c r="BM81" s="43"/>
      <c r="BN81" s="43"/>
      <c r="BO81" s="43"/>
      <c r="BP81" s="43"/>
      <c r="BQ81" s="43"/>
      <c r="BR81" s="43"/>
      <c r="BS81" s="43"/>
      <c r="BT81" s="43"/>
      <c r="BU81" s="43"/>
      <c r="BV81" s="43"/>
      <c r="BW81" s="43"/>
      <c r="BX81" s="43"/>
      <c r="BY81" s="43"/>
      <c r="BZ81" s="43"/>
      <c r="CA81" s="43"/>
    </row>
    <row r="82" spans="1:79" x14ac:dyDescent="0.25">
      <c r="A82" s="77"/>
      <c r="B82" s="87" t="s">
        <v>145</v>
      </c>
      <c r="C82" s="151">
        <f>Datos!$ED18</f>
        <v>315.36856535098082</v>
      </c>
      <c r="D82" s="151">
        <f>Datos!$ED19</f>
        <v>315.41638888888883</v>
      </c>
      <c r="E82" s="151">
        <f>Datos!$ED20</f>
        <v>322.40916666666658</v>
      </c>
      <c r="F82" s="151">
        <f>Datos!$ED21</f>
        <v>329.37083333333328</v>
      </c>
      <c r="G82" s="151">
        <f>Datos!$ED22</f>
        <v>336.69861111111101</v>
      </c>
      <c r="H82" s="151">
        <f>Datos!$ED23</f>
        <v>273.88754842280025</v>
      </c>
      <c r="I82" s="151">
        <f>Datos!$ED24</f>
        <v>233.61048573631453</v>
      </c>
      <c r="J82" s="151">
        <f>Datos!$ED25</f>
        <v>265.50283067421515</v>
      </c>
      <c r="K82" s="151">
        <f>Datos!$ED26</f>
        <v>271.01284781861898</v>
      </c>
      <c r="L82" s="151">
        <f>Datos!$ED27</f>
        <v>276.29855670103086</v>
      </c>
      <c r="M82" s="151">
        <f>Datos!$ED28</f>
        <v>49.563748712667362</v>
      </c>
      <c r="N82" s="151">
        <f>Datos!$ED29</f>
        <v>49.580769230769221</v>
      </c>
      <c r="O82" s="151">
        <f>Datos!$ED30</f>
        <v>49.572257510729614</v>
      </c>
      <c r="P82" s="151">
        <f>Datos!$ED31</f>
        <v>49.529742710120068</v>
      </c>
      <c r="Q82" s="151">
        <f>Datos!$ED32</f>
        <v>49.512757201646089</v>
      </c>
      <c r="R82" s="122" t="str">
        <f>Datos!$ED33</f>
        <v>-</v>
      </c>
      <c r="S82" s="122" t="str">
        <f>Datos!$ED34</f>
        <v>-</v>
      </c>
      <c r="T82" s="122" t="str">
        <f>Datos!$ED35</f>
        <v>-</v>
      </c>
      <c r="U82" s="27">
        <f>Datos!$ED36</f>
        <v>506.2</v>
      </c>
      <c r="V82" s="122" t="str">
        <f>Datos!$ED37</f>
        <v>-</v>
      </c>
      <c r="W82" s="122" t="str">
        <f>Datos!$ED38</f>
        <v>-</v>
      </c>
      <c r="X82" s="122" t="str">
        <f>Datos!$ED39</f>
        <v>-</v>
      </c>
      <c r="Y82" s="122" t="str">
        <f>Datos!$ED40</f>
        <v>-</v>
      </c>
      <c r="Z82" s="122" t="str">
        <f>Datos!$ED41</f>
        <v>-</v>
      </c>
      <c r="AA82" s="122" t="str">
        <f>Datos!$ED42</f>
        <v>-</v>
      </c>
      <c r="AB82" s="108">
        <f>Datos!$ED43</f>
        <v>602.70000000000005</v>
      </c>
      <c r="AC82" s="108">
        <f>Datos!$ED44</f>
        <v>649.1</v>
      </c>
      <c r="AD82" s="108">
        <f>Datos!$ED45</f>
        <v>813.3</v>
      </c>
      <c r="AE82" s="108">
        <f>Datos!$ED46</f>
        <v>983.3</v>
      </c>
      <c r="AF82" s="108">
        <f>Datos!$ED47</f>
        <v>1126.5</v>
      </c>
      <c r="AG82" s="108">
        <f>Datos!$ED48</f>
        <v>1315.4</v>
      </c>
      <c r="AH82" s="108">
        <f>Datos!$ED49</f>
        <v>1723.5</v>
      </c>
      <c r="AI82" s="108">
        <f>Datos!$ED50</f>
        <v>1771</v>
      </c>
      <c r="AJ82" s="108">
        <f>Datos!$ED51</f>
        <v>1891.8</v>
      </c>
      <c r="AK82" s="108">
        <f>Datos!$ED52</f>
        <v>2176.1</v>
      </c>
      <c r="AL82" s="108">
        <f>Datos!$ED53</f>
        <v>2483.3000000000002</v>
      </c>
      <c r="AM82" s="108">
        <f>Datos!$ED54</f>
        <v>2914.8</v>
      </c>
      <c r="AN82" s="108">
        <f>Datos!$ED55</f>
        <v>3259.9</v>
      </c>
      <c r="AO82" s="108">
        <f>Datos!$ED56</f>
        <v>3554.4</v>
      </c>
      <c r="AP82" s="108">
        <f>Datos!$ED57</f>
        <v>4322.2</v>
      </c>
      <c r="AQ82" s="108">
        <f>Datos!$ED58</f>
        <v>5731.8</v>
      </c>
      <c r="AR82" s="108">
        <f>Datos!$ED59</f>
        <v>7980.8</v>
      </c>
      <c r="AS82" s="108">
        <f>Datos!$ED60</f>
        <v>11612</v>
      </c>
      <c r="AT82" s="108">
        <f>Datos!$ED61</f>
        <v>15923</v>
      </c>
      <c r="AU82" s="108">
        <f>Datos!$ED62</f>
        <v>20185.3</v>
      </c>
      <c r="AV82" s="108">
        <f>Datos!$ED63</f>
        <v>25027.7</v>
      </c>
      <c r="AW82" s="108">
        <f>Datos!$ED64</f>
        <v>28315</v>
      </c>
      <c r="AX82" s="108">
        <f>Datos!$ED65</f>
        <v>32322</v>
      </c>
      <c r="AY82" s="108">
        <f>Datos!$ED66</f>
        <v>42206.7</v>
      </c>
      <c r="AZ82" s="108">
        <f>Datos!$ED67</f>
        <v>49548.7</v>
      </c>
      <c r="BA82" s="43"/>
      <c r="BB82" s="43"/>
      <c r="BC82" s="43"/>
      <c r="BD82" s="43"/>
      <c r="BE82" s="43"/>
      <c r="BF82" s="43"/>
      <c r="BG82" s="43"/>
      <c r="BH82" s="43"/>
      <c r="BI82" s="43"/>
      <c r="BJ82" s="43"/>
      <c r="BK82" s="43"/>
      <c r="BL82" s="43"/>
      <c r="BM82" s="43"/>
      <c r="BN82" s="43"/>
      <c r="BO82" s="43"/>
      <c r="BP82" s="43"/>
      <c r="BQ82" s="43"/>
      <c r="BR82" s="43"/>
      <c r="BS82" s="43"/>
      <c r="BT82" s="43"/>
      <c r="BU82" s="43"/>
      <c r="BV82" s="43"/>
      <c r="BW82" s="43"/>
      <c r="BX82" s="43"/>
      <c r="BY82" s="43"/>
      <c r="BZ82" s="43"/>
      <c r="CA82" s="43"/>
    </row>
    <row r="83" spans="1:79" x14ac:dyDescent="0.25">
      <c r="A83" s="142"/>
      <c r="B83" s="150" t="s">
        <v>130</v>
      </c>
      <c r="C83" s="62">
        <f>Datos!$EE18</f>
        <v>29.400766790058174</v>
      </c>
      <c r="D83" s="62">
        <f>Datos!$EE19</f>
        <v>27.354830161406895</v>
      </c>
      <c r="E83" s="62">
        <f>Datos!$EE20</f>
        <v>25.565484581497795</v>
      </c>
      <c r="F83" s="62">
        <f>Datos!$EE21</f>
        <v>22.179854096520764</v>
      </c>
      <c r="G83" s="62">
        <f>Datos!$EE22</f>
        <v>17.825220588235293</v>
      </c>
      <c r="H83" s="62">
        <f>Datos!$EE23</f>
        <v>16.993366295838481</v>
      </c>
      <c r="I83" s="62">
        <f>Datos!$EE24</f>
        <v>16.216698779704561</v>
      </c>
      <c r="J83" s="62">
        <f>Datos!$EE25</f>
        <v>15.634379924839372</v>
      </c>
      <c r="K83" s="62">
        <f>Datos!$EE26</f>
        <v>14.242461005199306</v>
      </c>
      <c r="L83" s="62">
        <f>Datos!$EE27</f>
        <v>12.546091189963485</v>
      </c>
      <c r="M83" s="62">
        <f>Datos!$EE28</f>
        <v>1.8460452627541237</v>
      </c>
      <c r="N83" s="62">
        <f>Datos!$EE29</f>
        <v>1.2798893675868304</v>
      </c>
      <c r="O83" s="62">
        <f>Datos!$EE30</f>
        <v>1.1700476514635807</v>
      </c>
      <c r="P83" s="62">
        <f>Datos!$EE31</f>
        <v>0.86155388471177952</v>
      </c>
      <c r="Q83" s="62">
        <f>Datos!$EE32</f>
        <v>0.77565677078296746</v>
      </c>
      <c r="R83" s="152" t="str">
        <f>Datos!$EE33</f>
        <v>-</v>
      </c>
      <c r="S83" s="152" t="str">
        <f>Datos!$EE34</f>
        <v>-</v>
      </c>
      <c r="T83" s="152" t="str">
        <f>Datos!$EE35</f>
        <v>-</v>
      </c>
      <c r="U83" s="62">
        <f>Datos!$EE36</f>
        <v>8.0324824521072777</v>
      </c>
      <c r="V83" s="152" t="str">
        <f>Datos!$EE37</f>
        <v>-</v>
      </c>
      <c r="W83" s="152" t="str">
        <f>Datos!$EE38</f>
        <v>-</v>
      </c>
      <c r="X83" s="152" t="str">
        <f>Datos!$EE39</f>
        <v>-</v>
      </c>
      <c r="Y83" s="152" t="str">
        <f>Datos!$EE40</f>
        <v>-</v>
      </c>
      <c r="Z83" s="152" t="str">
        <f>Datos!$EE41</f>
        <v>-</v>
      </c>
      <c r="AA83" s="152" t="str">
        <f>Datos!$EE42</f>
        <v>-</v>
      </c>
      <c r="AB83" s="62">
        <f>Datos!$EE43</f>
        <v>5.73445123575664</v>
      </c>
      <c r="AC83" s="62">
        <f>Datos!$EE44</f>
        <v>5.7637527349188762</v>
      </c>
      <c r="AD83" s="62">
        <f>Datos!$EE45</f>
        <v>6.3657226226182351</v>
      </c>
      <c r="AE83" s="62">
        <f>Datos!$EE46</f>
        <v>7.0950899351174117</v>
      </c>
      <c r="AF83" s="62">
        <f>Datos!$EE47</f>
        <v>7.5389092038269423</v>
      </c>
      <c r="AG83" s="62">
        <f>Datos!$EE48</f>
        <v>7.9068727398630454</v>
      </c>
      <c r="AH83" s="62">
        <f>Datos!$EE49</f>
        <v>8.7754225033706579</v>
      </c>
      <c r="AI83" s="62">
        <f>Datos!$EE50</f>
        <v>8.2781766509610364</v>
      </c>
      <c r="AJ83" s="62">
        <f>Datos!$EE51</f>
        <v>7.9568702135964147</v>
      </c>
      <c r="AK83" s="62">
        <f>Datos!$EE52</f>
        <v>8.3689716175678797</v>
      </c>
      <c r="AL83" s="62">
        <f>Datos!$EE53</f>
        <v>8.6259719111427291</v>
      </c>
      <c r="AM83" s="62">
        <f>Datos!$EE54</f>
        <v>9.1592172872527637</v>
      </c>
      <c r="AN83" s="62" t="s">
        <v>364</v>
      </c>
      <c r="AO83" s="62">
        <f>Datos!$EE56</f>
        <v>9.0671433906585772</v>
      </c>
      <c r="AP83" s="62">
        <f>Datos!$EE57</f>
        <v>9.567028966259743</v>
      </c>
      <c r="AQ83" s="62">
        <f>Datos!$EE58</f>
        <v>10.370304432971338</v>
      </c>
      <c r="AR83" s="62">
        <f>Datos!$EE59</f>
        <v>11.08805422209675</v>
      </c>
      <c r="AS83" s="62">
        <f>Datos!$EE60</f>
        <v>13.194854779328214</v>
      </c>
      <c r="AT83" s="62">
        <f>Datos!$EE61</f>
        <v>17.886208868478331</v>
      </c>
      <c r="AU83" s="62">
        <f>Datos!$EE62</f>
        <v>24.632241961617503</v>
      </c>
      <c r="AV83" s="62">
        <f>Datos!$EE63</f>
        <v>24.306035600270043</v>
      </c>
      <c r="AW83" s="62">
        <f>Datos!$EE64</f>
        <v>21.014921036257451</v>
      </c>
      <c r="AX83" s="62">
        <f>Datos!$EE65</f>
        <v>16.883794442824041</v>
      </c>
      <c r="AY83" s="62">
        <f>Datos!$EE66</f>
        <v>17.130557416612383</v>
      </c>
      <c r="AZ83" s="62">
        <f>Datos!$EE67</f>
        <v>28.046997899712871</v>
      </c>
      <c r="BA83" s="43"/>
      <c r="BB83" s="43"/>
      <c r="BC83" s="43"/>
      <c r="BD83" s="43"/>
      <c r="BE83" s="43"/>
      <c r="BF83" s="43"/>
      <c r="BG83" s="43"/>
      <c r="BH83" s="43"/>
      <c r="BI83" s="43"/>
      <c r="BJ83" s="43"/>
      <c r="BK83" s="43"/>
      <c r="BL83" s="43"/>
      <c r="BM83" s="43"/>
      <c r="BN83" s="43"/>
      <c r="BO83" s="43"/>
      <c r="BP83" s="43"/>
      <c r="BQ83" s="43"/>
      <c r="BR83" s="43"/>
      <c r="BS83" s="43"/>
      <c r="BT83" s="43"/>
      <c r="BU83" s="43"/>
      <c r="BV83" s="43"/>
      <c r="BW83" s="43"/>
      <c r="BX83" s="43"/>
      <c r="BY83" s="43"/>
      <c r="BZ83" s="43"/>
      <c r="CA83" s="43"/>
    </row>
    <row r="84" spans="1:79" x14ac:dyDescent="0.25">
      <c r="A84" s="142"/>
      <c r="B84" s="9" t="s">
        <v>292</v>
      </c>
      <c r="C84" s="42"/>
      <c r="D84" s="42"/>
      <c r="E84" s="42"/>
      <c r="F84" s="42"/>
      <c r="G84" s="42"/>
      <c r="H84" s="42"/>
      <c r="I84" s="42"/>
      <c r="K84" s="84"/>
      <c r="L84" s="42"/>
      <c r="M84" s="42"/>
      <c r="N84" s="42"/>
      <c r="O84" s="42"/>
      <c r="P84" s="42"/>
      <c r="Q84" s="42"/>
      <c r="R84" s="42"/>
      <c r="S84" s="42"/>
      <c r="T84" s="43"/>
      <c r="U84" s="43"/>
      <c r="V84" s="43"/>
      <c r="W84" s="43"/>
      <c r="X84" s="43"/>
      <c r="Y84" s="43"/>
      <c r="Z84" s="43"/>
      <c r="AA84" s="43"/>
      <c r="AB84" s="42"/>
      <c r="AC84" s="145"/>
      <c r="AD84" s="88"/>
      <c r="AE84" s="88"/>
      <c r="AF84" s="88"/>
      <c r="AG84" s="88"/>
      <c r="AH84" s="88"/>
      <c r="AI84" s="88"/>
      <c r="AJ84" s="88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</row>
    <row r="85" spans="1:79" x14ac:dyDescent="0.25">
      <c r="A85" s="142"/>
      <c r="B85" s="142"/>
      <c r="C85" s="42"/>
      <c r="D85" s="42"/>
      <c r="E85" s="42"/>
      <c r="F85" s="42"/>
      <c r="G85" s="42"/>
      <c r="H85" s="42"/>
      <c r="I85" s="42"/>
      <c r="K85" s="84"/>
      <c r="L85" s="42"/>
      <c r="M85" s="42"/>
      <c r="N85" s="42"/>
      <c r="O85" s="42"/>
      <c r="P85" s="42"/>
      <c r="Q85" s="42"/>
      <c r="R85" s="42"/>
      <c r="S85" s="42"/>
      <c r="T85" s="43"/>
      <c r="U85" s="43"/>
      <c r="V85" s="43"/>
      <c r="W85" s="43"/>
      <c r="X85" s="43"/>
      <c r="Y85" s="43"/>
      <c r="Z85" s="43"/>
      <c r="AA85" s="43"/>
      <c r="AB85" s="42"/>
      <c r="AC85" s="145"/>
      <c r="AD85" s="88"/>
      <c r="AE85" s="88"/>
      <c r="AF85" s="88"/>
      <c r="AG85" s="88"/>
      <c r="AH85" s="88"/>
      <c r="AI85" s="88"/>
      <c r="AJ85" s="88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</row>
    <row r="86" spans="1:79" x14ac:dyDescent="0.25">
      <c r="A86" s="142"/>
      <c r="B86" s="142"/>
      <c r="C86" s="42"/>
      <c r="D86" s="42"/>
      <c r="E86" s="42"/>
      <c r="F86" s="42"/>
      <c r="G86" s="42"/>
      <c r="H86" s="42"/>
      <c r="I86" s="42"/>
      <c r="K86" s="84"/>
      <c r="L86" s="42"/>
      <c r="M86" s="42"/>
      <c r="N86" s="42"/>
      <c r="O86" s="42"/>
      <c r="P86" s="42"/>
      <c r="Q86" s="42"/>
      <c r="R86" s="42"/>
      <c r="S86" s="42"/>
      <c r="T86" s="43"/>
      <c r="U86" s="43"/>
      <c r="V86" s="43"/>
      <c r="W86" s="43"/>
      <c r="X86" s="43"/>
      <c r="Y86" s="43"/>
      <c r="Z86" s="43"/>
      <c r="AA86" s="43"/>
      <c r="AB86" s="42"/>
      <c r="AC86" s="145"/>
      <c r="AD86" s="88"/>
      <c r="AE86" s="88"/>
      <c r="AF86" s="88"/>
      <c r="AG86" s="88"/>
      <c r="AH86" s="88"/>
      <c r="AI86" s="88"/>
      <c r="AJ86" s="88"/>
      <c r="AK86" s="43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3"/>
      <c r="BJ86" s="43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3"/>
      <c r="BW86" s="43"/>
      <c r="BX86" s="43"/>
      <c r="BY86" s="43"/>
      <c r="BZ86" s="43"/>
      <c r="CA86" s="43"/>
    </row>
    <row r="87" spans="1:79" x14ac:dyDescent="0.25">
      <c r="A87" s="142"/>
      <c r="B87" s="142"/>
      <c r="C87" s="42"/>
      <c r="D87" s="42"/>
      <c r="E87" s="42"/>
      <c r="F87" s="42"/>
      <c r="G87" s="42"/>
      <c r="H87" s="42"/>
      <c r="I87" s="42"/>
      <c r="K87" s="84"/>
      <c r="L87" s="42"/>
      <c r="M87" s="42"/>
      <c r="N87" s="42"/>
      <c r="O87" s="42"/>
      <c r="P87" s="42"/>
      <c r="Q87" s="42"/>
      <c r="R87" s="42"/>
      <c r="S87" s="42"/>
      <c r="T87" s="43"/>
      <c r="U87" s="43"/>
      <c r="V87" s="43"/>
      <c r="W87" s="43"/>
      <c r="X87" s="43"/>
      <c r="Y87" s="43"/>
      <c r="Z87" s="43"/>
      <c r="AA87" s="43"/>
      <c r="AB87" s="42"/>
      <c r="AC87" s="145"/>
      <c r="AD87" s="88"/>
      <c r="AE87" s="88"/>
      <c r="AF87" s="88"/>
      <c r="AG87" s="88"/>
      <c r="AH87" s="88"/>
      <c r="AI87" s="88"/>
      <c r="AJ87" s="88"/>
      <c r="AK87" s="43"/>
      <c r="AL87" s="43"/>
      <c r="AM87" s="43"/>
      <c r="AN87" s="43"/>
      <c r="AO87" s="43"/>
      <c r="AP87" s="43"/>
      <c r="AQ87" s="43"/>
      <c r="AR87" s="43"/>
      <c r="AS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  <c r="BF87" s="43"/>
      <c r="BG87" s="43"/>
      <c r="BH87" s="43"/>
      <c r="BI87" s="43"/>
      <c r="BJ87" s="43"/>
      <c r="BK87" s="43"/>
      <c r="BL87" s="43"/>
      <c r="BM87" s="43"/>
      <c r="BN87" s="43"/>
      <c r="BO87" s="43"/>
      <c r="BP87" s="43"/>
      <c r="BQ87" s="43"/>
      <c r="BR87" s="43"/>
      <c r="BS87" s="43"/>
      <c r="BT87" s="43"/>
      <c r="BU87" s="43"/>
      <c r="BV87" s="43"/>
      <c r="BW87" s="43"/>
      <c r="BX87" s="43"/>
      <c r="BY87" s="43"/>
      <c r="BZ87" s="43"/>
      <c r="CA87" s="43"/>
    </row>
    <row r="88" spans="1:79" x14ac:dyDescent="0.25">
      <c r="A88" s="77"/>
      <c r="B88" s="228" t="s">
        <v>295</v>
      </c>
      <c r="C88" s="228"/>
      <c r="D88" s="228"/>
      <c r="E88" s="228"/>
      <c r="F88" s="228"/>
      <c r="G88" s="228"/>
      <c r="H88" s="228"/>
      <c r="I88" s="228"/>
      <c r="J88" s="228"/>
      <c r="K88" s="228"/>
      <c r="L88" s="228"/>
      <c r="M88" s="228"/>
      <c r="N88" s="228"/>
      <c r="O88" s="228"/>
      <c r="P88" s="228"/>
      <c r="Q88" s="228"/>
      <c r="R88" s="228"/>
      <c r="S88" s="228"/>
      <c r="T88" s="228"/>
      <c r="U88" s="228"/>
      <c r="V88" s="228"/>
      <c r="W88" s="228"/>
      <c r="X88" s="228"/>
      <c r="Y88" s="228"/>
      <c r="Z88" s="228"/>
      <c r="AA88" s="228"/>
      <c r="AB88" s="228"/>
      <c r="AC88" s="228"/>
      <c r="AD88" s="228"/>
      <c r="AE88" s="228"/>
      <c r="AF88" s="228"/>
      <c r="AG88" s="228"/>
      <c r="AH88" s="228"/>
      <c r="AI88" s="228"/>
      <c r="AJ88" s="228"/>
      <c r="AK88" s="228"/>
      <c r="AL88" s="228"/>
      <c r="AM88" s="228"/>
      <c r="AN88" s="228"/>
      <c r="AO88" s="228"/>
      <c r="AP88" s="228"/>
      <c r="AQ88" s="228"/>
      <c r="AR88" s="228"/>
      <c r="AS88" s="228"/>
      <c r="AT88" s="228"/>
      <c r="AU88" s="228"/>
      <c r="AV88" s="228"/>
      <c r="AW88" s="228"/>
      <c r="AX88" s="228"/>
      <c r="AY88" s="228"/>
      <c r="AZ88" s="228"/>
      <c r="BA88" s="43"/>
      <c r="BB88" s="43"/>
      <c r="BC88" s="43"/>
      <c r="BD88" s="43"/>
      <c r="BE88" s="43"/>
      <c r="BF88" s="43"/>
      <c r="BG88" s="43"/>
      <c r="BH88" s="43"/>
      <c r="BI88" s="43"/>
      <c r="BJ88" s="43"/>
      <c r="BK88" s="43"/>
      <c r="BL88" s="43"/>
      <c r="BM88" s="43"/>
      <c r="BN88" s="43"/>
      <c r="BO88" s="43"/>
      <c r="BP88" s="43"/>
      <c r="BQ88" s="43"/>
      <c r="BR88" s="43"/>
      <c r="BS88" s="43"/>
      <c r="BT88" s="43"/>
      <c r="BU88" s="43"/>
      <c r="BV88" s="43"/>
      <c r="BW88" s="43"/>
      <c r="BX88" s="43"/>
      <c r="BY88" s="43"/>
      <c r="BZ88" s="43"/>
      <c r="CA88" s="43"/>
    </row>
    <row r="89" spans="1:79" x14ac:dyDescent="0.25">
      <c r="A89" s="77"/>
      <c r="B89" s="76"/>
      <c r="C89" s="120">
        <v>1933</v>
      </c>
      <c r="D89" s="120">
        <v>1934</v>
      </c>
      <c r="E89" s="120">
        <v>1935</v>
      </c>
      <c r="F89" s="120">
        <v>1936</v>
      </c>
      <c r="G89" s="120">
        <v>1937</v>
      </c>
      <c r="H89" s="120">
        <v>1938</v>
      </c>
      <c r="I89" s="120">
        <v>1939</v>
      </c>
      <c r="J89" s="120">
        <v>1940</v>
      </c>
      <c r="K89" s="120">
        <v>1941</v>
      </c>
      <c r="L89" s="120">
        <v>1942</v>
      </c>
      <c r="M89" s="120">
        <v>1943</v>
      </c>
      <c r="N89" s="120">
        <v>1944</v>
      </c>
      <c r="O89" s="120">
        <v>1945</v>
      </c>
      <c r="P89" s="120">
        <v>1946</v>
      </c>
      <c r="Q89" s="120">
        <v>1947</v>
      </c>
      <c r="R89" s="120">
        <v>1948</v>
      </c>
      <c r="S89" s="120">
        <v>1949</v>
      </c>
      <c r="T89" s="120">
        <v>1950</v>
      </c>
      <c r="U89" s="120">
        <v>1951</v>
      </c>
      <c r="V89" s="120">
        <v>1952</v>
      </c>
      <c r="W89" s="120">
        <v>1953</v>
      </c>
      <c r="X89" s="120">
        <v>1954</v>
      </c>
      <c r="Y89" s="120">
        <v>1955</v>
      </c>
      <c r="Z89" s="120">
        <v>1956</v>
      </c>
      <c r="AA89" s="120">
        <v>1957</v>
      </c>
      <c r="AB89" s="120">
        <v>1958</v>
      </c>
      <c r="AC89" s="120">
        <v>1959</v>
      </c>
      <c r="AD89" s="120">
        <v>1960</v>
      </c>
      <c r="AE89" s="120">
        <v>1961</v>
      </c>
      <c r="AF89" s="120">
        <v>1962</v>
      </c>
      <c r="AG89" s="120">
        <v>1963</v>
      </c>
      <c r="AH89" s="120">
        <v>1964</v>
      </c>
      <c r="AI89" s="120">
        <v>1965</v>
      </c>
      <c r="AJ89" s="120">
        <v>1966</v>
      </c>
      <c r="AK89" s="120">
        <v>1967</v>
      </c>
      <c r="AL89" s="120">
        <v>1968</v>
      </c>
      <c r="AM89" s="120">
        <v>1969</v>
      </c>
      <c r="AN89" s="120">
        <v>1970</v>
      </c>
      <c r="AO89" s="120">
        <v>1971</v>
      </c>
      <c r="AP89" s="120">
        <v>1972</v>
      </c>
      <c r="AQ89" s="120">
        <v>1973</v>
      </c>
      <c r="AR89" s="120">
        <v>1974</v>
      </c>
      <c r="AS89" s="120">
        <v>1975</v>
      </c>
      <c r="AT89" s="120">
        <v>1976</v>
      </c>
      <c r="AU89" s="120">
        <v>1977</v>
      </c>
      <c r="AV89" s="120">
        <v>1978</v>
      </c>
      <c r="AW89" s="120">
        <v>1979</v>
      </c>
      <c r="AX89" s="120">
        <v>1980</v>
      </c>
      <c r="AY89" s="120">
        <v>1981</v>
      </c>
      <c r="AZ89" s="120">
        <v>1982</v>
      </c>
      <c r="BA89" s="43"/>
      <c r="BB89" s="43"/>
      <c r="BC89" s="43"/>
      <c r="BD89" s="43"/>
      <c r="BE89" s="43"/>
      <c r="BF89" s="43"/>
      <c r="BG89" s="43"/>
      <c r="BH89" s="43"/>
      <c r="BI89" s="43"/>
      <c r="BJ89" s="43"/>
      <c r="BK89" s="43"/>
      <c r="BL89" s="43"/>
      <c r="BM89" s="43"/>
      <c r="BN89" s="43"/>
      <c r="BO89" s="43"/>
      <c r="BP89" s="43"/>
      <c r="BQ89" s="43"/>
      <c r="BR89" s="43"/>
      <c r="BS89" s="43"/>
      <c r="BT89" s="43"/>
      <c r="BU89" s="43"/>
      <c r="BV89" s="43"/>
      <c r="BW89" s="43"/>
      <c r="BX89" s="43"/>
      <c r="BY89" s="43"/>
      <c r="BZ89" s="43"/>
      <c r="CA89" s="43"/>
    </row>
    <row r="90" spans="1:79" x14ac:dyDescent="0.25">
      <c r="A90" s="77"/>
      <c r="B90" s="44" t="s">
        <v>146</v>
      </c>
      <c r="J90" s="77"/>
      <c r="K90" s="8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87"/>
      <c r="AD90" s="88"/>
      <c r="AE90" s="88"/>
      <c r="AF90" s="88"/>
      <c r="AG90" s="88"/>
      <c r="AH90" s="88"/>
      <c r="AI90" s="88"/>
      <c r="AJ90" s="88"/>
      <c r="AK90" s="43"/>
      <c r="AL90" s="43"/>
      <c r="AM90" s="43"/>
      <c r="AN90" s="43"/>
      <c r="AO90" s="43"/>
      <c r="AP90" s="43"/>
      <c r="AQ90" s="43"/>
      <c r="AR90" s="43"/>
      <c r="AS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  <c r="BF90" s="43"/>
      <c r="BG90" s="43"/>
      <c r="BH90" s="43"/>
      <c r="BI90" s="43"/>
      <c r="BJ90" s="43"/>
      <c r="BK90" s="43"/>
      <c r="BL90" s="43"/>
      <c r="BM90" s="43"/>
      <c r="BN90" s="43"/>
      <c r="BO90" s="43"/>
      <c r="BP90" s="43"/>
      <c r="BQ90" s="43"/>
      <c r="BR90" s="43"/>
      <c r="BS90" s="43"/>
      <c r="BT90" s="43"/>
      <c r="BU90" s="43"/>
      <c r="BV90" s="43"/>
      <c r="BW90" s="43"/>
      <c r="BX90" s="43"/>
      <c r="BY90" s="43"/>
      <c r="BZ90" s="43"/>
      <c r="CA90" s="43"/>
    </row>
    <row r="91" spans="1:79" x14ac:dyDescent="0.25">
      <c r="B91" s="79" t="s">
        <v>0</v>
      </c>
      <c r="C91" s="27">
        <f>Datos!$EH18</f>
        <v>4.7593865679534639</v>
      </c>
      <c r="D91" s="27">
        <f>Datos!$EH19</f>
        <v>6.0226451457480126</v>
      </c>
      <c r="E91" s="27">
        <f>Datos!$EH20</f>
        <v>8.5462555066079293</v>
      </c>
      <c r="F91" s="27">
        <f>Datos!$EH21</f>
        <v>8.1743359521137293</v>
      </c>
      <c r="G91" s="27">
        <f>Datos!$EH22</f>
        <v>6.2352941176470589</v>
      </c>
      <c r="H91" s="27">
        <f>Datos!$EH23</f>
        <v>6.5238291443483032</v>
      </c>
      <c r="I91" s="27">
        <f>Datos!$EH24</f>
        <v>7.1933204881181751</v>
      </c>
      <c r="J91" s="27">
        <f>Datos!$EH25</f>
        <v>8.7525760698266453</v>
      </c>
      <c r="K91" s="27">
        <f>Datos!$EH26</f>
        <v>9.4129116117850948</v>
      </c>
      <c r="L91" s="27">
        <f>Datos!$EH27</f>
        <v>12.302218893362046</v>
      </c>
      <c r="M91" s="27">
        <f>Datos!$EH28</f>
        <v>15.74223245109321</v>
      </c>
      <c r="N91" s="27">
        <f>Datos!$EH29</f>
        <v>13.855645976277858</v>
      </c>
      <c r="O91" s="27">
        <f>Datos!$EH30</f>
        <v>16.089662549839542</v>
      </c>
      <c r="P91" s="27">
        <f>Datos!$EH31</f>
        <v>11.657715717866093</v>
      </c>
      <c r="Q91" s="27">
        <f>Datos!$EH32</f>
        <v>9.8443090610192439</v>
      </c>
      <c r="R91" s="27">
        <f>Datos!$EH33</f>
        <v>10.401498444155767</v>
      </c>
      <c r="S91" s="27">
        <f>Datos!$EH34</f>
        <v>11.09524332637592</v>
      </c>
      <c r="T91" s="27">
        <f>Datos!$EH35</f>
        <v>12.295140288878875</v>
      </c>
      <c r="U91" s="27">
        <f>Datos!$EH36</f>
        <v>9.8740229885057467</v>
      </c>
      <c r="V91" s="27">
        <f>Datos!$EH37</f>
        <v>9.2961487383798147</v>
      </c>
      <c r="W91" s="27">
        <f>Datos!$EH38</f>
        <v>9.8872477911116974</v>
      </c>
      <c r="X91" s="27">
        <f>Datos!$EH39</f>
        <v>9.611014931832937</v>
      </c>
      <c r="Y91" s="27">
        <f>Datos!$EH40</f>
        <v>9.1901435821127553</v>
      </c>
      <c r="Z91" s="27">
        <f>Datos!$EH41</f>
        <v>8.8495919160513026</v>
      </c>
      <c r="AA91" s="27">
        <f>Datos!$EH42</f>
        <v>7.8879244708390432</v>
      </c>
      <c r="AB91" s="27">
        <f>Datos!$EH43</f>
        <v>7.7715277407765431</v>
      </c>
      <c r="AC91" s="27">
        <f>Datos!$EH44</f>
        <v>8.0861250816923818</v>
      </c>
      <c r="AD91" s="27">
        <f>Datos!$EH45</f>
        <v>7.4550885080430547</v>
      </c>
      <c r="AE91" s="27">
        <f>Datos!$EH46</f>
        <v>7.7431942552356317</v>
      </c>
      <c r="AF91" s="27">
        <f>Datos!$EH47</f>
        <v>7.9628013555982671</v>
      </c>
      <c r="AG91" s="27">
        <f>Datos!$EH48</f>
        <v>7.9398130337770256</v>
      </c>
      <c r="AH91" s="27">
        <f>Datos!$EH49</f>
        <v>7.1502763736196604</v>
      </c>
      <c r="AI91" s="27">
        <f>Datos!$EH50</f>
        <v>7.1423229377009942</v>
      </c>
      <c r="AJ91" s="27">
        <f>Datos!$EH51</f>
        <v>7.151845919864332</v>
      </c>
      <c r="AK91" s="27">
        <f>Datos!$EH52</f>
        <v>6.6936389508499357</v>
      </c>
      <c r="AL91" s="27">
        <f>Datos!$EH53</f>
        <v>6.4330930533710511</v>
      </c>
      <c r="AM91" s="27">
        <f>Datos!$EH54</f>
        <v>7.1252601836117009</v>
      </c>
      <c r="AN91" s="27">
        <f>Datos!$EH55</f>
        <v>6.9005176682421787</v>
      </c>
      <c r="AO91" s="27">
        <f>Datos!$EH56</f>
        <v>6.5133231702961769</v>
      </c>
      <c r="AP91" s="27">
        <f>Datos!$EH57</f>
        <v>10.127566288784296</v>
      </c>
      <c r="AQ91" s="27">
        <f>Datos!$EH58</f>
        <v>11.726596525356388</v>
      </c>
      <c r="AR91" s="27">
        <f>Datos!$EH59</f>
        <v>12.74170368797842</v>
      </c>
      <c r="AS91" s="27">
        <f>Datos!$EH60</f>
        <v>13.584291623108042</v>
      </c>
      <c r="AT91" s="27">
        <f>Datos!$EH61</f>
        <v>13.332112784543476</v>
      </c>
      <c r="AU91" s="27">
        <f>Datos!$EH62</f>
        <v>14.196358224871206</v>
      </c>
      <c r="AV91" s="27">
        <f>Datos!$EH63</f>
        <v>14.522131019193138</v>
      </c>
      <c r="AW91" s="27">
        <f>Datos!$EH64</f>
        <v>17.786360735002734</v>
      </c>
      <c r="AX91" s="27">
        <f>Datos!$EH65</f>
        <v>17.070754913526173</v>
      </c>
      <c r="AY91" s="27">
        <f>Datos!$EH66</f>
        <v>17.854824194989426</v>
      </c>
      <c r="AZ91" s="27">
        <f>Datos!$EH67</f>
        <v>26.953766987400623</v>
      </c>
      <c r="BA91" s="43"/>
      <c r="BB91" s="43"/>
      <c r="BC91" s="43"/>
      <c r="BD91" s="43"/>
      <c r="BE91" s="43"/>
      <c r="BF91" s="43"/>
      <c r="BG91" s="43"/>
      <c r="BH91" s="43"/>
      <c r="BI91" s="43"/>
      <c r="BJ91" s="43"/>
      <c r="BK91" s="43"/>
      <c r="BL91" s="43"/>
      <c r="BM91" s="43"/>
      <c r="BN91" s="43"/>
      <c r="BO91" s="43"/>
      <c r="BP91" s="43"/>
      <c r="BQ91" s="43"/>
      <c r="BR91" s="43"/>
      <c r="BS91" s="43"/>
      <c r="BT91" s="43"/>
      <c r="BU91" s="43"/>
      <c r="BV91" s="43"/>
      <c r="BW91" s="43"/>
      <c r="BX91" s="43"/>
      <c r="BY91" s="43"/>
      <c r="BZ91" s="43"/>
      <c r="CA91" s="43"/>
    </row>
    <row r="92" spans="1:79" x14ac:dyDescent="0.25">
      <c r="A92" s="77"/>
      <c r="B92" s="83" t="s">
        <v>152</v>
      </c>
      <c r="C92" s="27">
        <f>Datos!$EK18</f>
        <v>3.4637757800105766</v>
      </c>
      <c r="D92" s="27">
        <f>Datos!$EK19</f>
        <v>4.6013008913514817</v>
      </c>
      <c r="E92" s="27">
        <f>Datos!$EK20</f>
        <v>7.3788546255506615</v>
      </c>
      <c r="F92" s="27">
        <f>Datos!$EK21</f>
        <v>6.0231949120838015</v>
      </c>
      <c r="G92" s="27">
        <f>Datos!$EK22</f>
        <v>2.9705882352941178</v>
      </c>
      <c r="H92" s="27">
        <f>Datos!$EK23</f>
        <v>2.9116879549512431</v>
      </c>
      <c r="I92" s="27">
        <f>Datos!$EK24</f>
        <v>2.6974951830443161</v>
      </c>
      <c r="J92" s="27">
        <f>Datos!$EK25</f>
        <v>3.7580312765183659</v>
      </c>
      <c r="K92" s="27">
        <f>Datos!$EK26</f>
        <v>3.2495667244367423</v>
      </c>
      <c r="L92" s="27">
        <f>Datos!$EK27</f>
        <v>4.6156726898230502</v>
      </c>
      <c r="M92" s="27">
        <f>Datos!$EK28</f>
        <v>9.0065209052550816</v>
      </c>
      <c r="N92" s="27">
        <f>Datos!$EK29</f>
        <v>7.2177011861071216</v>
      </c>
      <c r="O92" s="27">
        <f>Datos!$EK30</f>
        <v>8.7571720315083148</v>
      </c>
      <c r="P92" s="27">
        <f>Datos!$EK31</f>
        <v>4.7010383100608664</v>
      </c>
      <c r="Q92" s="27">
        <f>Datos!$EK32</f>
        <v>2.5045933662121653</v>
      </c>
      <c r="R92" s="27">
        <f>Datos!$EK33</f>
        <v>2.4893507749010602</v>
      </c>
      <c r="S92" s="27">
        <f>Datos!$EK34</f>
        <v>3.8503789959354058</v>
      </c>
      <c r="T92" s="27">
        <f>Datos!$EK35</f>
        <v>6.749994070630648</v>
      </c>
      <c r="U92" s="27">
        <f>Datos!$EK36</f>
        <v>4.8680459770114943</v>
      </c>
      <c r="V92" s="27">
        <f>Datos!$EK37</f>
        <v>4.2021215549325337</v>
      </c>
      <c r="W92" s="27">
        <f>Datos!$EK38</f>
        <v>3.8523671370170121</v>
      </c>
      <c r="X92" s="27">
        <f>Datos!$EK39</f>
        <v>3.9398939623458125</v>
      </c>
      <c r="Y92" s="27">
        <f>Datos!$EK40</f>
        <v>6.2418797819062108</v>
      </c>
      <c r="Z92" s="27">
        <f>Datos!$EK41</f>
        <v>6.1756704236300042</v>
      </c>
      <c r="AA92" s="27">
        <f>Datos!$EK42</f>
        <v>5.1790941238177419</v>
      </c>
      <c r="AB92" s="27">
        <f>Datos!$EK43</f>
        <v>3.9032707399316466</v>
      </c>
      <c r="AC92" s="27">
        <f>Datos!$EK44</f>
        <v>4.1989884352001825</v>
      </c>
      <c r="AD92" s="27">
        <f>Datos!$EK45</f>
        <v>3.6004333043211463</v>
      </c>
      <c r="AE92" s="27">
        <f>Datos!$EK46</f>
        <v>3.1754369761481445</v>
      </c>
      <c r="AF92" s="27">
        <f>Datos!$EK47</f>
        <v>3.0672284654220716</v>
      </c>
      <c r="AG92" s="27">
        <f>Datos!$EK48</f>
        <v>3.3873201508040318</v>
      </c>
      <c r="AH92" s="27">
        <f>Datos!$EK49</f>
        <v>3.1360361057592434</v>
      </c>
      <c r="AI92" s="27">
        <f>Datos!$EK50</f>
        <v>2.6998728591728369</v>
      </c>
      <c r="AJ92" s="27">
        <f>Datos!$EK51</f>
        <v>2.4337474259411298</v>
      </c>
      <c r="AK92" s="27">
        <f>Datos!$EK52</f>
        <v>2.4536574109683871</v>
      </c>
      <c r="AL92" s="27">
        <f>Datos!$EK53</f>
        <v>2.377048724774772</v>
      </c>
      <c r="AM92" s="27">
        <f>Datos!$EK54</f>
        <v>2.2576898711902582</v>
      </c>
      <c r="AN92" s="27">
        <f>Datos!$EK55</f>
        <v>2.3243304073823992</v>
      </c>
      <c r="AO92" s="27">
        <f>Datos!$EK56</f>
        <v>2.6242268030717679</v>
      </c>
      <c r="AP92" s="27">
        <f>Datos!$EK57</f>
        <v>2.9750710964255229</v>
      </c>
      <c r="AQ92" s="27">
        <f>Datos!$EK58</f>
        <v>2.6018576012714014</v>
      </c>
      <c r="AR92" s="27">
        <f>Datos!$EK59</f>
        <v>2.020213247201589</v>
      </c>
      <c r="AS92" s="27">
        <f>Datos!$EK60</f>
        <v>1.8320076360165447</v>
      </c>
      <c r="AT92" s="27">
        <f>Datos!$EK61</f>
        <v>2.0537313781211526</v>
      </c>
      <c r="AU92" s="27">
        <f>Datos!$EK62</f>
        <v>2.387924270371494</v>
      </c>
      <c r="AV92" s="27">
        <f>Datos!$EK63</f>
        <v>2.2078396576021713</v>
      </c>
      <c r="AW92" s="27">
        <f>Datos!$EK64</f>
        <v>2.0798923953700803</v>
      </c>
      <c r="AX92" s="27">
        <f>Datos!$EK65</f>
        <v>2.0772680295825934</v>
      </c>
      <c r="AY92" s="27">
        <f>Datos!$EK66</f>
        <v>2.0862874818755905</v>
      </c>
      <c r="AZ92" s="27">
        <f>Datos!$EK67</f>
        <v>1.4706143651177297</v>
      </c>
      <c r="BA92" s="43"/>
      <c r="BB92" s="43"/>
      <c r="BC92" s="43"/>
      <c r="BD92" s="43"/>
      <c r="BE92" s="43"/>
      <c r="BF92" s="43"/>
      <c r="BG92" s="43"/>
      <c r="BH92" s="43"/>
      <c r="BI92" s="43"/>
      <c r="BJ92" s="43"/>
      <c r="BK92" s="43"/>
      <c r="BL92" s="43"/>
      <c r="BM92" s="43"/>
      <c r="BN92" s="43"/>
      <c r="BO92" s="43"/>
      <c r="BP92" s="43"/>
      <c r="BQ92" s="43"/>
      <c r="BR92" s="43"/>
      <c r="BS92" s="43"/>
      <c r="BT92" s="43"/>
      <c r="BU92" s="43"/>
      <c r="BV92" s="43"/>
      <c r="BW92" s="43"/>
      <c r="BX92" s="43"/>
      <c r="BY92" s="43"/>
      <c r="BZ92" s="43"/>
      <c r="CA92" s="43"/>
    </row>
    <row r="93" spans="1:79" x14ac:dyDescent="0.25">
      <c r="A93" s="77"/>
      <c r="B93" s="83" t="s">
        <v>155</v>
      </c>
      <c r="C93" s="27">
        <f>Datos!$EN18</f>
        <v>1.2956107879428873</v>
      </c>
      <c r="D93" s="27">
        <f>Datos!$EN19</f>
        <v>1.4213442543965309</v>
      </c>
      <c r="E93" s="27">
        <f>Datos!$EN20</f>
        <v>1.1674008810572687</v>
      </c>
      <c r="F93" s="27">
        <f>Datos!$EN21</f>
        <v>2.1511410400299287</v>
      </c>
      <c r="G93" s="27">
        <f>Datos!$EN22</f>
        <v>3.2647058823529411</v>
      </c>
      <c r="H93" s="27">
        <f>Datos!$EN23</f>
        <v>3.6121411893970605</v>
      </c>
      <c r="I93" s="27">
        <f>Datos!$EN24</f>
        <v>4.4958253050738595</v>
      </c>
      <c r="J93" s="27">
        <f>Datos!$EN25</f>
        <v>4.9945447933082798</v>
      </c>
      <c r="K93" s="27">
        <f>Datos!$EN26</f>
        <v>6.1633448873483534</v>
      </c>
      <c r="L93" s="27">
        <f>Datos!$EN27</f>
        <v>7.6865462035389953</v>
      </c>
      <c r="M93" s="27">
        <f>Datos!$EN28</f>
        <v>6.7357115458381287</v>
      </c>
      <c r="N93" s="27">
        <f>Datos!$EN29</f>
        <v>6.6379447901707351</v>
      </c>
      <c r="O93" s="27">
        <f>Datos!$EN30</f>
        <v>7.3324905183312268</v>
      </c>
      <c r="P93" s="27">
        <f>Datos!$EN31</f>
        <v>6.9566774078052269</v>
      </c>
      <c r="Q93" s="27">
        <f>Datos!$EN32</f>
        <v>7.3397156948070776</v>
      </c>
      <c r="R93" s="27">
        <f>Datos!$EN33</f>
        <v>7.9121476692547059</v>
      </c>
      <c r="S93" s="27">
        <f>Datos!$EN34</f>
        <v>7.2448643304405147</v>
      </c>
      <c r="T93" s="27">
        <f>Datos!$EN35</f>
        <v>5.5451462182482274</v>
      </c>
      <c r="U93" s="27">
        <f>Datos!$EN36</f>
        <v>5.0059770114942532</v>
      </c>
      <c r="V93" s="27">
        <f>Datos!$EN37</f>
        <v>5.094027183447281</v>
      </c>
      <c r="W93" s="27">
        <f>Datos!$EN38</f>
        <v>6.0348806540946853</v>
      </c>
      <c r="X93" s="27">
        <f>Datos!$EN39</f>
        <v>5.6711209694871245</v>
      </c>
      <c r="Y93" s="27">
        <f>Datos!$EN40</f>
        <v>2.9482638002065449</v>
      </c>
      <c r="Z93" s="27">
        <f>Datos!$EN41</f>
        <v>2.673921492421298</v>
      </c>
      <c r="AA93" s="27">
        <f>Datos!$EN42</f>
        <v>2.7088303470213018</v>
      </c>
      <c r="AB93" s="27">
        <f>Datos!$EN43</f>
        <v>3.8682570008448969</v>
      </c>
      <c r="AC93" s="27">
        <f>Datos!$EN44</f>
        <v>3.8871366464922001</v>
      </c>
      <c r="AD93" s="27">
        <f>Datos!$EN45</f>
        <v>3.8546552037219088</v>
      </c>
      <c r="AE93" s="27">
        <f>Datos!$EN46</f>
        <v>4.5677572790874876</v>
      </c>
      <c r="AF93" s="27">
        <f>Datos!$EN47</f>
        <v>4.8955728901761955</v>
      </c>
      <c r="AG93" s="27">
        <f>Datos!$EN48</f>
        <v>4.5524928829729934</v>
      </c>
      <c r="AH93" s="27">
        <f>Datos!$EN49</f>
        <v>4.0142402678604157</v>
      </c>
      <c r="AI93" s="27">
        <f>Datos!$EN50</f>
        <v>4.4424500785281582</v>
      </c>
      <c r="AJ93" s="27">
        <f>Datos!$EN51</f>
        <v>4.7180984939232022</v>
      </c>
      <c r="AK93" s="27">
        <f>Datos!$EN52</f>
        <v>4.2399815398815477</v>
      </c>
      <c r="AL93" s="27">
        <f>Datos!$EN53</f>
        <v>4.0560443285962799</v>
      </c>
      <c r="AM93" s="27">
        <f>Datos!$EN54</f>
        <v>4.8675703124214422</v>
      </c>
      <c r="AN93" s="27">
        <f>Datos!$EN55</f>
        <v>4.5761872608597791</v>
      </c>
      <c r="AO93" s="27">
        <f>Datos!$EN56</f>
        <v>3.8890963672244094</v>
      </c>
      <c r="AP93" s="27">
        <f>Datos!$EN57</f>
        <v>7.1524951923587725</v>
      </c>
      <c r="AQ93" s="27">
        <f>Datos!$EN58</f>
        <v>9.124738924084987</v>
      </c>
      <c r="AR93" s="27">
        <f>Datos!$EN59</f>
        <v>10.721490440776831</v>
      </c>
      <c r="AS93" s="27">
        <f>Datos!$EN60</f>
        <v>11.752283987091495</v>
      </c>
      <c r="AT93" s="27">
        <f>Datos!$EN61</f>
        <v>11.278381406422323</v>
      </c>
      <c r="AU93" s="27">
        <f>Datos!$EN62</f>
        <v>11.808433954499712</v>
      </c>
      <c r="AV93" s="27">
        <f>Datos!$EN63</f>
        <v>12.314291361590966</v>
      </c>
      <c r="AW93" s="27">
        <f>Datos!$EN64</f>
        <v>15.706468339632654</v>
      </c>
      <c r="AX93" s="27">
        <f>Datos!$EN65</f>
        <v>14.99348688394358</v>
      </c>
      <c r="AY93" s="27">
        <f>Datos!$EN66</f>
        <v>15.768536713113837</v>
      </c>
      <c r="AZ93" s="27">
        <f>Datos!$EN67</f>
        <v>25.483152622282894</v>
      </c>
      <c r="BA93" s="43"/>
      <c r="BB93" s="43"/>
      <c r="BC93" s="43"/>
      <c r="BD93" s="43"/>
      <c r="BE93" s="43"/>
      <c r="BF93" s="43"/>
      <c r="BG93" s="43"/>
      <c r="BH93" s="43"/>
      <c r="BI93" s="43"/>
      <c r="BJ93" s="43"/>
      <c r="BK93" s="43"/>
      <c r="BL93" s="43"/>
      <c r="BM93" s="43"/>
      <c r="BN93" s="43"/>
      <c r="BO93" s="43"/>
      <c r="BP93" s="43"/>
      <c r="BQ93" s="43"/>
      <c r="BR93" s="43"/>
      <c r="BS93" s="43"/>
      <c r="BT93" s="43"/>
      <c r="BU93" s="43"/>
      <c r="BV93" s="43"/>
      <c r="BW93" s="43"/>
      <c r="BX93" s="43"/>
      <c r="BY93" s="43"/>
      <c r="BZ93" s="43"/>
      <c r="CA93" s="43"/>
    </row>
    <row r="94" spans="1:79" x14ac:dyDescent="0.25">
      <c r="A94" s="43"/>
      <c r="B94" s="80" t="s">
        <v>63</v>
      </c>
      <c r="C94" s="27">
        <f>Datos!$EQ18</f>
        <v>0.26441036488630354</v>
      </c>
      <c r="D94" s="27">
        <f>Datos!$EQ19</f>
        <v>-0.26499638641291257</v>
      </c>
      <c r="E94" s="27">
        <f>Datos!$EQ20</f>
        <v>-0.48458149779735682</v>
      </c>
      <c r="F94" s="27">
        <f>Datos!$EQ21</f>
        <v>0.4863449307893753</v>
      </c>
      <c r="G94" s="27">
        <f>Datos!$EQ22</f>
        <v>0.61764705882352933</v>
      </c>
      <c r="H94" s="27">
        <f>Datos!$EQ23</f>
        <v>2.0464221947534682</v>
      </c>
      <c r="I94" s="27">
        <f>Datos!$EQ24</f>
        <v>2.8644829800899165</v>
      </c>
      <c r="J94" s="27">
        <f>Datos!$EQ25</f>
        <v>3.7337859134440534</v>
      </c>
      <c r="K94" s="27">
        <f>Datos!$EQ26</f>
        <v>4.9176776429809363</v>
      </c>
      <c r="L94" s="27">
        <f>Datos!$EQ27</f>
        <v>5.5519146147364484</v>
      </c>
      <c r="M94" s="27">
        <f>Datos!$EQ28</f>
        <v>4.0736478711162256</v>
      </c>
      <c r="N94" s="27">
        <f>Datos!$EQ29</f>
        <v>3.2764214669432477</v>
      </c>
      <c r="O94" s="27">
        <f>Datos!$EQ30</f>
        <v>3.3696392103471751</v>
      </c>
      <c r="P94" s="27">
        <f>Datos!$EQ31</f>
        <v>3.494450411743645</v>
      </c>
      <c r="Q94" s="27">
        <f>Datos!$EQ32</f>
        <v>3.0880314605292845</v>
      </c>
      <c r="R94" s="27">
        <f>Datos!$EQ33</f>
        <v>4.3019848342950358</v>
      </c>
      <c r="S94" s="27">
        <f>Datos!$EQ34</f>
        <v>5.2455234538064373</v>
      </c>
      <c r="T94" s="27">
        <f>Datos!$EQ35</f>
        <v>3.3702535398335032</v>
      </c>
      <c r="U94" s="27">
        <f>Datos!$EQ36</f>
        <v>2.6354022988505745</v>
      </c>
      <c r="V94" s="27">
        <f>Datos!$EQ37</f>
        <v>2.5232403718459495</v>
      </c>
      <c r="W94" s="27">
        <f>Datos!$EQ38</f>
        <v>2.9028748516418306</v>
      </c>
      <c r="X94" s="27">
        <f>Datos!$EQ39</f>
        <v>3.1567842458342348</v>
      </c>
      <c r="Y94" s="27">
        <f>Datos!$EQ40</f>
        <v>2.0188111445482102</v>
      </c>
      <c r="Z94" s="27">
        <f>Datos!$EQ41</f>
        <v>1.2300816167897397</v>
      </c>
      <c r="AA94" s="27">
        <f>Datos!$EQ42</f>
        <v>1.3129621169822174</v>
      </c>
      <c r="AB94" s="27">
        <f>Datos!$EQ43</f>
        <v>1.8138639183418712</v>
      </c>
      <c r="AC94" s="27">
        <f>Datos!$EQ44</f>
        <v>1.0506350694740432</v>
      </c>
      <c r="AD94" s="27">
        <f>Datos!$EQ45</f>
        <v>1.0726160435308041</v>
      </c>
      <c r="AE94" s="27">
        <f>Datos!$EQ46</f>
        <v>0.74580341268558503</v>
      </c>
      <c r="AF94" s="27">
        <f>Datos!$EQ47</f>
        <v>0.20505297648047713</v>
      </c>
      <c r="AG94" s="27">
        <f>Datos!$EQ48</f>
        <v>0.86943140724782642</v>
      </c>
      <c r="AH94" s="27">
        <f>Datos!$EQ49</f>
        <v>0.7995894110410956</v>
      </c>
      <c r="AI94" s="27">
        <f>Datos!$EQ50</f>
        <v>2.9747214120110685</v>
      </c>
      <c r="AJ94" s="27">
        <f>Datos!$EQ51</f>
        <v>3.3960753172990215</v>
      </c>
      <c r="AK94" s="27">
        <f>Datos!$EQ52</f>
        <v>2.6711791400661489</v>
      </c>
      <c r="AL94" s="27">
        <f>Datos!$EQ53</f>
        <v>3.0567612780596791</v>
      </c>
      <c r="AM94" s="27">
        <f>Datos!$EQ54</f>
        <v>4.1574073143018033</v>
      </c>
      <c r="AN94" s="27">
        <f>Datos!$EQ55</f>
        <v>3.858428989421562</v>
      </c>
      <c r="AO94" s="27">
        <f>Datos!$EQ56</f>
        <v>2.9746271002079547</v>
      </c>
      <c r="AP94" s="27">
        <f>Datos!$EQ57</f>
        <v>6.6540233670842133</v>
      </c>
      <c r="AQ94" s="27">
        <f>Datos!$EQ58</f>
        <v>8.5708165253274391</v>
      </c>
      <c r="AR94" s="27">
        <f>Datos!$EQ59</f>
        <v>10.10640130620302</v>
      </c>
      <c r="AS94" s="27">
        <f>Datos!$EQ60</f>
        <v>11.218490068633244</v>
      </c>
      <c r="AT94" s="27">
        <f>Datos!$EQ61</f>
        <v>8.9399606701250516</v>
      </c>
      <c r="AU94" s="27">
        <f>Datos!$EQ62</f>
        <v>10.273065540163838</v>
      </c>
      <c r="AV94" s="27">
        <f>Datos!$EQ63</f>
        <v>11.062044204709681</v>
      </c>
      <c r="AW94" s="27">
        <f>Datos!$EQ64</f>
        <v>14.979498136283114</v>
      </c>
      <c r="AX94" s="27">
        <f>Datos!$EQ65</f>
        <v>13.921059803861969</v>
      </c>
      <c r="AY94" s="27">
        <f>Datos!$EQ66</f>
        <v>14.919767705847828</v>
      </c>
      <c r="AZ94" s="27">
        <f>Datos!$EQ67</f>
        <v>22.274440933573572</v>
      </c>
      <c r="BA94" s="43"/>
      <c r="BB94" s="43"/>
      <c r="BC94" s="43"/>
      <c r="BD94" s="43"/>
      <c r="BE94" s="43"/>
      <c r="BF94" s="43"/>
      <c r="BG94" s="43"/>
      <c r="BH94" s="43"/>
      <c r="BI94" s="43"/>
      <c r="BJ94" s="43"/>
      <c r="BK94" s="43"/>
      <c r="BL94" s="43"/>
      <c r="BM94" s="43"/>
      <c r="BN94" s="43"/>
      <c r="BO94" s="43"/>
      <c r="BP94" s="43"/>
      <c r="BQ94" s="43"/>
      <c r="BR94" s="43"/>
      <c r="BS94" s="43"/>
      <c r="BT94" s="43"/>
      <c r="BU94" s="43"/>
      <c r="BV94" s="43"/>
      <c r="BW94" s="43"/>
      <c r="BX94" s="43"/>
      <c r="BY94" s="43"/>
      <c r="BZ94" s="43"/>
      <c r="CA94" s="43"/>
    </row>
    <row r="95" spans="1:79" x14ac:dyDescent="0.25">
      <c r="A95" s="77"/>
      <c r="B95" s="80" t="s">
        <v>64</v>
      </c>
      <c r="C95" s="27">
        <f>Datos!$ET18</f>
        <v>0.23796932839767318</v>
      </c>
      <c r="D95" s="27">
        <f>Datos!$ET19</f>
        <v>0.67453625632377734</v>
      </c>
      <c r="E95" s="27">
        <f>Datos!$ET20</f>
        <v>0.61674008810572689</v>
      </c>
      <c r="F95" s="27">
        <f>Datos!$ET21</f>
        <v>0.52375607931163481</v>
      </c>
      <c r="G95" s="27">
        <f>Datos!$ET22</f>
        <v>1.8676470588235294</v>
      </c>
      <c r="H95" s="27">
        <f>Datos!$ET23</f>
        <v>0.53564070869386071</v>
      </c>
      <c r="I95" s="27">
        <f>Datos!$ET24</f>
        <v>0.4238921001926782</v>
      </c>
      <c r="J95" s="27">
        <f>Datos!$ET25</f>
        <v>0.23033094920596434</v>
      </c>
      <c r="K95" s="27">
        <f>Datos!$ET26</f>
        <v>0.27079722703639514</v>
      </c>
      <c r="L95" s="27">
        <f>Datos!$ET27</f>
        <v>0.8894298286677278</v>
      </c>
      <c r="M95" s="27">
        <f>Datos!$ET28</f>
        <v>1.1123897199846566</v>
      </c>
      <c r="N95" s="27">
        <f>Datos!$ET29</f>
        <v>1.0424977394819424</v>
      </c>
      <c r="O95" s="27">
        <f>Datos!$ET30</f>
        <v>1.6580764368374987</v>
      </c>
      <c r="P95" s="27">
        <f>Datos!$ET31</f>
        <v>1.288936627282492</v>
      </c>
      <c r="Q95" s="27">
        <f>Datos!$ET32</f>
        <v>1.5569093898075621</v>
      </c>
      <c r="R95" s="27">
        <f>Datos!$ET33</f>
        <v>1.0966436059333555</v>
      </c>
      <c r="S95" s="27">
        <f>Datos!$ET34</f>
        <v>0.74975282873777871</v>
      </c>
      <c r="T95" s="27">
        <f>Datos!$ET35</f>
        <v>1.1431824111187534</v>
      </c>
      <c r="U95" s="27">
        <f>Datos!$ET36</f>
        <v>1.1586206896551723</v>
      </c>
      <c r="V95" s="27">
        <f>Datos!$ET37</f>
        <v>1.2853934058006655</v>
      </c>
      <c r="W95" s="27">
        <f>Datos!$ET38</f>
        <v>1.4357773968086509</v>
      </c>
      <c r="X95" s="27">
        <f>Datos!$ET39</f>
        <v>1.1063622592512443</v>
      </c>
      <c r="Y95" s="27">
        <f>Datos!$ET40</f>
        <v>0.45528744183980541</v>
      </c>
      <c r="Z95" s="27">
        <f>Datos!$ET41</f>
        <v>0.43237465993004276</v>
      </c>
      <c r="AA95" s="27">
        <f>Datos!$ET42</f>
        <v>0.53550581188772151</v>
      </c>
      <c r="AB95" s="27">
        <f>Datos!$ET43</f>
        <v>0.57011501252121755</v>
      </c>
      <c r="AC95" s="27">
        <f>Datos!$ET44</f>
        <v>0.81337197738186573</v>
      </c>
      <c r="AD95" s="27">
        <f>Datos!$ET45</f>
        <v>0.71382503772627948</v>
      </c>
      <c r="AE95" s="27">
        <f>Datos!$ET46</f>
        <v>0.6851924542242952</v>
      </c>
      <c r="AF95" s="27">
        <f>Datos!$ET47</f>
        <v>0.5974911795096931</v>
      </c>
      <c r="AG95" s="27">
        <f>Datos!$ET48</f>
        <v>0.67275140417019319</v>
      </c>
      <c r="AH95" s="27">
        <f>Datos!$ET49</f>
        <v>0.74867312149441345</v>
      </c>
      <c r="AI95" s="27">
        <f>Datos!$ET50</f>
        <v>0.61102385760227362</v>
      </c>
      <c r="AJ95" s="27">
        <f>Datos!$ET51</f>
        <v>0.34051602309586937</v>
      </c>
      <c r="AK95" s="27">
        <f>Datos!$ET52</f>
        <v>0.42889008537804785</v>
      </c>
      <c r="AL95" s="27">
        <f>Datos!$ET53</f>
        <v>0.37125755158979379</v>
      </c>
      <c r="AM95" s="27">
        <f>Datos!$ET54</f>
        <v>0.25716699011553662</v>
      </c>
      <c r="AN95" s="27">
        <f>Datos!$ET55</f>
        <v>0.22237227098807111</v>
      </c>
      <c r="AO95" s="27">
        <f>Datos!$ET56</f>
        <v>0.26754501429559746</v>
      </c>
      <c r="AP95" s="27">
        <f>Datos!$ET57</f>
        <v>8.6590665207551987E-2</v>
      </c>
      <c r="AQ95" s="27">
        <f>Datos!$ET58</f>
        <v>9.6976223456377339E-2</v>
      </c>
      <c r="AR95" s="27">
        <f>Datos!$ET59</f>
        <v>5.3239554655015467E-2</v>
      </c>
      <c r="AS95" s="27">
        <f>Datos!$ET60</f>
        <v>7.417844643425299E-2</v>
      </c>
      <c r="AT95" s="27">
        <f>Datos!$ET61</f>
        <v>1.4923761896703642</v>
      </c>
      <c r="AU95" s="27">
        <f>Datos!$ET62</f>
        <v>0.50311935079001735</v>
      </c>
      <c r="AV95" s="27">
        <f>Datos!$ET63</f>
        <v>0.34440005510400884</v>
      </c>
      <c r="AW95" s="27">
        <f>Datos!$ET64</f>
        <v>0.63243147735341121</v>
      </c>
      <c r="AX95" s="27">
        <f>Datos!$ET65</f>
        <v>0.99273504652990141</v>
      </c>
      <c r="AY95" s="27">
        <f>Datos!$ET66</f>
        <v>0.77085466480213782</v>
      </c>
      <c r="AZ95" s="27">
        <f>Datos!$ET67</f>
        <v>3.1878691314588545</v>
      </c>
      <c r="BA95" s="43"/>
      <c r="BB95" s="43"/>
      <c r="BC95" s="43"/>
      <c r="BD95" s="43"/>
      <c r="BE95" s="43"/>
      <c r="BF95" s="43"/>
      <c r="BG95" s="43"/>
      <c r="BH95" s="43"/>
      <c r="BI95" s="43"/>
      <c r="BJ95" s="43"/>
      <c r="BK95" s="43"/>
      <c r="BL95" s="43"/>
      <c r="BM95" s="43"/>
      <c r="BN95" s="43"/>
      <c r="BO95" s="43"/>
      <c r="BP95" s="43"/>
      <c r="BQ95" s="43"/>
      <c r="BR95" s="43"/>
      <c r="BS95" s="43"/>
      <c r="BT95" s="43"/>
      <c r="BU95" s="43"/>
      <c r="BV95" s="43"/>
      <c r="BW95" s="43"/>
      <c r="BX95" s="43"/>
      <c r="BY95" s="43"/>
      <c r="BZ95" s="43"/>
      <c r="CA95" s="43"/>
    </row>
    <row r="96" spans="1:79" x14ac:dyDescent="0.25">
      <c r="A96" s="77"/>
      <c r="B96" s="80" t="s">
        <v>160</v>
      </c>
      <c r="C96" s="27">
        <f>Datos!$EW18</f>
        <v>0.79323109465891073</v>
      </c>
      <c r="D96" s="27">
        <f>Datos!$EW19</f>
        <v>1.0118043844856661</v>
      </c>
      <c r="E96" s="27">
        <f>Datos!$EW20</f>
        <v>1.0352422907488987</v>
      </c>
      <c r="F96" s="27">
        <f>Datos!$EW21</f>
        <v>1.1410400299289187</v>
      </c>
      <c r="G96" s="27">
        <f>Datos!$EW22</f>
        <v>0.77941176470588236</v>
      </c>
      <c r="H96" s="27">
        <f>Datos!$EW23</f>
        <v>1.0300782859497322</v>
      </c>
      <c r="I96" s="27">
        <f>Datos!$EW24</f>
        <v>1.2074502247912653</v>
      </c>
      <c r="J96" s="27">
        <f>Datos!$EW25</f>
        <v>1.0304279306582615</v>
      </c>
      <c r="K96" s="27">
        <f>Datos!$EW26</f>
        <v>0.97487001733102241</v>
      </c>
      <c r="L96" s="27">
        <f>Datos!$EW27</f>
        <v>1.2452017601348186</v>
      </c>
      <c r="M96" s="27">
        <f>Datos!$EW28</f>
        <v>1.5496739547372458</v>
      </c>
      <c r="N96" s="27">
        <f>Datos!$EW29</f>
        <v>2.3190255837455456</v>
      </c>
      <c r="O96" s="27">
        <f>Datos!$EW30</f>
        <v>2.3047748711465523</v>
      </c>
      <c r="P96" s="27">
        <f>Datos!$EW31</f>
        <v>2.1732903687790905</v>
      </c>
      <c r="Q96" s="27">
        <f>Datos!$EW32</f>
        <v>2.6947748444702317</v>
      </c>
      <c r="R96" s="27">
        <f>Datos!$EW33</f>
        <v>2.5135192290263135</v>
      </c>
      <c r="S96" s="27">
        <f>Datos!$EW34</f>
        <v>1.249588047896298</v>
      </c>
      <c r="T96" s="27">
        <f>Datos!$EW35</f>
        <v>1.0317102672959704</v>
      </c>
      <c r="U96" s="27">
        <f>Datos!$EW36</f>
        <v>1.2119540229885057</v>
      </c>
      <c r="V96" s="27">
        <f>Datos!$EW37</f>
        <v>1.2853934058006655</v>
      </c>
      <c r="W96" s="27">
        <f>Datos!$EW38</f>
        <v>1.6962284056442043</v>
      </c>
      <c r="X96" s="27">
        <f>Datos!$EW39</f>
        <v>1.4079744644016445</v>
      </c>
      <c r="Y96" s="27">
        <f>Datos!$EW40</f>
        <v>0.47416521381852911</v>
      </c>
      <c r="Z96" s="27">
        <f>Datos!$EW41</f>
        <v>1.0114652157015158</v>
      </c>
      <c r="AA96" s="27">
        <f>Datos!$EW42</f>
        <v>0.86036241815136294</v>
      </c>
      <c r="AB96" s="27">
        <f>Datos!$EW43</f>
        <v>1.4842780699818081</v>
      </c>
      <c r="AC96" s="27">
        <f>Datos!$EW44</f>
        <v>2.0231295996362912</v>
      </c>
      <c r="AD96" s="27">
        <f>Datos!$EW45</f>
        <v>2.0682141224648252</v>
      </c>
      <c r="AE96" s="27">
        <f>Datos!$EW46</f>
        <v>3.1367614121776075</v>
      </c>
      <c r="AF96" s="27">
        <f>Datos!$EW47</f>
        <v>4.0930287341860252</v>
      </c>
      <c r="AG96" s="27">
        <f>Datos!$EW48</f>
        <v>3.010310071554974</v>
      </c>
      <c r="AH96" s="27">
        <f>Datos!$EW49</f>
        <v>2.4659777353249068</v>
      </c>
      <c r="AI96" s="27">
        <f>Datos!$EW50</f>
        <v>0.85670480891481571</v>
      </c>
      <c r="AJ96" s="27">
        <f>Datos!$EW51</f>
        <v>0.9815071535283113</v>
      </c>
      <c r="AK96" s="27">
        <f>Datos!$EW52</f>
        <v>1.1399123144373511</v>
      </c>
      <c r="AL96" s="27">
        <f>Datos!$EW53</f>
        <v>0.62802549894680681</v>
      </c>
      <c r="AM96" s="27">
        <f>Datos!$EW54</f>
        <v>0.45299600800410261</v>
      </c>
      <c r="AN96" s="27">
        <f>Datos!$EW55</f>
        <v>0.49538600045014625</v>
      </c>
      <c r="AO96" s="27">
        <f>Datos!$EW56</f>
        <v>0.6469242527208573</v>
      </c>
      <c r="AP96" s="27">
        <f>Datos!$EW57</f>
        <v>0.41188116006700598</v>
      </c>
      <c r="AQ96" s="27">
        <f>Datos!$EW58</f>
        <v>0.45694617530116904</v>
      </c>
      <c r="AR96" s="27">
        <f>Datos!$EW59</f>
        <v>0.56184957991879581</v>
      </c>
      <c r="AS96" s="27">
        <f>Datos!$EW60</f>
        <v>0.45961547202399888</v>
      </c>
      <c r="AT96" s="27">
        <f>Datos!$EW61</f>
        <v>0.84604454662690876</v>
      </c>
      <c r="AU96" s="27">
        <f>Datos!$EW62</f>
        <v>1.0322490635458559</v>
      </c>
      <c r="AV96" s="27">
        <f>Datos!$EW63</f>
        <v>0.90784710177727546</v>
      </c>
      <c r="AW96" s="27">
        <f>Datos!$EW64</f>
        <v>9.4538725996128475E-2</v>
      </c>
      <c r="AX96" s="27">
        <f>Datos!$EW65</f>
        <v>7.9692033551712282E-2</v>
      </c>
      <c r="AY96" s="27">
        <f>Datos!$EW66</f>
        <v>7.791434246387198E-2</v>
      </c>
      <c r="AZ96" s="27">
        <f>Datos!$EW67</f>
        <v>2.084255725046652E-2</v>
      </c>
      <c r="BA96" s="43"/>
      <c r="BB96" s="43"/>
      <c r="BC96" s="43"/>
      <c r="BD96" s="43"/>
      <c r="BE96" s="43"/>
      <c r="BF96" s="43"/>
      <c r="BG96" s="43"/>
      <c r="BH96" s="43"/>
      <c r="BI96" s="43"/>
      <c r="BJ96" s="43"/>
      <c r="BK96" s="43"/>
      <c r="BL96" s="43"/>
      <c r="BM96" s="43"/>
      <c r="BN96" s="43"/>
      <c r="BO96" s="43"/>
      <c r="BP96" s="43"/>
      <c r="BQ96" s="43"/>
      <c r="BR96" s="43"/>
      <c r="BS96" s="43"/>
      <c r="BT96" s="43"/>
      <c r="BU96" s="43"/>
      <c r="BV96" s="43"/>
      <c r="BW96" s="43"/>
      <c r="BX96" s="43"/>
      <c r="BY96" s="43"/>
      <c r="BZ96" s="43"/>
      <c r="CA96" s="43"/>
    </row>
    <row r="97" spans="1:79" x14ac:dyDescent="0.25">
      <c r="A97" s="77"/>
      <c r="B97" s="81" t="s">
        <v>185</v>
      </c>
      <c r="C97" s="27" t="str">
        <f>Datos!$FM18</f>
        <v>-</v>
      </c>
      <c r="D97" s="27" t="str">
        <f>Datos!$FM19</f>
        <v>-</v>
      </c>
      <c r="E97" s="27">
        <f>Datos!$FM20</f>
        <v>11.343612334801762</v>
      </c>
      <c r="F97" s="27">
        <f>Datos!$FM21</f>
        <v>11.709689487467264</v>
      </c>
      <c r="G97" s="27">
        <f>Datos!$FM22</f>
        <v>9.75</v>
      </c>
      <c r="H97" s="27">
        <f>Datos!$FM23</f>
        <v>10.122235956599368</v>
      </c>
      <c r="I97" s="27">
        <f>Datos!$FM24</f>
        <v>11.342324983943481</v>
      </c>
      <c r="J97" s="27">
        <f>Datos!$FM25</f>
        <v>12.874287792459693</v>
      </c>
      <c r="K97" s="27">
        <f>Datos!$FM26</f>
        <v>13.734835355285963</v>
      </c>
      <c r="L97" s="27">
        <f>Datos!$FM27</f>
        <v>16.384233685984459</v>
      </c>
      <c r="M97" s="27">
        <f>Datos!$FM28</f>
        <v>20.498657460682775</v>
      </c>
      <c r="N97" s="27">
        <f>Datos!$FM29</f>
        <v>17.600127652784426</v>
      </c>
      <c r="O97" s="27">
        <f>Datos!$FM30</f>
        <v>17.208013225712339</v>
      </c>
      <c r="P97" s="27">
        <f>Datos!$FM31</f>
        <v>12.391693519513067</v>
      </c>
      <c r="Q97" s="27">
        <f>Datos!$FM32</f>
        <v>11.082100377139541</v>
      </c>
      <c r="R97" s="27">
        <f>Datos!$FM33</f>
        <v>11.830458294311349</v>
      </c>
      <c r="S97" s="27">
        <f>Datos!$FM34</f>
        <v>11.954850049434253</v>
      </c>
      <c r="T97" s="27">
        <f>Datos!$FM35</f>
        <v>14.199653724829828</v>
      </c>
      <c r="U97" s="27">
        <f>Datos!$FM36</f>
        <v>12.505747126436781</v>
      </c>
      <c r="V97" s="27">
        <f>Datos!$FM37</f>
        <v>11.606249897529224</v>
      </c>
      <c r="W97" s="27">
        <f>Datos!$FM38</f>
        <v>12.613741263352235</v>
      </c>
      <c r="X97" s="27">
        <f>Datos!$FM39</f>
        <v>11.7993940705475</v>
      </c>
      <c r="Y97" s="27">
        <f>Datos!$FM40</f>
        <v>11.677567654603401</v>
      </c>
      <c r="Z97" s="27">
        <f>Datos!$FM41</f>
        <v>11.360279828993393</v>
      </c>
      <c r="AA97" s="27">
        <f>Datos!$FM42</f>
        <v>10.569683434005043</v>
      </c>
      <c r="AB97" s="27">
        <f>Datos!$FM43</f>
        <v>10.188998074244351</v>
      </c>
      <c r="AC97" s="27">
        <f>Datos!$FM44</f>
        <v>11.027050833972666</v>
      </c>
      <c r="AD97" s="27">
        <f>Datos!$FM45</f>
        <v>10.614077381138738</v>
      </c>
      <c r="AE97" s="27">
        <f>Datos!$FM46</f>
        <v>10.395645246946362</v>
      </c>
      <c r="AF97" s="27">
        <f>Datos!$FM47</f>
        <v>10.85495848078766</v>
      </c>
      <c r="AG97" s="27">
        <f>Datos!$FM48</f>
        <v>11.38820497037778</v>
      </c>
      <c r="AH97" s="27">
        <f>Datos!$FM49</f>
        <v>11.259424605195091</v>
      </c>
      <c r="AI97" s="27">
        <f>Datos!$FM50</f>
        <v>11.038067459427118</v>
      </c>
      <c r="AJ97" s="27">
        <f>Datos!$FM51</f>
        <v>11.020000269182626</v>
      </c>
      <c r="AK97" s="27">
        <f>Datos!$FM52</f>
        <v>10.898546265671872</v>
      </c>
      <c r="AL97" s="27">
        <f>Datos!$FM53</f>
        <v>11.179965430808819</v>
      </c>
      <c r="AM97" s="27">
        <f>Datos!$FM54</f>
        <v>11.156472161610473</v>
      </c>
      <c r="AN97" s="27">
        <f>Datos!$FM55</f>
        <v>11.04028809363043</v>
      </c>
      <c r="AO97" s="27">
        <f>Datos!$FM56</f>
        <v>10.841185197883313</v>
      </c>
      <c r="AP97" s="27">
        <f>Datos!$FM57</f>
        <v>11.398271019928249</v>
      </c>
      <c r="AQ97" s="27">
        <f>Datos!$FM58</f>
        <v>11.564487017489009</v>
      </c>
      <c r="AR97" s="27">
        <f>Datos!$FM59</f>
        <v>10.835194124309359</v>
      </c>
      <c r="AS97" s="27">
        <f>Datos!$FM60</f>
        <v>10.751147675105678</v>
      </c>
      <c r="AT97" s="27">
        <f>Datos!$FM61</f>
        <v>11.291802580366573</v>
      </c>
      <c r="AU97" s="27">
        <f>Datos!$FM62</f>
        <v>10.599249538870351</v>
      </c>
      <c r="AV97" s="27">
        <f>Datos!$FM63</f>
        <v>11.123608388472995</v>
      </c>
      <c r="AW97" s="27">
        <f>Datos!$FM64</f>
        <v>11.292487822434104</v>
      </c>
      <c r="AX97" s="27">
        <f>Datos!$FM65</f>
        <v>10.519348428826019</v>
      </c>
      <c r="AY97" s="27">
        <f>Datos!$FM66</f>
        <v>10.145442039976523</v>
      </c>
      <c r="AZ97" s="27">
        <f>Datos!$FM67</f>
        <v>10.348329674856629</v>
      </c>
      <c r="BA97" s="43"/>
      <c r="BB97" s="43"/>
      <c r="BC97" s="43"/>
      <c r="BD97" s="43"/>
      <c r="BE97" s="43"/>
      <c r="BF97" s="43"/>
      <c r="BG97" s="43"/>
      <c r="BH97" s="43"/>
      <c r="BI97" s="43"/>
      <c r="BJ97" s="43"/>
      <c r="BK97" s="43"/>
      <c r="BL97" s="43"/>
      <c r="BM97" s="43"/>
      <c r="BN97" s="43"/>
      <c r="BO97" s="43"/>
      <c r="BP97" s="43"/>
      <c r="BQ97" s="43"/>
      <c r="BR97" s="43"/>
      <c r="BS97" s="43"/>
      <c r="BT97" s="43"/>
      <c r="BU97" s="43"/>
      <c r="BV97" s="43"/>
      <c r="BW97" s="43"/>
      <c r="BX97" s="43"/>
      <c r="BY97" s="43"/>
      <c r="BZ97" s="43"/>
      <c r="CA97" s="43"/>
    </row>
    <row r="98" spans="1:79" x14ac:dyDescent="0.25">
      <c r="A98" s="43"/>
      <c r="B98" s="81" t="s">
        <v>165</v>
      </c>
      <c r="C98" s="27">
        <f>Datos!$FP18</f>
        <v>9.997355896351138</v>
      </c>
      <c r="D98" s="27">
        <f>Datos!$FP19</f>
        <v>10.949168874969887</v>
      </c>
      <c r="E98" s="27">
        <f>Datos!$FP20</f>
        <v>11.134361233480176</v>
      </c>
      <c r="F98" s="27">
        <f>Datos!$FP21</f>
        <v>10.735129068462401</v>
      </c>
      <c r="G98" s="27">
        <f>Datos!$FP22</f>
        <v>10.101470588235294</v>
      </c>
      <c r="H98" s="27">
        <f>Datos!$FP23</f>
        <v>9.2212608158220029</v>
      </c>
      <c r="I98" s="27">
        <f>Datos!$FP24</f>
        <v>10.373795761078998</v>
      </c>
      <c r="J98" s="27">
        <f>Datos!$FP25</f>
        <v>10.972239059279913</v>
      </c>
      <c r="K98" s="27">
        <f>Datos!$FP26</f>
        <v>12.702556325823226</v>
      </c>
      <c r="L98" s="27">
        <f>Datos!$FP27</f>
        <v>13.534313266548075</v>
      </c>
      <c r="M98" s="27">
        <f>Datos!$FP28</f>
        <v>17.240506329113924</v>
      </c>
      <c r="N98" s="27">
        <f>Datos!$FP29</f>
        <v>15.864581671187702</v>
      </c>
      <c r="O98" s="27">
        <f>Datos!$FP30</f>
        <v>17.187104930467761</v>
      </c>
      <c r="P98" s="27">
        <f>Datos!$FP31</f>
        <v>12.460078768349444</v>
      </c>
      <c r="Q98" s="27">
        <f>Datos!$FP32</f>
        <v>10.8558166521613</v>
      </c>
      <c r="R98" s="27">
        <f>Datos!$FP33</f>
        <v>10.764629467387692</v>
      </c>
      <c r="S98" s="27">
        <f>Datos!$FP34</f>
        <v>10.905196089201363</v>
      </c>
      <c r="T98" s="27">
        <f>Datos!$FP35</f>
        <v>11.520527476697577</v>
      </c>
      <c r="U98" s="27">
        <f>Datos!$FP36</f>
        <v>11.568367816091953</v>
      </c>
      <c r="V98" s="27">
        <f>Datos!$FP37</f>
        <v>10.729264013903235</v>
      </c>
      <c r="W98" s="27">
        <f>Datos!$FP38</f>
        <v>11.608861927996834</v>
      </c>
      <c r="X98" s="27">
        <f>Datos!$FP39</f>
        <v>10.537762389093269</v>
      </c>
      <c r="Y98" s="27">
        <f>Datos!$FP40</f>
        <v>10.484936648418154</v>
      </c>
      <c r="Z98" s="27">
        <f>Datos!$FP41</f>
        <v>10.301593470656821</v>
      </c>
      <c r="AA98" s="27">
        <f>Datos!$FP42</f>
        <v>9.7951880615197204</v>
      </c>
      <c r="AB98" s="27">
        <f>Datos!$FP43</f>
        <v>9.40362468316372</v>
      </c>
      <c r="AC98" s="27">
        <f>Datos!$FP44</f>
        <v>9.8613360611485241</v>
      </c>
      <c r="AD98" s="27">
        <f>Datos!$FP45</f>
        <v>9.7291221830522918</v>
      </c>
      <c r="AE98" s="27">
        <f>Datos!$FP46</f>
        <v>9.5451291879286053</v>
      </c>
      <c r="AF98" s="27">
        <f>Datos!$FP47</f>
        <v>9.5621074948736755</v>
      </c>
      <c r="AG98" s="27">
        <f>Datos!$FP48</f>
        <v>9.8242863737785644</v>
      </c>
      <c r="AH98" s="27">
        <f>Datos!$FP49</f>
        <v>9.9665174479941019</v>
      </c>
      <c r="AI98" s="27">
        <f>Datos!$FP50</f>
        <v>9.9884077481115838</v>
      </c>
      <c r="AJ98" s="27">
        <f>Datos!$FP51</f>
        <v>9.7323315253233549</v>
      </c>
      <c r="AK98" s="27">
        <f>Datos!$FP52</f>
        <v>9.6904238135528029</v>
      </c>
      <c r="AL98" s="27">
        <f>Datos!$FP53</f>
        <v>9.6986311267222085</v>
      </c>
      <c r="AM98" s="27">
        <f>Datos!$FP54</f>
        <v>9.6450693320194265</v>
      </c>
      <c r="AN98" s="27">
        <f>Datos!$FP55</f>
        <v>9.5402430790006765</v>
      </c>
      <c r="AO98" s="27">
        <f>Datos!$FP56</f>
        <v>9.305750279075367</v>
      </c>
      <c r="AP98" s="27">
        <f>Datos!$FP57</f>
        <v>9.3201304703519927</v>
      </c>
      <c r="AQ98" s="27">
        <f>Datos!$FP58</f>
        <v>9.5179557991057919</v>
      </c>
      <c r="AR98" s="27">
        <f>Datos!$FP59</f>
        <v>8.8298190410878199</v>
      </c>
      <c r="AS98" s="27">
        <f>Datos!$FP60</f>
        <v>8.8314349347756913</v>
      </c>
      <c r="AT98" s="122" t="str">
        <f>Datos!$FP61</f>
        <v>nd</v>
      </c>
      <c r="AU98" s="122" t="str">
        <f>Datos!$FP62</f>
        <v>nd</v>
      </c>
      <c r="AV98" s="122" t="str">
        <f>Datos!$FP63</f>
        <v>nd</v>
      </c>
      <c r="AW98" s="122" t="str">
        <f>Datos!$FP64</f>
        <v>nd</v>
      </c>
      <c r="AX98" s="122" t="str">
        <f>Datos!$FP65</f>
        <v>nd</v>
      </c>
      <c r="AY98" s="122" t="str">
        <f>Datos!$FP66</f>
        <v>nd</v>
      </c>
      <c r="AZ98" s="122" t="str">
        <f>Datos!$FP67</f>
        <v>nd</v>
      </c>
      <c r="BA98" s="43"/>
      <c r="BB98" s="43"/>
      <c r="BC98" s="43"/>
      <c r="BD98" s="43"/>
      <c r="BE98" s="43"/>
      <c r="BF98" s="43"/>
      <c r="BG98" s="43"/>
      <c r="BH98" s="43"/>
      <c r="BI98" s="43"/>
      <c r="BJ98" s="43"/>
      <c r="BK98" s="43"/>
      <c r="BL98" s="43"/>
      <c r="BM98" s="43"/>
      <c r="BN98" s="43"/>
      <c r="BO98" s="43"/>
      <c r="BP98" s="43"/>
      <c r="BQ98" s="43"/>
      <c r="BR98" s="43"/>
      <c r="BS98" s="43"/>
      <c r="BT98" s="43"/>
      <c r="BU98" s="43"/>
      <c r="BV98" s="43"/>
      <c r="BW98" s="43"/>
      <c r="BX98" s="43"/>
      <c r="BY98" s="43"/>
      <c r="BZ98" s="43"/>
      <c r="CA98" s="43"/>
    </row>
    <row r="99" spans="1:79" x14ac:dyDescent="0.25">
      <c r="A99" s="77"/>
      <c r="B99" s="81" t="s">
        <v>322</v>
      </c>
      <c r="C99" s="27">
        <f>Datos!$FA18</f>
        <v>8.8313061872025376</v>
      </c>
      <c r="D99" s="27">
        <f>Datos!$FA19</f>
        <v>8.2148879788002898</v>
      </c>
      <c r="E99" s="27">
        <f>Datos!$FA20</f>
        <v>8.2378854625550648</v>
      </c>
      <c r="F99" s="27">
        <f>Datos!$FA21</f>
        <v>10.23194912083801</v>
      </c>
      <c r="G99" s="27">
        <f>Datos!$FA22</f>
        <v>10.26470588235294</v>
      </c>
      <c r="H99" s="27">
        <f>Datos!$FA23</f>
        <v>10.602939156709242</v>
      </c>
      <c r="I99" s="27">
        <f>Datos!$FA24</f>
        <v>13.114964675658317</v>
      </c>
      <c r="J99" s="27">
        <f>Datos!$FA25</f>
        <v>13.407685780094559</v>
      </c>
      <c r="K99" s="27">
        <f>Datos!$FA26</f>
        <v>16.453639514731368</v>
      </c>
      <c r="L99" s="27">
        <f>Datos!$FA27</f>
        <v>18.958898979496304</v>
      </c>
      <c r="M99" s="27">
        <f>Datos!$FA28</f>
        <v>18.611430763329498</v>
      </c>
      <c r="N99" s="27">
        <f>Datos!$FA29</f>
        <v>17.296952289771824</v>
      </c>
      <c r="O99" s="27">
        <f>Datos!$FA30</f>
        <v>19.823981328406106</v>
      </c>
      <c r="P99" s="27">
        <f>Datos!$FA31</f>
        <v>17.57250268528464</v>
      </c>
      <c r="Q99" s="27">
        <f>Datos!$FA32</f>
        <v>18.521741933404247</v>
      </c>
      <c r="R99" s="27">
        <f>Datos!$FA33</f>
        <v>21.268239630222652</v>
      </c>
      <c r="S99" s="27">
        <f>Datos!$FA34</f>
        <v>22.379984620454795</v>
      </c>
      <c r="T99" s="27">
        <f>Datos!$FA35</f>
        <v>21.167848587624221</v>
      </c>
      <c r="U99" s="27">
        <f>Datos!$FA36</f>
        <v>19.722298850574713</v>
      </c>
      <c r="V99" s="27">
        <f>Datos!$FA37</f>
        <v>19.344842850818946</v>
      </c>
      <c r="W99" s="27">
        <f>Datos!$FA38</f>
        <v>22.212514835816961</v>
      </c>
      <c r="X99" s="27">
        <f>Datos!$FA39</f>
        <v>22.673663709153864</v>
      </c>
      <c r="Y99" s="27">
        <f>Datos!$FA40</f>
        <v>19.36082084994392</v>
      </c>
      <c r="Z99" s="27">
        <f>Datos!$FA41</f>
        <v>18.816556548775747</v>
      </c>
      <c r="AA99" s="27">
        <f>Datos!$FA42</f>
        <v>18.779080588125815</v>
      </c>
      <c r="AB99" s="27">
        <f>Datos!$FA43</f>
        <v>20.173241891655312</v>
      </c>
      <c r="AC99" s="27">
        <f>Datos!$FA44</f>
        <v>22.127269627482736</v>
      </c>
      <c r="AD99" s="27">
        <f>Datos!$FA45</f>
        <v>24.760962536708767</v>
      </c>
      <c r="AE99" s="27">
        <f>Datos!$FA46</f>
        <v>26.538941097693318</v>
      </c>
      <c r="AF99" s="27">
        <f>Datos!$FA47</f>
        <v>28.60141020767637</v>
      </c>
      <c r="AG99" s="27">
        <f>Datos!$FA48</f>
        <v>29.308205739786104</v>
      </c>
      <c r="AH99" s="27">
        <f>Datos!$FA49</f>
        <v>30.548959067376508</v>
      </c>
      <c r="AI99" s="27">
        <f>Datos!$FA50</f>
        <v>32.99491436691347</v>
      </c>
      <c r="AJ99" s="27">
        <f>Datos!$FA51</f>
        <v>35.056326464689967</v>
      </c>
      <c r="AK99" s="27">
        <f>Datos!$FA52</f>
        <v>37.239289285439582</v>
      </c>
      <c r="AL99" s="27">
        <f>Datos!$FA53</f>
        <v>38.494350549383363</v>
      </c>
      <c r="AM99" s="27">
        <f>Datos!$FA54</f>
        <v>41.920984625285321</v>
      </c>
      <c r="AN99" s="27">
        <f>Datos!$FA55</f>
        <v>43.644384424938103</v>
      </c>
      <c r="AO99" s="27">
        <f>Datos!$FA56</f>
        <v>45.077559483358534</v>
      </c>
      <c r="AP99" s="27">
        <f>Datos!$FA57</f>
        <v>45.277709898251537</v>
      </c>
      <c r="AQ99" s="27">
        <f>Datos!$FA58</f>
        <v>43.80358117271755</v>
      </c>
      <c r="AR99" s="27">
        <f>Datos!$FA59</f>
        <v>41.555862075097785</v>
      </c>
      <c r="AS99" s="27">
        <f>Datos!$FA60</f>
        <v>43.405027044225264</v>
      </c>
      <c r="AT99" s="27">
        <f>Datos!$FA61</f>
        <v>48.030078017867666</v>
      </c>
      <c r="AU99" s="27">
        <f>Datos!$FA62</f>
        <v>45.35709631350435</v>
      </c>
      <c r="AV99" s="27">
        <f>Datos!$FA63</f>
        <v>43.304734580931445</v>
      </c>
      <c r="AW99" s="27">
        <f>Datos!$FA64</f>
        <v>47.01508642469534</v>
      </c>
      <c r="AX99" s="27">
        <f>Datos!$FA65</f>
        <v>44.547846755407164</v>
      </c>
      <c r="AY99" s="27">
        <f>Datos!$FA66</f>
        <v>49.593307854238176</v>
      </c>
      <c r="AZ99" s="27">
        <f>Datos!$FA67</f>
        <v>70.15708983293284</v>
      </c>
      <c r="BA99" s="43"/>
      <c r="BB99" s="43"/>
      <c r="BC99" s="43"/>
      <c r="BD99" s="43"/>
      <c r="BE99" s="43"/>
      <c r="BF99" s="43"/>
      <c r="BG99" s="43"/>
      <c r="BH99" s="43"/>
      <c r="BI99" s="43"/>
      <c r="BJ99" s="43"/>
      <c r="BK99" s="43"/>
      <c r="BL99" s="43"/>
      <c r="BM99" s="43"/>
      <c r="BN99" s="43"/>
      <c r="BO99" s="43"/>
      <c r="BP99" s="43"/>
      <c r="BQ99" s="43"/>
      <c r="BR99" s="43"/>
      <c r="BS99" s="43"/>
      <c r="BT99" s="43"/>
      <c r="BU99" s="43"/>
      <c r="BV99" s="43"/>
      <c r="BW99" s="43"/>
      <c r="BX99" s="43"/>
      <c r="BY99" s="43"/>
      <c r="BZ99" s="43"/>
      <c r="CA99" s="43"/>
    </row>
    <row r="100" spans="1:79" x14ac:dyDescent="0.25">
      <c r="A100" s="43"/>
      <c r="B100" s="83" t="s">
        <v>168</v>
      </c>
      <c r="C100" s="27">
        <f>Datos!$FC18</f>
        <v>1.0576414595452142</v>
      </c>
      <c r="D100" s="27">
        <f>Datos!$FC19</f>
        <v>0.74680799807275355</v>
      </c>
      <c r="E100" s="27">
        <f>Datos!$FC20</f>
        <v>0.55066079295154191</v>
      </c>
      <c r="F100" s="27">
        <f>Datos!$FC21</f>
        <v>1.627384960718294</v>
      </c>
      <c r="G100" s="27">
        <f>Datos!$FC22</f>
        <v>1.3970588235294119</v>
      </c>
      <c r="H100" s="27">
        <f>Datos!$FC23</f>
        <v>3.0765004807032001</v>
      </c>
      <c r="I100" s="27">
        <f>Datos!$FC24</f>
        <v>4.0719332048811818</v>
      </c>
      <c r="J100" s="27">
        <f>Datos!$FC25</f>
        <v>4.7642138441023159</v>
      </c>
      <c r="K100" s="27">
        <f>Datos!$FC26</f>
        <v>5.8925476603119584</v>
      </c>
      <c r="L100" s="27">
        <f>Datos!$FC27</f>
        <v>6.7971163748712664</v>
      </c>
      <c r="M100" s="27">
        <f>Datos!$FC28</f>
        <v>5.6233218258534716</v>
      </c>
      <c r="N100" s="27">
        <f>Datos!$FC29</f>
        <v>5.5954470506887937</v>
      </c>
      <c r="O100" s="27">
        <f>Datos!$FC30</f>
        <v>5.6744140814937278</v>
      </c>
      <c r="P100" s="27">
        <f>Datos!$FC31</f>
        <v>5.6677407805227356</v>
      </c>
      <c r="Q100" s="27">
        <f>Datos!$FC32</f>
        <v>5.7828063049995171</v>
      </c>
      <c r="R100" s="27">
        <f>Datos!$FC33</f>
        <v>6.8155040633213497</v>
      </c>
      <c r="S100" s="27">
        <f>Datos!$FC34</f>
        <v>6.4951115017027359</v>
      </c>
      <c r="T100" s="27">
        <f>Datos!$FC35</f>
        <v>4.4019638071294738</v>
      </c>
      <c r="U100" s="27">
        <f>Datos!$FC36</f>
        <v>3.8473563218390807</v>
      </c>
      <c r="V100" s="27">
        <f>Datos!$FC37</f>
        <v>3.8086337776466155</v>
      </c>
      <c r="W100" s="27">
        <f>Datos!$FC38</f>
        <v>4.5991032572860346</v>
      </c>
      <c r="X100" s="27">
        <f>Datos!$FC39</f>
        <v>4.5647587102358802</v>
      </c>
      <c r="Y100" s="27">
        <f>Datos!$FC40</f>
        <v>2.4929763583667395</v>
      </c>
      <c r="Z100" s="27">
        <f>Datos!$FC41</f>
        <v>2.2415468324912551</v>
      </c>
      <c r="AA100" s="27">
        <f>Datos!$FC42</f>
        <v>2.1733245351335801</v>
      </c>
      <c r="AB100" s="27">
        <f>Datos!$FC43</f>
        <v>3.2981419883236796</v>
      </c>
      <c r="AC100" s="27">
        <f>Datos!$FC44</f>
        <v>3.0737646691103344</v>
      </c>
      <c r="AD100" s="27">
        <f>Datos!$FC45</f>
        <v>3.140830165995629</v>
      </c>
      <c r="AE100" s="27">
        <f>Datos!$FC46</f>
        <v>3.8825648248631923</v>
      </c>
      <c r="AF100" s="27">
        <f>Datos!$FC47</f>
        <v>4.2980817106665024</v>
      </c>
      <c r="AG100" s="27">
        <f>Datos!$FC48</f>
        <v>3.8797414788028006</v>
      </c>
      <c r="AH100" s="27">
        <f>Datos!$FC49</f>
        <v>3.2655671463660023</v>
      </c>
      <c r="AI100" s="27">
        <f>Datos!$FC50</f>
        <v>3.8314262209258843</v>
      </c>
      <c r="AJ100" s="27">
        <f>Datos!$FC51</f>
        <v>4.377582470827333</v>
      </c>
      <c r="AK100" s="27">
        <f>Datos!$FC52</f>
        <v>3.8110914545035</v>
      </c>
      <c r="AL100" s="27">
        <f>Datos!$FC53</f>
        <v>3.6847867770064857</v>
      </c>
      <c r="AM100" s="27">
        <f>Datos!$FC54</f>
        <v>4.6104033223059053</v>
      </c>
      <c r="AN100" s="27">
        <f>Datos!$FC55</f>
        <v>4.3538149898717089</v>
      </c>
      <c r="AO100" s="27">
        <f>Datos!$FC56</f>
        <v>3.6215513529288117</v>
      </c>
      <c r="AP100" s="27">
        <f>Datos!$FC57</f>
        <v>7.0659045271512202</v>
      </c>
      <c r="AQ100" s="27">
        <f>Datos!$FC58</f>
        <v>9.0277627006286085</v>
      </c>
      <c r="AR100" s="27">
        <f>Datos!$FC59</f>
        <v>10.668250886121815</v>
      </c>
      <c r="AS100" s="27">
        <f>Datos!$FC60</f>
        <v>11.678105540657242</v>
      </c>
      <c r="AT100" s="27">
        <f>Datos!$FC61</f>
        <v>9.7860052167519598</v>
      </c>
      <c r="AU100" s="27">
        <f>Datos!$FC62</f>
        <v>11.305314603709695</v>
      </c>
      <c r="AV100" s="27">
        <f>Datos!$FC63</f>
        <v>11.969891306486957</v>
      </c>
      <c r="AW100" s="27">
        <f>Datos!$FC64</f>
        <v>15.074036862279245</v>
      </c>
      <c r="AX100" s="27">
        <f>Datos!$FC65</f>
        <v>14.000751837413681</v>
      </c>
      <c r="AY100" s="27">
        <f>Datos!$FC66</f>
        <v>14.997682048311701</v>
      </c>
      <c r="AZ100" s="27">
        <f>Datos!$FC67</f>
        <v>22.29528349082404</v>
      </c>
      <c r="BA100" s="43"/>
      <c r="BB100" s="43"/>
      <c r="BC100" s="43"/>
      <c r="BD100" s="43"/>
      <c r="BE100" s="43"/>
      <c r="BF100" s="43"/>
      <c r="BG100" s="43"/>
      <c r="BH100" s="43"/>
      <c r="BI100" s="43"/>
      <c r="BJ100" s="43"/>
      <c r="BK100" s="43"/>
      <c r="BL100" s="43"/>
      <c r="BM100" s="43"/>
      <c r="BN100" s="43"/>
      <c r="BO100" s="43"/>
      <c r="BP100" s="43"/>
      <c r="BQ100" s="43"/>
      <c r="BR100" s="43"/>
      <c r="BS100" s="43"/>
      <c r="BT100" s="43"/>
      <c r="BU100" s="43"/>
      <c r="BV100" s="43"/>
      <c r="BW100" s="43"/>
      <c r="BX100" s="43"/>
      <c r="BY100" s="43"/>
      <c r="BZ100" s="43"/>
      <c r="CA100" s="43"/>
    </row>
    <row r="101" spans="1:79" x14ac:dyDescent="0.25">
      <c r="A101" s="43"/>
      <c r="B101" s="98" t="s">
        <v>170</v>
      </c>
      <c r="C101" s="27">
        <f>Datos!$FE18</f>
        <v>0.79323109465891073</v>
      </c>
      <c r="D101" s="27">
        <f>Datos!$FE19</f>
        <v>1.3008913514815708</v>
      </c>
      <c r="E101" s="27">
        <f>Datos!$FE20</f>
        <v>1.4537444933920705</v>
      </c>
      <c r="F101" s="27">
        <f>Datos!$FE21</f>
        <v>2.4317246539468762</v>
      </c>
      <c r="G101" s="27">
        <f>Datos!$FE22</f>
        <v>3.6176470588235294</v>
      </c>
      <c r="H101" s="27">
        <f>Datos!$FE23</f>
        <v>3.2687817607471503</v>
      </c>
      <c r="I101" s="27">
        <f>Datos!$FE24</f>
        <v>3.7636480411046884</v>
      </c>
      <c r="J101" s="27">
        <f>Datos!$FE25</f>
        <v>3.4307188750151534</v>
      </c>
      <c r="K101" s="27">
        <f>Datos!$FE26</f>
        <v>4.0511265164644712</v>
      </c>
      <c r="L101" s="27">
        <f>Datos!$FE27</f>
        <v>4.5407733358299787</v>
      </c>
      <c r="M101" s="27">
        <f>Datos!$FE28</f>
        <v>5.0863060989643261</v>
      </c>
      <c r="N101" s="27">
        <f>Datos!$FE29</f>
        <v>4.0689325035902346</v>
      </c>
      <c r="O101" s="27">
        <f>Datos!$FE30</f>
        <v>5.1541378975007293</v>
      </c>
      <c r="P101" s="27">
        <f>Datos!$FE31</f>
        <v>4.4575725026852844</v>
      </c>
      <c r="Q101" s="27">
        <f>Datos!$FE32</f>
        <v>4.7061857331657162</v>
      </c>
      <c r="R101" s="27">
        <f>Datos!$FE33</f>
        <v>5.8608501253738554</v>
      </c>
      <c r="S101" s="27">
        <f>Datos!$FE34</f>
        <v>7.4014061298473033</v>
      </c>
      <c r="T101" s="27">
        <f>Datos!$FE35</f>
        <v>7.810165310817542</v>
      </c>
      <c r="U101" s="27">
        <f>Datos!$FE36</f>
        <v>7.5659770114942528</v>
      </c>
      <c r="V101" s="27">
        <f>Datos!$FE37</f>
        <v>7.3926516157591857</v>
      </c>
      <c r="W101" s="27">
        <f>Datos!$FE38</f>
        <v>9.0449030726625335</v>
      </c>
      <c r="X101" s="27">
        <f>Datos!$FE39</f>
        <v>9.6299502272235458</v>
      </c>
      <c r="Y101" s="27">
        <f>Datos!$FE40</f>
        <v>8.2040576105182499</v>
      </c>
      <c r="Z101" s="27">
        <f>Datos!$FE41</f>
        <v>7.5340069957248348</v>
      </c>
      <c r="AA101" s="27">
        <f>Datos!$FE42</f>
        <v>7.5224607887924471</v>
      </c>
      <c r="AB101" s="27">
        <f>Datos!$FE43</f>
        <v>7.8735242850727287</v>
      </c>
      <c r="AC101" s="27">
        <f>Datos!$FE44</f>
        <v>8.5777001108174922</v>
      </c>
      <c r="AD101" s="27">
        <f>Datos!$FE45</f>
        <v>10.467555399710712</v>
      </c>
      <c r="AE101" s="27">
        <f>Datos!$FE46</f>
        <v>11.019649495485927</v>
      </c>
      <c r="AF101" s="27">
        <f>Datos!$FE47</f>
        <v>11.62537945508376</v>
      </c>
      <c r="AG101" s="27">
        <f>Datos!$FE48</f>
        <v>11.325690543971685</v>
      </c>
      <c r="AH101" s="27">
        <f>Datos!$FE49</f>
        <v>11.67775284011063</v>
      </c>
      <c r="AI101" s="27">
        <f>Datos!$FE50</f>
        <v>12.243661655822303</v>
      </c>
      <c r="AJ101" s="27">
        <f>Datos!$FE51</f>
        <v>11.900900415887158</v>
      </c>
      <c r="AK101" s="27">
        <f>Datos!$FE52</f>
        <v>12.835012691331436</v>
      </c>
      <c r="AL101" s="27">
        <f>Datos!$FE53</f>
        <v>12.931489643137015</v>
      </c>
      <c r="AM101" s="27">
        <f>Datos!$FE54</f>
        <v>13.052418827740853</v>
      </c>
      <c r="AN101" s="27">
        <f>Datos!$FE55</f>
        <v>12.923700202565833</v>
      </c>
      <c r="AO101" s="27">
        <f>Datos!$FE56</f>
        <v>13.896830887469875</v>
      </c>
      <c r="AP101" s="27">
        <f>Datos!$FE57</f>
        <v>13.476801138959424</v>
      </c>
      <c r="AQ101" s="27">
        <f>Datos!$FE58</f>
        <v>13.249123233621512</v>
      </c>
      <c r="AR101" s="27">
        <f>Datos!$FE59</f>
        <v>12.919761655739034</v>
      </c>
      <c r="AS101" s="27">
        <f>Datos!$FE60</f>
        <v>14.050815872005817</v>
      </c>
      <c r="AT101" s="27">
        <f>Datos!$FE61</f>
        <v>17.787723710546125</v>
      </c>
      <c r="AU101" s="27">
        <f>Datos!$FE62</f>
        <v>17.364917807796946</v>
      </c>
      <c r="AV101" s="27">
        <f>Datos!$FE63</f>
        <v>15.118306766755168</v>
      </c>
      <c r="AW101" s="27">
        <f>Datos!$FE64</f>
        <v>14.539404066990794</v>
      </c>
      <c r="AX101" s="27">
        <f>Datos!$FE65</f>
        <v>13.288077365936937</v>
      </c>
      <c r="AY101" s="27">
        <f>Datos!$FE66</f>
        <v>15.468483607029565</v>
      </c>
      <c r="AZ101" s="27">
        <f>Datos!$FE67</f>
        <v>26.768096276774155</v>
      </c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3"/>
      <c r="BL101" s="43"/>
      <c r="BM101" s="43"/>
      <c r="BN101" s="43"/>
      <c r="BO101" s="43"/>
      <c r="BP101" s="43"/>
      <c r="BQ101" s="43"/>
      <c r="BR101" s="43"/>
      <c r="BS101" s="43"/>
      <c r="BT101" s="43"/>
      <c r="BU101" s="43"/>
      <c r="BV101" s="43"/>
      <c r="BW101" s="43"/>
      <c r="BX101" s="43"/>
      <c r="BY101" s="43"/>
      <c r="BZ101" s="43"/>
      <c r="CA101" s="43"/>
    </row>
    <row r="102" spans="1:79" x14ac:dyDescent="0.25">
      <c r="A102" s="43"/>
      <c r="B102" s="98" t="s">
        <v>172</v>
      </c>
      <c r="C102" s="27">
        <f>Datos!$FG18</f>
        <v>6.9804336329984134</v>
      </c>
      <c r="D102" s="27">
        <f>Datos!$FG19</f>
        <v>6.167188629245965</v>
      </c>
      <c r="E102" s="27">
        <f>Datos!$FG20</f>
        <v>6.2334801762114544</v>
      </c>
      <c r="F102" s="27">
        <f>Datos!$FG21</f>
        <v>6.1728395061728394</v>
      </c>
      <c r="G102" s="27">
        <f>Datos!$FG22</f>
        <v>5.25</v>
      </c>
      <c r="H102" s="27">
        <f>Datos!$FG23</f>
        <v>4.2576569152588926</v>
      </c>
      <c r="I102" s="27">
        <f>Datos!$FG24</f>
        <v>5.2793834296724471</v>
      </c>
      <c r="J102" s="27">
        <f>Datos!$FG25</f>
        <v>5.2127530609770876</v>
      </c>
      <c r="K102" s="27">
        <f>Datos!$FG26</f>
        <v>6.5099653379549398</v>
      </c>
      <c r="L102" s="27">
        <f>Datos!$FG27</f>
        <v>7.6210092687950564</v>
      </c>
      <c r="M102" s="27">
        <f>Datos!$FG28</f>
        <v>7.9018028385117001</v>
      </c>
      <c r="N102" s="27">
        <f>Datos!$FG29</f>
        <v>7.6325727354927935</v>
      </c>
      <c r="O102" s="27">
        <f>Datos!$FG30</f>
        <v>8.9954293494116495</v>
      </c>
      <c r="P102" s="27">
        <f>Datos!$FG31</f>
        <v>7.4471894020766207</v>
      </c>
      <c r="Q102" s="27">
        <f>Datos!$FG32</f>
        <v>8.0327498952390162</v>
      </c>
      <c r="R102" s="27">
        <f>Datos!$FG33</f>
        <v>8.5918854415274453</v>
      </c>
      <c r="S102" s="27">
        <f>Datos!$FG34</f>
        <v>8.4834669889047571</v>
      </c>
      <c r="T102" s="27">
        <f>Datos!$FG35</f>
        <v>8.9557194696772058</v>
      </c>
      <c r="U102" s="27">
        <f>Datos!$FG36</f>
        <v>8.3089655172413792</v>
      </c>
      <c r="V102" s="27">
        <f>Datos!$FG37</f>
        <v>8.1435574574131468</v>
      </c>
      <c r="W102" s="27">
        <f>Datos!$FG38</f>
        <v>8.5685085058683903</v>
      </c>
      <c r="X102" s="27">
        <f>Datos!$FG39</f>
        <v>8.478954771694438</v>
      </c>
      <c r="Y102" s="27">
        <f>Datos!$FG40</f>
        <v>8.6637868810589325</v>
      </c>
      <c r="Z102" s="27">
        <f>Datos!$FG41</f>
        <v>9.0410027205596588</v>
      </c>
      <c r="AA102" s="27">
        <f>Datos!$FG42</f>
        <v>9.0832952641997871</v>
      </c>
      <c r="AB102" s="27">
        <f>Datos!$FG43</f>
        <v>9.0015756182589044</v>
      </c>
      <c r="AC102" s="27">
        <f>Datos!$FG44</f>
        <v>10.475804847554912</v>
      </c>
      <c r="AD102" s="27">
        <f>Datos!$FG45</f>
        <v>11.152576971002423</v>
      </c>
      <c r="AE102" s="27">
        <f>Datos!$FG46</f>
        <v>11.636726777344201</v>
      </c>
      <c r="AF102" s="27">
        <f>Datos!$FG47</f>
        <v>12.677949041926107</v>
      </c>
      <c r="AG102" s="27">
        <f>Datos!$FG48</f>
        <v>14.102773717011619</v>
      </c>
      <c r="AH102" s="27">
        <f>Datos!$FG49</f>
        <v>15.605639080899875</v>
      </c>
      <c r="AI102" s="27">
        <f>Datos!$FG50</f>
        <v>16.919826490165281</v>
      </c>
      <c r="AJ102" s="27">
        <f>Datos!$FG51</f>
        <v>18.777843577975478</v>
      </c>
      <c r="AK102" s="27">
        <f>Datos!$FG52</f>
        <v>20.593185139604646</v>
      </c>
      <c r="AL102" s="27">
        <f>Datos!$FG53</f>
        <v>21.878074129239867</v>
      </c>
      <c r="AM102" s="27">
        <f>Datos!$FG54</f>
        <v>24.258162475238564</v>
      </c>
      <c r="AN102" s="27">
        <f>Datos!$FG55</f>
        <v>26.366869232500562</v>
      </c>
      <c r="AO102" s="27">
        <f>Datos!$FG56</f>
        <v>27.559177242959855</v>
      </c>
      <c r="AP102" s="27">
        <f>Datos!$FG57</f>
        <v>24.735004232140898</v>
      </c>
      <c r="AQ102" s="27">
        <f>Datos!$FG58</f>
        <v>21.526695238467429</v>
      </c>
      <c r="AR102" s="27">
        <f>Datos!$FG59</f>
        <v>17.967849533236933</v>
      </c>
      <c r="AS102" s="27">
        <f>Datos!$FG60</f>
        <v>17.676105631562201</v>
      </c>
      <c r="AT102" s="27">
        <f>Datos!$FG61</f>
        <v>20.456349090569585</v>
      </c>
      <c r="AU102" s="27">
        <f>Datos!$FG62</f>
        <v>16.686863901997715</v>
      </c>
      <c r="AV102" s="27">
        <f>Datos!$FG63</f>
        <v>16.21653650768932</v>
      </c>
      <c r="AW102" s="27">
        <f>Datos!$FG64</f>
        <v>17.401645495425303</v>
      </c>
      <c r="AX102" s="27">
        <f>Datos!$FG65</f>
        <v>17.259017552056545</v>
      </c>
      <c r="AY102" s="27">
        <f>Datos!$FG66</f>
        <v>19.127142198896916</v>
      </c>
      <c r="AZ102" s="27">
        <f>Datos!$FG67</f>
        <v>21.093710065334641</v>
      </c>
      <c r="BA102" s="43"/>
      <c r="BB102" s="43"/>
      <c r="BC102" s="43"/>
      <c r="BD102" s="43"/>
      <c r="BE102" s="43"/>
      <c r="BF102" s="43"/>
      <c r="BG102" s="43"/>
      <c r="BH102" s="43"/>
      <c r="BI102" s="43"/>
      <c r="BJ102" s="43"/>
      <c r="BK102" s="43"/>
      <c r="BL102" s="43"/>
      <c r="BM102" s="43"/>
      <c r="BN102" s="43"/>
      <c r="BO102" s="43"/>
      <c r="BP102" s="43"/>
      <c r="BQ102" s="43"/>
      <c r="BR102" s="43"/>
      <c r="BS102" s="43"/>
      <c r="BT102" s="43"/>
      <c r="BU102" s="43"/>
      <c r="BV102" s="43"/>
      <c r="BW102" s="43"/>
      <c r="BX102" s="43"/>
      <c r="BY102" s="43"/>
      <c r="BZ102" s="43"/>
      <c r="CA102" s="43"/>
    </row>
    <row r="103" spans="1:79" x14ac:dyDescent="0.25">
      <c r="A103" s="43"/>
      <c r="B103" s="87" t="s">
        <v>174</v>
      </c>
      <c r="C103" s="27" t="str">
        <f>Datos!$FU18</f>
        <v>-</v>
      </c>
      <c r="D103" s="27" t="str">
        <f>Datos!$FU19</f>
        <v>-</v>
      </c>
      <c r="E103" s="27">
        <f>Datos!$FU20</f>
        <v>1.3273195876288659</v>
      </c>
      <c r="F103" s="27">
        <f>Datos!$FU21</f>
        <v>1.4324942791762014</v>
      </c>
      <c r="G103" s="27">
        <f>Datos!$FU22</f>
        <v>1.5636792452830188</v>
      </c>
      <c r="H103" s="27">
        <f>Datos!$FU23</f>
        <v>1.5515789473684209</v>
      </c>
      <c r="I103" s="27">
        <f>Datos!$FU24</f>
        <v>1.5767857142857142</v>
      </c>
      <c r="J103" s="27">
        <f>Datos!$FU25</f>
        <v>1.4709141274238227</v>
      </c>
      <c r="K103" s="27">
        <f>Datos!$FU26</f>
        <v>1.4591484464902187</v>
      </c>
      <c r="L103" s="27">
        <f>Datos!$FU27</f>
        <v>1.3318112633181127</v>
      </c>
      <c r="M103" s="27">
        <f>Datos!$FU28</f>
        <v>1.3021442495126705</v>
      </c>
      <c r="N103" s="27">
        <f>Datos!$FU29</f>
        <v>1.2702495201535509</v>
      </c>
      <c r="O103" s="27">
        <f>Datos!$FU30</f>
        <v>1.0695074040495618</v>
      </c>
      <c r="P103" s="27">
        <f>Datos!$FU31</f>
        <v>1.0629606879606879</v>
      </c>
      <c r="Q103" s="27">
        <f>Datos!$FU32</f>
        <v>1.1257367387033399</v>
      </c>
      <c r="R103" s="27">
        <f>Datos!$FU33</f>
        <v>1.1373801916932906</v>
      </c>
      <c r="S103" s="27">
        <f>Datos!$FU34</f>
        <v>1.0774752475247524</v>
      </c>
      <c r="T103" s="27">
        <f>Datos!$FU35</f>
        <v>1.1548996913580247</v>
      </c>
      <c r="U103" s="27">
        <f>Datos!$FU36</f>
        <v>1.2665300800894022</v>
      </c>
      <c r="V103" s="27">
        <f>Datos!$FU37</f>
        <v>1.2485008818342151</v>
      </c>
      <c r="W103" s="27">
        <f>Datos!$FU38</f>
        <v>1.2757585861953984</v>
      </c>
      <c r="X103" s="27">
        <f>Datos!$FU39</f>
        <v>1.2276949057134816</v>
      </c>
      <c r="Y103" s="27">
        <f>Datos!$FU40</f>
        <v>1.2706621556307396</v>
      </c>
      <c r="Z103" s="27">
        <f>Datos!$FU41</f>
        <v>1.2837066315327186</v>
      </c>
      <c r="AA103" s="27">
        <f>Datos!$FU42</f>
        <v>1.33998283998284</v>
      </c>
      <c r="AB103" s="27">
        <f>Datos!$FU43</f>
        <v>1.3110675808031342</v>
      </c>
      <c r="AC103" s="27">
        <f>Datos!$FU44</f>
        <v>1.363700254765879</v>
      </c>
      <c r="AD103" s="27">
        <f>Datos!$FU45</f>
        <v>1.4237359314631279</v>
      </c>
      <c r="AE103" s="27">
        <f>Datos!$FU46</f>
        <v>1.3425525570299688</v>
      </c>
      <c r="AF103" s="27">
        <f>Datos!$FU47</f>
        <v>1.3632084986216635</v>
      </c>
      <c r="AG103" s="27">
        <f>Datos!$FU48</f>
        <v>1.4343165162618861</v>
      </c>
      <c r="AH103" s="27">
        <f>Datos!$FU49</f>
        <v>1.5746838327446735</v>
      </c>
      <c r="AI103" s="27">
        <f>Datos!$FU50</f>
        <v>1.5454450261780104</v>
      </c>
      <c r="AJ103" s="27">
        <f>Datos!$FU51</f>
        <v>1.5408609738884969</v>
      </c>
      <c r="AK103" s="27">
        <f>Datos!$FU52</f>
        <v>1.628194521051664</v>
      </c>
      <c r="AL103" s="27">
        <f>Datos!$FU53</f>
        <v>1.7378833693304536</v>
      </c>
      <c r="AM103" s="27">
        <f>Datos!$FU54</f>
        <v>1.565763477279142</v>
      </c>
      <c r="AN103" s="27">
        <f>Datos!$FU55</f>
        <v>1.5999217195603248</v>
      </c>
      <c r="AO103" s="27">
        <f>Datos!$FU56</f>
        <v>1.6644629652838701</v>
      </c>
      <c r="AP103" s="27">
        <f>Datos!$FU57</f>
        <v>1.1254699001626074</v>
      </c>
      <c r="AQ103" s="27">
        <f>Datos!$FU58</f>
        <v>0.98617591152583373</v>
      </c>
      <c r="AR103" s="27">
        <f>Datos!$FU59</f>
        <v>0.85037247684014028</v>
      </c>
      <c r="AS103" s="27">
        <f>Datos!$FU60</f>
        <v>0.79143969913138912</v>
      </c>
      <c r="AT103" s="27">
        <f>Datos!$FU61</f>
        <v>0.84696272547721563</v>
      </c>
      <c r="AU103" s="27">
        <f>Datos!$FU62</f>
        <v>0.74661750365675283</v>
      </c>
      <c r="AV103" s="27">
        <f>Datos!$FU63</f>
        <v>0.76597631392882393</v>
      </c>
      <c r="AW103" s="27">
        <f>Datos!$FU64</f>
        <v>0.6348959177585447</v>
      </c>
      <c r="AX103" s="27">
        <f>Datos!$FU65</f>
        <v>0.61622045903142308</v>
      </c>
      <c r="AY103" s="27">
        <f>Datos!$FU66</f>
        <v>0.56821853462010696</v>
      </c>
      <c r="AZ103" s="27">
        <f>Datos!$FU67</f>
        <v>0.38392888384372742</v>
      </c>
      <c r="BA103" s="43"/>
      <c r="BB103" s="43"/>
      <c r="BC103" s="43"/>
      <c r="BD103" s="43"/>
      <c r="BE103" s="43"/>
      <c r="BF103" s="43"/>
      <c r="BG103" s="43"/>
      <c r="BH103" s="43"/>
      <c r="BI103" s="43"/>
      <c r="BJ103" s="43"/>
      <c r="BK103" s="43"/>
      <c r="BL103" s="43"/>
      <c r="BM103" s="43"/>
      <c r="BN103" s="43"/>
      <c r="BO103" s="43"/>
      <c r="BP103" s="43"/>
      <c r="BQ103" s="43"/>
      <c r="BR103" s="43"/>
      <c r="BS103" s="43"/>
      <c r="BT103" s="43"/>
      <c r="BU103" s="43"/>
      <c r="BV103" s="43"/>
      <c r="BW103" s="43"/>
      <c r="BX103" s="43"/>
      <c r="BY103" s="43"/>
      <c r="BZ103" s="43"/>
      <c r="CA103" s="43"/>
    </row>
    <row r="104" spans="1:79" x14ac:dyDescent="0.25">
      <c r="A104" s="43"/>
      <c r="B104" s="79" t="s">
        <v>186</v>
      </c>
      <c r="C104" s="122" t="s">
        <v>124</v>
      </c>
      <c r="D104" s="122" t="s">
        <v>124</v>
      </c>
      <c r="E104" s="122" t="s">
        <v>124</v>
      </c>
      <c r="F104" s="122" t="s">
        <v>124</v>
      </c>
      <c r="G104" s="122" t="s">
        <v>124</v>
      </c>
      <c r="H104" s="122" t="s">
        <v>124</v>
      </c>
      <c r="I104" s="122" t="s">
        <v>124</v>
      </c>
      <c r="J104" s="122" t="s">
        <v>124</v>
      </c>
      <c r="K104" s="122" t="s">
        <v>124</v>
      </c>
      <c r="L104" s="122" t="s">
        <v>124</v>
      </c>
      <c r="M104" s="122" t="s">
        <v>124</v>
      </c>
      <c r="N104" s="122" t="s">
        <v>124</v>
      </c>
      <c r="O104" s="122" t="s">
        <v>124</v>
      </c>
      <c r="P104" s="122" t="s">
        <v>124</v>
      </c>
      <c r="Q104" s="122" t="s">
        <v>124</v>
      </c>
      <c r="R104" s="27">
        <f>Datos!$FY33</f>
        <v>11.467931482432554</v>
      </c>
      <c r="S104" s="27">
        <f>Datos!$FY34</f>
        <v>11.96034274415028</v>
      </c>
      <c r="T104" s="27">
        <f>Datos!$FY35</f>
        <v>13.71344543794322</v>
      </c>
      <c r="U104" s="27">
        <f>Datos!$FY36</f>
        <v>10.502988505747126</v>
      </c>
      <c r="V104" s="27">
        <f>Datos!$FY37</f>
        <v>9.8716246126604688</v>
      </c>
      <c r="W104" s="27">
        <f>Datos!$FY38</f>
        <v>10.849927469339312</v>
      </c>
      <c r="X104" s="27">
        <f>Datos!$FY39</f>
        <v>10.402239774940488</v>
      </c>
      <c r="Y104" s="27">
        <f>Datos!$FY40</f>
        <v>10.437186989883736</v>
      </c>
      <c r="Z104" s="27">
        <f>Datos!$FY41</f>
        <v>10.240963855421686</v>
      </c>
      <c r="AA104" s="27">
        <f>Datos!$FY42</f>
        <v>9.4140737356817752</v>
      </c>
      <c r="AB104" s="27">
        <f>Datos!$FY43</f>
        <v>9.3821597387670597</v>
      </c>
      <c r="AC104" s="27">
        <f>Datos!$FY44</f>
        <v>9.9813883442730091</v>
      </c>
      <c r="AD104" s="27">
        <f>Datos!$FY45</f>
        <v>9.7712629067706924</v>
      </c>
      <c r="AE104" s="27">
        <f>Datos!$FY46</f>
        <v>10.105867140779052</v>
      </c>
      <c r="AF104" s="27">
        <f>Datos!$FY47</f>
        <v>10.733961163073332</v>
      </c>
      <c r="AG104" s="27">
        <f>Datos!$FY48</f>
        <v>11.216530737862582</v>
      </c>
      <c r="AH104" s="27">
        <f>Datos!$FY49</f>
        <v>11.347407953531757</v>
      </c>
      <c r="AI104" s="27">
        <f>Datos!$FY50</f>
        <v>12.146062373794033</v>
      </c>
      <c r="AJ104" s="27">
        <f>Datos!$FY51</f>
        <v>12.820832043499914</v>
      </c>
      <c r="AK104" s="27">
        <f>Datos!$FY52</f>
        <v>13.251903699715406</v>
      </c>
      <c r="AL104" s="27">
        <f>Datos!$FY53</f>
        <v>13.084883481817828</v>
      </c>
      <c r="AM104" s="27">
        <f>Datos!$FY54</f>
        <v>13.487063721103279</v>
      </c>
      <c r="AN104" s="27">
        <f>Datos!$FY55</f>
        <v>13.515867656988521</v>
      </c>
      <c r="AO104" s="27">
        <f>Datos!$FY56</f>
        <v>14.093357087902108</v>
      </c>
      <c r="AP104" s="27">
        <f>Datos!$FY57</f>
        <v>14.928301512591947</v>
      </c>
      <c r="AQ104" s="27">
        <f>Datos!$FY58</f>
        <v>15.25218884020779</v>
      </c>
      <c r="AR104" s="27">
        <f>Datos!$FY59</f>
        <v>15.275750883343134</v>
      </c>
      <c r="AS104" s="27">
        <f>Datos!$FY60</f>
        <v>16.512158538248261</v>
      </c>
      <c r="AT104" s="27">
        <f>Datos!$FY61</f>
        <v>20.0214738783108</v>
      </c>
      <c r="AU104" s="27">
        <f>Datos!$FY62</f>
        <v>17.973646798751719</v>
      </c>
      <c r="AV104" s="27">
        <f>Datos!$FY63</f>
        <v>17.2229975382883</v>
      </c>
      <c r="AW104" s="27">
        <f>Datos!$FY64</f>
        <v>22.457877781639016</v>
      </c>
      <c r="AX104" s="27">
        <f>Datos!$FY65</f>
        <v>21.262555878346241</v>
      </c>
      <c r="AY104" s="27">
        <f>Datos!$FY66</f>
        <v>25.644600689409309</v>
      </c>
      <c r="AZ104" s="27">
        <f>Datos!$FY67</f>
        <v>46.431136737961587</v>
      </c>
      <c r="BA104" s="43"/>
      <c r="BB104" s="43"/>
      <c r="BC104" s="43"/>
      <c r="BD104" s="43"/>
      <c r="BE104" s="43"/>
      <c r="BF104" s="43"/>
      <c r="BG104" s="43"/>
      <c r="BH104" s="43"/>
      <c r="BI104" s="43"/>
      <c r="BJ104" s="43"/>
      <c r="BK104" s="43"/>
      <c r="BL104" s="43"/>
      <c r="BM104" s="43"/>
      <c r="BN104" s="43"/>
      <c r="BO104" s="43"/>
      <c r="BP104" s="43"/>
      <c r="BQ104" s="43"/>
      <c r="BR104" s="43"/>
      <c r="BS104" s="43"/>
      <c r="BT104" s="43"/>
      <c r="BU104" s="43"/>
      <c r="BV104" s="43"/>
      <c r="BW104" s="43"/>
      <c r="BX104" s="43"/>
      <c r="BY104" s="43"/>
      <c r="BZ104" s="43"/>
      <c r="CA104" s="43"/>
    </row>
    <row r="105" spans="1:79" x14ac:dyDescent="0.25">
      <c r="A105" s="77"/>
      <c r="B105" s="83" t="s">
        <v>155</v>
      </c>
      <c r="C105" s="122" t="s">
        <v>124</v>
      </c>
      <c r="D105" s="122" t="s">
        <v>124</v>
      </c>
      <c r="E105" s="122" t="s">
        <v>124</v>
      </c>
      <c r="F105" s="122" t="s">
        <v>124</v>
      </c>
      <c r="G105" s="122" t="s">
        <v>124</v>
      </c>
      <c r="H105" s="122" t="s">
        <v>124</v>
      </c>
      <c r="I105" s="122" t="s">
        <v>124</v>
      </c>
      <c r="J105" s="122" t="s">
        <v>124</v>
      </c>
      <c r="K105" s="122" t="s">
        <v>124</v>
      </c>
      <c r="L105" s="122" t="s">
        <v>124</v>
      </c>
      <c r="M105" s="122" t="s">
        <v>124</v>
      </c>
      <c r="N105" s="122" t="s">
        <v>124</v>
      </c>
      <c r="O105" s="122" t="s">
        <v>124</v>
      </c>
      <c r="P105" s="122" t="s">
        <v>124</v>
      </c>
      <c r="Q105" s="122" t="s">
        <v>124</v>
      </c>
      <c r="R105" s="27">
        <f>Datos!$GB33</f>
        <v>8.9785807075314938</v>
      </c>
      <c r="S105" s="27">
        <f>Datos!$GB34</f>
        <v>8.1099637482148736</v>
      </c>
      <c r="T105" s="27">
        <f>Datos!$GB35</f>
        <v>6.9634513673125733</v>
      </c>
      <c r="U105" s="27">
        <f>Datos!$GB36</f>
        <v>5.6349425287356318</v>
      </c>
      <c r="V105" s="27">
        <f>Datos!$GB37</f>
        <v>5.6695030577279359</v>
      </c>
      <c r="W105" s="27">
        <f>Datos!$GB38</f>
        <v>6.9975603323223003</v>
      </c>
      <c r="X105" s="27">
        <f>Datos!$GB39</f>
        <v>6.462345812594676</v>
      </c>
      <c r="Y105" s="27">
        <f>Datos!$GB40</f>
        <v>4.1953072079775247</v>
      </c>
      <c r="Z105" s="27">
        <f>Datos!$GB41</f>
        <v>4.0652934317916829</v>
      </c>
      <c r="AA105" s="27">
        <f>Datos!$GB42</f>
        <v>4.2349796118640342</v>
      </c>
      <c r="AB105" s="27">
        <f>Datos!$GB43</f>
        <v>5.478888998835413</v>
      </c>
      <c r="AC105" s="27">
        <f>Datos!$GB44</f>
        <v>5.7823999090728275</v>
      </c>
      <c r="AD105" s="27">
        <f>Datos!$GB45</f>
        <v>6.1708296024495475</v>
      </c>
      <c r="AE105" s="27">
        <f>Datos!$GB46</f>
        <v>6.9304301646309074</v>
      </c>
      <c r="AF105" s="27">
        <f>Datos!$GB47</f>
        <v>7.66673269765126</v>
      </c>
      <c r="AG105" s="27">
        <f>Datos!$GB48</f>
        <v>7.8292105870585518</v>
      </c>
      <c r="AH105" s="27">
        <f>Datos!$GB49</f>
        <v>8.2113718477725133</v>
      </c>
      <c r="AI105" s="27">
        <f>Datos!$GB50</f>
        <v>9.4461895146211958</v>
      </c>
      <c r="AJ105" s="27">
        <f>Datos!$GB51</f>
        <v>10.387084617558783</v>
      </c>
      <c r="AK105" s="27">
        <f>Datos!$GB52</f>
        <v>10.79824628874702</v>
      </c>
      <c r="AL105" s="27">
        <f>Datos!$GB53</f>
        <v>10.707834757043056</v>
      </c>
      <c r="AM105" s="27">
        <f>Datos!$GB54</f>
        <v>11.229373849913021</v>
      </c>
      <c r="AN105" s="27">
        <f>Datos!$GB55</f>
        <v>11.191537249606123</v>
      </c>
      <c r="AO105" s="27">
        <f>Datos!$GB56</f>
        <v>11.46913028483034</v>
      </c>
      <c r="AP105" s="27">
        <f>Datos!$GB57</f>
        <v>11.953230416166424</v>
      </c>
      <c r="AQ105" s="27">
        <f>Datos!$GB58</f>
        <v>12.650331238936388</v>
      </c>
      <c r="AR105" s="27">
        <f>Datos!$GB59</f>
        <v>13.255537636141543</v>
      </c>
      <c r="AS105" s="27">
        <f>Datos!$GB60</f>
        <v>14.680150902231718</v>
      </c>
      <c r="AT105" s="27">
        <f>Datos!$GB61</f>
        <v>17.967742500189647</v>
      </c>
      <c r="AU105" s="27">
        <f>Datos!$GB62</f>
        <v>15.585722528380225</v>
      </c>
      <c r="AV105" s="27">
        <f>Datos!$GB63</f>
        <v>15.015157880686131</v>
      </c>
      <c r="AW105" s="27">
        <f>Datos!$GB64</f>
        <v>20.377985386268936</v>
      </c>
      <c r="AX105" s="27">
        <f>Datos!$GB65</f>
        <v>19.185287848763647</v>
      </c>
      <c r="AY105" s="27">
        <f>Datos!$GB66</f>
        <v>23.558313207533722</v>
      </c>
      <c r="AZ105" s="27">
        <f>Datos!$GB67</f>
        <v>44.960522372843862</v>
      </c>
      <c r="BA105" s="43"/>
      <c r="BB105" s="43"/>
      <c r="BC105" s="43"/>
      <c r="BD105" s="43"/>
      <c r="BE105" s="43"/>
      <c r="BF105" s="43"/>
      <c r="BG105" s="43"/>
      <c r="BH105" s="43"/>
      <c r="BI105" s="43"/>
      <c r="BJ105" s="43"/>
      <c r="BK105" s="43"/>
      <c r="BL105" s="43"/>
      <c r="BM105" s="43"/>
      <c r="BN105" s="43"/>
      <c r="BO105" s="43"/>
      <c r="BP105" s="43"/>
      <c r="BQ105" s="43"/>
      <c r="BR105" s="43"/>
      <c r="BS105" s="43"/>
      <c r="BT105" s="43"/>
      <c r="BU105" s="43"/>
      <c r="BV105" s="43"/>
      <c r="BW105" s="43"/>
      <c r="BX105" s="43"/>
      <c r="BY105" s="43"/>
      <c r="BZ105" s="43"/>
      <c r="CA105" s="43"/>
    </row>
    <row r="106" spans="1:79" x14ac:dyDescent="0.25">
      <c r="A106" s="43"/>
      <c r="B106" s="80" t="s">
        <v>328</v>
      </c>
      <c r="C106" s="122" t="s">
        <v>124</v>
      </c>
      <c r="D106" s="122" t="s">
        <v>124</v>
      </c>
      <c r="E106" s="122" t="s">
        <v>124</v>
      </c>
      <c r="F106" s="122" t="s">
        <v>124</v>
      </c>
      <c r="G106" s="122" t="s">
        <v>124</v>
      </c>
      <c r="H106" s="122" t="s">
        <v>124</v>
      </c>
      <c r="I106" s="122" t="s">
        <v>124</v>
      </c>
      <c r="J106" s="122" t="s">
        <v>124</v>
      </c>
      <c r="K106" s="122" t="s">
        <v>124</v>
      </c>
      <c r="L106" s="122" t="s">
        <v>124</v>
      </c>
      <c r="M106" s="122" t="s">
        <v>124</v>
      </c>
      <c r="N106" s="122" t="s">
        <v>124</v>
      </c>
      <c r="O106" s="122" t="s">
        <v>124</v>
      </c>
      <c r="P106" s="122" t="s">
        <v>124</v>
      </c>
      <c r="Q106" s="122" t="s">
        <v>124</v>
      </c>
      <c r="R106" s="27">
        <f>Datos!$GD33</f>
        <v>1.0664330382767893</v>
      </c>
      <c r="S106" s="27">
        <f>Datos!$GD34</f>
        <v>0.86509941777436017</v>
      </c>
      <c r="T106" s="27">
        <f>Datos!$GD35</f>
        <v>1.4183051490643455</v>
      </c>
      <c r="U106" s="27">
        <f>Datos!$GD36</f>
        <v>0.62896551724137928</v>
      </c>
      <c r="V106" s="27">
        <f>Datos!$GD37</f>
        <v>0.57547587428065516</v>
      </c>
      <c r="W106" s="27">
        <f>Datos!$GD38</f>
        <v>0.96267967822761447</v>
      </c>
      <c r="X106" s="27">
        <f>Datos!$GD39</f>
        <v>0.79122484310755248</v>
      </c>
      <c r="Y106" s="27">
        <f>Datos!$GD40</f>
        <v>1.2470434077709793</v>
      </c>
      <c r="Z106" s="27">
        <f>Datos!$GD41</f>
        <v>1.3913719393703847</v>
      </c>
      <c r="AA106" s="27">
        <f>Datos!$GD42</f>
        <v>1.5261492648427322</v>
      </c>
      <c r="AB106" s="27">
        <f>Datos!$GD43</f>
        <v>1.6106319979905157</v>
      </c>
      <c r="AC106" s="27">
        <f>Datos!$GD44</f>
        <v>1.8952632625806269</v>
      </c>
      <c r="AD106" s="27">
        <f>Datos!$GD45</f>
        <v>2.3161743987276382</v>
      </c>
      <c r="AE106" s="27">
        <f>Datos!$GD46</f>
        <v>2.3626728855434207</v>
      </c>
      <c r="AF106" s="27">
        <f>Datos!$GD47</f>
        <v>2.7711598074750645</v>
      </c>
      <c r="AG106" s="27">
        <f>Datos!$GD48</f>
        <v>3.2767177040855584</v>
      </c>
      <c r="AH106" s="27">
        <f>Datos!$GD49</f>
        <v>4.1971315799120976</v>
      </c>
      <c r="AI106" s="27">
        <f>Datos!$GD50</f>
        <v>5.0037394360930376</v>
      </c>
      <c r="AJ106" s="27">
        <f>Datos!$GD51</f>
        <v>5.6689861236355803</v>
      </c>
      <c r="AK106" s="27">
        <f>Datos!$GD52</f>
        <v>6.5582647488654722</v>
      </c>
      <c r="AL106" s="27">
        <f>Datos!$GD53</f>
        <v>6.6517904284467759</v>
      </c>
      <c r="AM106" s="27">
        <f>Datos!$GD54</f>
        <v>6.3618035374915785</v>
      </c>
      <c r="AN106" s="27">
        <f>Datos!$GD55</f>
        <v>6.6153499887463427</v>
      </c>
      <c r="AO106" s="27">
        <f>Datos!$GD56</f>
        <v>7.580033917605931</v>
      </c>
      <c r="AP106" s="27">
        <f>Datos!$GD57</f>
        <v>4.8007352238076519</v>
      </c>
      <c r="AQ106" s="27">
        <f>Datos!$GD58</f>
        <v>3.5255923148514023</v>
      </c>
      <c r="AR106" s="27">
        <f>Datos!$GD59</f>
        <v>2.5340471953647135</v>
      </c>
      <c r="AS106" s="27">
        <f>Datos!$GD60</f>
        <v>2.9278669151402212</v>
      </c>
      <c r="AT106" s="27">
        <f>Datos!$GD61</f>
        <v>6.6893610937673236</v>
      </c>
      <c r="AU106" s="27">
        <f>Datos!$GD62</f>
        <v>3.7772885738805133</v>
      </c>
      <c r="AV106" s="27">
        <f>Datos!$GD63</f>
        <v>2.7008665190951646</v>
      </c>
      <c r="AW106" s="27">
        <f>Datos!$GD64</f>
        <v>4.6715170466362794</v>
      </c>
      <c r="AX106" s="27">
        <f>Datos!$GD65</f>
        <v>4.1918009648200663</v>
      </c>
      <c r="AY106" s="27">
        <f>Datos!$GD66</f>
        <v>7.7897764944198826</v>
      </c>
      <c r="AZ106" s="27">
        <f>Datos!$GD67</f>
        <v>19.477369750560964</v>
      </c>
      <c r="BA106" s="43"/>
      <c r="BB106" s="43"/>
      <c r="BC106" s="43"/>
      <c r="BD106" s="43"/>
      <c r="BE106" s="43"/>
      <c r="BF106" s="43"/>
      <c r="BG106" s="43"/>
      <c r="BH106" s="43"/>
      <c r="BI106" s="43"/>
      <c r="BJ106" s="43"/>
      <c r="BK106" s="43"/>
      <c r="BL106" s="43"/>
      <c r="BM106" s="43"/>
      <c r="BN106" s="43"/>
      <c r="BO106" s="43"/>
      <c r="BP106" s="43"/>
      <c r="BQ106" s="43"/>
      <c r="BR106" s="43"/>
      <c r="BS106" s="43"/>
      <c r="BT106" s="43"/>
      <c r="BU106" s="43"/>
      <c r="BV106" s="43"/>
      <c r="BW106" s="43"/>
      <c r="BX106" s="43"/>
      <c r="BY106" s="43"/>
      <c r="BZ106" s="43"/>
      <c r="CA106" s="43"/>
    </row>
    <row r="107" spans="1:79" x14ac:dyDescent="0.25">
      <c r="A107" s="77"/>
      <c r="B107" s="80" t="s">
        <v>329</v>
      </c>
      <c r="C107" s="122" t="s">
        <v>124</v>
      </c>
      <c r="D107" s="122" t="s">
        <v>124</v>
      </c>
      <c r="E107" s="122" t="s">
        <v>124</v>
      </c>
      <c r="F107" s="122" t="s">
        <v>124</v>
      </c>
      <c r="G107" s="122" t="s">
        <v>124</v>
      </c>
      <c r="H107" s="122" t="s">
        <v>124</v>
      </c>
      <c r="I107" s="122" t="s">
        <v>124</v>
      </c>
      <c r="J107" s="122" t="s">
        <v>124</v>
      </c>
      <c r="K107" s="122" t="s">
        <v>124</v>
      </c>
      <c r="L107" s="122" t="s">
        <v>124</v>
      </c>
      <c r="M107" s="122" t="s">
        <v>124</v>
      </c>
      <c r="N107" s="122" t="s">
        <v>124</v>
      </c>
      <c r="O107" s="122" t="s">
        <v>124</v>
      </c>
      <c r="P107" s="122" t="s">
        <v>124</v>
      </c>
      <c r="Q107" s="122" t="s">
        <v>124</v>
      </c>
      <c r="R107" s="27">
        <f>Datos!$GE33</f>
        <v>5.3684178725718255</v>
      </c>
      <c r="S107" s="27">
        <f>Datos!$GE34</f>
        <v>6.1106228715807971</v>
      </c>
      <c r="T107" s="27">
        <f>Datos!$GE35</f>
        <v>4.7885586888978491</v>
      </c>
      <c r="U107" s="27">
        <f>Datos!$GE36</f>
        <v>3.2643678160919536</v>
      </c>
      <c r="V107" s="27">
        <f>Datos!$GE37</f>
        <v>3.0987162461266049</v>
      </c>
      <c r="W107" s="27">
        <f>Datos!$GE38</f>
        <v>3.8655545298694451</v>
      </c>
      <c r="X107" s="27">
        <f>Datos!$GE39</f>
        <v>3.9480090889417876</v>
      </c>
      <c r="Y107" s="27">
        <f>Datos!$GE40</f>
        <v>3.2658545523191895</v>
      </c>
      <c r="Z107" s="27">
        <f>Datos!$GE41</f>
        <v>2.6214535561601244</v>
      </c>
      <c r="AA107" s="27">
        <f>Datos!$GE42</f>
        <v>2.8391113818249494</v>
      </c>
      <c r="AB107" s="27">
        <f>Datos!$GE43</f>
        <v>3.4244959163323867</v>
      </c>
      <c r="AC107" s="27">
        <f>Datos!$GE44</f>
        <v>2.9458983320546697</v>
      </c>
      <c r="AD107" s="27">
        <f>Datos!$GE45</f>
        <v>3.3887904422584421</v>
      </c>
      <c r="AE107" s="27">
        <f>Datos!$GE46</f>
        <v>3.1084762982290055</v>
      </c>
      <c r="AF107" s="27">
        <f>Datos!$GE47</f>
        <v>2.9762127839555412</v>
      </c>
      <c r="AG107" s="27">
        <f>Datos!$GE48</f>
        <v>4.1461491113333846</v>
      </c>
      <c r="AH107" s="27">
        <f>Datos!$GE49</f>
        <v>4.9967209909531931</v>
      </c>
      <c r="AI107" s="27">
        <f>Datos!$GE50</f>
        <v>7.9784608481041062</v>
      </c>
      <c r="AJ107" s="27">
        <f>Datos!$GE51</f>
        <v>9.0650614409346026</v>
      </c>
      <c r="AK107" s="27">
        <f>Datos!$GE52</f>
        <v>9.2294438889316215</v>
      </c>
      <c r="AL107" s="27">
        <f>Datos!$GE53</f>
        <v>9.708551706506455</v>
      </c>
      <c r="AM107" s="27">
        <f>Datos!$GE54</f>
        <v>10.519210851793382</v>
      </c>
      <c r="AN107" s="27">
        <f>Datos!$GE55</f>
        <v>10.473778978167905</v>
      </c>
      <c r="AO107" s="27">
        <f>Datos!$GE56</f>
        <v>10.554661017813887</v>
      </c>
      <c r="AP107" s="27">
        <f>Datos!$GE57</f>
        <v>11.454758590891865</v>
      </c>
      <c r="AQ107" s="27">
        <f>Datos!$GE58</f>
        <v>12.096408840178842</v>
      </c>
      <c r="AR107" s="27">
        <f>Datos!$GE59</f>
        <v>12.640448501567732</v>
      </c>
      <c r="AS107" s="27">
        <f>Datos!$GE60</f>
        <v>14.146356983773464</v>
      </c>
      <c r="AT107" s="27">
        <f>Datos!$GE61</f>
        <v>15.629321763892372</v>
      </c>
      <c r="AU107" s="27">
        <f>Datos!$GE62</f>
        <v>14.050354114044353</v>
      </c>
      <c r="AV107" s="27">
        <f>Datos!$GE63</f>
        <v>13.762910723804847</v>
      </c>
      <c r="AW107" s="27">
        <f>Datos!$GE64</f>
        <v>19.651015182919394</v>
      </c>
      <c r="AX107" s="27">
        <f>Datos!$GE65</f>
        <v>18.112860768682033</v>
      </c>
      <c r="AY107" s="27">
        <f>Datos!$GE66</f>
        <v>22.709544200267711</v>
      </c>
      <c r="AZ107" s="27">
        <f>Datos!$GE67</f>
        <v>41.75181068413454</v>
      </c>
      <c r="BA107" s="43"/>
      <c r="BB107" s="43"/>
      <c r="BC107" s="43"/>
      <c r="BD107" s="43"/>
      <c r="BE107" s="43"/>
      <c r="BF107" s="43"/>
      <c r="BG107" s="43"/>
      <c r="BH107" s="43"/>
      <c r="BI107" s="43"/>
      <c r="BJ107" s="43"/>
      <c r="BK107" s="43"/>
      <c r="BL107" s="43"/>
      <c r="BM107" s="43"/>
      <c r="BN107" s="43"/>
      <c r="BO107" s="43"/>
      <c r="BP107" s="43"/>
      <c r="BQ107" s="43"/>
      <c r="BR107" s="43"/>
      <c r="BS107" s="43"/>
      <c r="BT107" s="43"/>
      <c r="BU107" s="43"/>
      <c r="BV107" s="43"/>
      <c r="BW107" s="43"/>
      <c r="BX107" s="43"/>
      <c r="BY107" s="43"/>
      <c r="BZ107" s="43"/>
      <c r="CA107" s="43"/>
    </row>
    <row r="108" spans="1:79" x14ac:dyDescent="0.25">
      <c r="A108" s="77"/>
      <c r="B108" s="98" t="s">
        <v>330</v>
      </c>
      <c r="C108" s="122" t="s">
        <v>124</v>
      </c>
      <c r="D108" s="122" t="s">
        <v>124</v>
      </c>
      <c r="E108" s="122" t="s">
        <v>124</v>
      </c>
      <c r="F108" s="122" t="s">
        <v>124</v>
      </c>
      <c r="G108" s="122" t="s">
        <v>124</v>
      </c>
      <c r="H108" s="122" t="s">
        <v>124</v>
      </c>
      <c r="I108" s="122" t="s">
        <v>124</v>
      </c>
      <c r="J108" s="122" t="s">
        <v>124</v>
      </c>
      <c r="K108" s="122" t="s">
        <v>124</v>
      </c>
      <c r="L108" s="122" t="s">
        <v>124</v>
      </c>
      <c r="M108" s="122" t="s">
        <v>124</v>
      </c>
      <c r="N108" s="122" t="s">
        <v>124</v>
      </c>
      <c r="O108" s="122" t="s">
        <v>124</v>
      </c>
      <c r="P108" s="122" t="s">
        <v>124</v>
      </c>
      <c r="Q108" s="122" t="s">
        <v>124</v>
      </c>
      <c r="R108" s="158">
        <f>R97/R104</f>
        <v>1.0316122233930451</v>
      </c>
      <c r="S108" s="158">
        <f t="shared" ref="S108:AZ108" si="1">S97/S104</f>
        <v>0.99954075774971296</v>
      </c>
      <c r="T108" s="158">
        <f t="shared" si="1"/>
        <v>1.0354548599100659</v>
      </c>
      <c r="U108" s="158">
        <f t="shared" si="1"/>
        <v>1.1906846436701102</v>
      </c>
      <c r="V108" s="158">
        <f t="shared" si="1"/>
        <v>1.1757183192160772</v>
      </c>
      <c r="W108" s="158">
        <f t="shared" si="1"/>
        <v>1.1625645700395018</v>
      </c>
      <c r="X108" s="158">
        <f t="shared" si="1"/>
        <v>1.1343128331816408</v>
      </c>
      <c r="Y108" s="158">
        <f t="shared" si="1"/>
        <v>1.1188424300457493</v>
      </c>
      <c r="Z108" s="158">
        <f t="shared" si="1"/>
        <v>1.1092979127134726</v>
      </c>
      <c r="AA108" s="158">
        <f t="shared" si="1"/>
        <v>1.1227534148094898</v>
      </c>
      <c r="AB108" s="158">
        <f t="shared" si="1"/>
        <v>1.0859970793444751</v>
      </c>
      <c r="AC108" s="158">
        <f t="shared" si="1"/>
        <v>1.1047612269589353</v>
      </c>
      <c r="AD108" s="158">
        <f t="shared" si="1"/>
        <v>1.0862544056392183</v>
      </c>
      <c r="AE108" s="158">
        <f t="shared" si="1"/>
        <v>1.0286742445878791</v>
      </c>
      <c r="AF108" s="158">
        <f t="shared" si="1"/>
        <v>1.011272382662477</v>
      </c>
      <c r="AG108" s="158">
        <f t="shared" si="1"/>
        <v>1.0153054662379424</v>
      </c>
      <c r="AH108" s="158">
        <f t="shared" si="1"/>
        <v>0.99224639241869494</v>
      </c>
      <c r="AI108" s="158">
        <f t="shared" si="1"/>
        <v>0.9087774391182537</v>
      </c>
      <c r="AJ108" s="158">
        <f t="shared" si="1"/>
        <v>0.85953861900637729</v>
      </c>
      <c r="AK108" s="158">
        <f t="shared" si="1"/>
        <v>0.82241363298662706</v>
      </c>
      <c r="AL108" s="158">
        <f t="shared" si="1"/>
        <v>0.85441841697283749</v>
      </c>
      <c r="AM108" s="158">
        <f t="shared" si="1"/>
        <v>0.82719800190117609</v>
      </c>
      <c r="AN108" s="158">
        <f t="shared" si="1"/>
        <v>0.81683902016619214</v>
      </c>
      <c r="AO108" s="158">
        <f t="shared" si="1"/>
        <v>0.76924079410359258</v>
      </c>
      <c r="AP108" s="158">
        <f t="shared" si="1"/>
        <v>0.76353435186942498</v>
      </c>
      <c r="AQ108" s="158">
        <f t="shared" si="1"/>
        <v>0.75821819010021252</v>
      </c>
      <c r="AR108" s="158">
        <f t="shared" si="1"/>
        <v>0.7093068096655194</v>
      </c>
      <c r="AS108" s="158">
        <f t="shared" si="1"/>
        <v>0.65110492066812742</v>
      </c>
      <c r="AT108" s="158">
        <f t="shared" si="1"/>
        <v>0.56398458220395786</v>
      </c>
      <c r="AU108" s="158">
        <f t="shared" si="1"/>
        <v>0.58971057223659673</v>
      </c>
      <c r="AV108" s="158">
        <f t="shared" si="1"/>
        <v>0.64585786322875538</v>
      </c>
      <c r="AW108" s="158">
        <f t="shared" si="1"/>
        <v>0.50282969442760761</v>
      </c>
      <c r="AX108" s="158">
        <f t="shared" si="1"/>
        <v>0.49473583933241583</v>
      </c>
      <c r="AY108" s="158">
        <f t="shared" si="1"/>
        <v>0.39561707990120437</v>
      </c>
      <c r="AZ108" s="158">
        <f t="shared" si="1"/>
        <v>0.2228747862293009</v>
      </c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3"/>
      <c r="BN108" s="43"/>
      <c r="BO108" s="43"/>
      <c r="BP108" s="43"/>
      <c r="BQ108" s="43"/>
      <c r="BR108" s="43"/>
      <c r="BS108" s="43"/>
      <c r="BT108" s="43"/>
      <c r="BU108" s="43"/>
      <c r="BV108" s="43"/>
      <c r="BW108" s="43"/>
      <c r="BX108" s="43"/>
      <c r="BY108" s="43"/>
      <c r="BZ108" s="43"/>
      <c r="CA108" s="43"/>
    </row>
    <row r="109" spans="1:79" x14ac:dyDescent="0.25">
      <c r="A109" s="77"/>
      <c r="B109" s="75" t="s">
        <v>178</v>
      </c>
      <c r="C109" s="14"/>
      <c r="D109" s="14"/>
      <c r="E109" s="14"/>
      <c r="F109" s="14"/>
      <c r="G109" s="14"/>
      <c r="H109" s="14"/>
      <c r="I109" s="14"/>
      <c r="J109" s="77"/>
      <c r="K109" s="82"/>
      <c r="L109" s="42"/>
      <c r="M109" s="42"/>
      <c r="N109" s="42"/>
      <c r="O109" s="42"/>
      <c r="P109" s="42"/>
      <c r="Q109" s="42"/>
      <c r="R109" s="42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43"/>
      <c r="AD109" s="43"/>
      <c r="AE109" s="43"/>
      <c r="AF109" s="43"/>
      <c r="AG109" s="43"/>
      <c r="AH109" s="43"/>
      <c r="AI109" s="43"/>
      <c r="AJ109" s="43"/>
      <c r="AK109" s="43"/>
      <c r="AL109" s="100"/>
      <c r="AM109" s="137"/>
      <c r="AN109" s="137"/>
      <c r="AO109" s="137"/>
      <c r="AP109" s="137"/>
      <c r="AQ109" s="101"/>
      <c r="AR109" s="101"/>
      <c r="AS109" s="101"/>
      <c r="AT109" s="101"/>
      <c r="AU109" s="101"/>
      <c r="AV109" s="101"/>
      <c r="AW109" s="101"/>
      <c r="AX109" s="43"/>
      <c r="AY109" s="43"/>
      <c r="AZ109" s="43"/>
      <c r="BA109" s="43"/>
      <c r="BB109" s="43"/>
      <c r="BC109" s="43"/>
      <c r="BD109" s="43"/>
      <c r="BE109" s="43"/>
      <c r="BF109" s="43"/>
      <c r="BG109" s="43"/>
      <c r="BH109" s="43"/>
      <c r="BI109" s="43"/>
      <c r="BJ109" s="43"/>
      <c r="BK109" s="43"/>
      <c r="BL109" s="43"/>
      <c r="BM109" s="43"/>
      <c r="BN109" s="43"/>
      <c r="BO109" s="43"/>
      <c r="BP109" s="43"/>
      <c r="BQ109" s="43"/>
      <c r="BR109" s="43"/>
      <c r="BS109" s="43"/>
      <c r="BT109" s="43"/>
      <c r="BU109" s="43"/>
      <c r="BV109" s="43"/>
      <c r="BW109" s="43"/>
      <c r="BX109" s="43"/>
      <c r="BY109" s="43"/>
      <c r="BZ109" s="43"/>
      <c r="CA109" s="43"/>
    </row>
    <row r="110" spans="1:79" x14ac:dyDescent="0.25">
      <c r="A110" s="153"/>
      <c r="B110" s="81" t="s">
        <v>0</v>
      </c>
      <c r="C110" s="122" t="s">
        <v>124</v>
      </c>
      <c r="D110" s="27">
        <f>Datos!$EI19</f>
        <v>38.888888888888886</v>
      </c>
      <c r="E110" s="27">
        <f>Datos!$EI20</f>
        <v>55.2</v>
      </c>
      <c r="F110" s="27">
        <f>Datos!$EI21</f>
        <v>12.628865979381443</v>
      </c>
      <c r="G110" s="27">
        <f>Datos!$EI22</f>
        <v>-2.9748283752860427</v>
      </c>
      <c r="H110" s="27">
        <f>Datos!$EI23</f>
        <v>12.028301886792448</v>
      </c>
      <c r="I110" s="27">
        <f>Datos!$EI24</f>
        <v>17.894736842105253</v>
      </c>
      <c r="J110" s="27">
        <f>Datos!$EI25</f>
        <v>28.928571428571438</v>
      </c>
      <c r="K110" s="27">
        <f>Datos!$EI26</f>
        <v>20.360110803324094</v>
      </c>
      <c r="L110" s="27">
        <f>Datos!$EI27</f>
        <v>51.208285385500574</v>
      </c>
      <c r="M110" s="27">
        <f>Datos!$EI28</f>
        <v>56.164383561643838</v>
      </c>
      <c r="N110" s="27">
        <f>Datos!$EI29</f>
        <v>26.949317738791436</v>
      </c>
      <c r="O110" s="27">
        <f>Datos!$EI30</f>
        <v>27.024952015355087</v>
      </c>
      <c r="P110" s="27">
        <f>Datos!$EI31</f>
        <v>-1.6016923541855577</v>
      </c>
      <c r="Q110" s="27">
        <f>Datos!$EI32</f>
        <v>-6.2039312039312016</v>
      </c>
      <c r="R110" s="27">
        <f>Datos!$EI33</f>
        <v>12.737393582187305</v>
      </c>
      <c r="S110" s="27">
        <f>Datos!$EI34</f>
        <v>17.339529480104552</v>
      </c>
      <c r="T110" s="27">
        <f>Datos!$EI35</f>
        <v>28.316831683168321</v>
      </c>
      <c r="U110" s="27">
        <f>Datos!$EI36</f>
        <v>3.5686728395061706</v>
      </c>
      <c r="V110" s="27">
        <f>Datos!$EI37</f>
        <v>5.606258148631027</v>
      </c>
      <c r="W110" s="27">
        <f>Datos!$EI38</f>
        <v>5.7848324514991223</v>
      </c>
      <c r="X110" s="27">
        <f>Datos!$EI39</f>
        <v>18.472824274758249</v>
      </c>
      <c r="Y110" s="27">
        <f>Datos!$EI40</f>
        <v>16.464959189417392</v>
      </c>
      <c r="Z110" s="27">
        <f>Datos!$EI41</f>
        <v>10.053165780570318</v>
      </c>
      <c r="AA110" s="27">
        <f>Datos!$EI42</f>
        <v>2.3715415019762931</v>
      </c>
      <c r="AB110" s="27">
        <f>Datos!$EI43</f>
        <v>9.5023595023594929</v>
      </c>
      <c r="AC110" s="27">
        <f>Datos!$EI44</f>
        <v>11.488736532810972</v>
      </c>
      <c r="AD110" s="27">
        <f>Datos!$EI45</f>
        <v>4.5945708512694416</v>
      </c>
      <c r="AE110" s="27">
        <f>Datos!$EI46</f>
        <v>12.665882748194178</v>
      </c>
      <c r="AF110" s="27">
        <f>Datos!$EI47</f>
        <v>10.876695989264951</v>
      </c>
      <c r="AG110" s="27">
        <f>Datos!$EI48</f>
        <v>11.013245478383649</v>
      </c>
      <c r="AH110" s="27">
        <f>Datos!$EI49</f>
        <v>6.317000787353888</v>
      </c>
      <c r="AI110" s="27">
        <f>Datos!$EI50</f>
        <v>8.807109490714371</v>
      </c>
      <c r="AJ110" s="27">
        <f>Datos!$EI51</f>
        <v>11.282722513089016</v>
      </c>
      <c r="AK110" s="27">
        <f>Datos!$EI52</f>
        <v>2.3570924488355738</v>
      </c>
      <c r="AL110" s="27">
        <f>Datos!$EI53</f>
        <v>6.4074278359992576</v>
      </c>
      <c r="AM110" s="27">
        <f>Datos!$EI54</f>
        <v>22.436285097192222</v>
      </c>
      <c r="AN110" s="27">
        <f>Datos!$EI55</f>
        <v>8.1675134067174646</v>
      </c>
      <c r="AO110" s="27">
        <f>Datos!$EI56</f>
        <v>4.0999380279852504</v>
      </c>
      <c r="AP110" s="27">
        <f>Datos!$EI57</f>
        <v>79.198521117934575</v>
      </c>
      <c r="AQ110" s="27">
        <f>Datos!$EI58</f>
        <v>41.657195810676129</v>
      </c>
      <c r="AR110" s="27">
        <f>Datos!$EI59</f>
        <v>41.496951294774</v>
      </c>
      <c r="AS110" s="27">
        <f>Datos!$EI60</f>
        <v>30.352937071477172</v>
      </c>
      <c r="AT110" s="27">
        <f>Datos!$EI61</f>
        <v>22.314198910555838</v>
      </c>
      <c r="AU110" s="27">
        <f>Datos!$EI62</f>
        <v>43.631379972535143</v>
      </c>
      <c r="AV110" s="27">
        <f>Datos!$EI63</f>
        <v>29.296684544124819</v>
      </c>
      <c r="AW110" s="27">
        <f>Datos!$EI64</f>
        <v>60.735694084374273</v>
      </c>
      <c r="AX110" s="27">
        <f>Datos!$EI65</f>
        <v>37.413851918664975</v>
      </c>
      <c r="AY110" s="27">
        <f>Datos!$EI66</f>
        <v>43.658115127267941</v>
      </c>
      <c r="AZ110" s="27">
        <f>Datos!$EI67</f>
        <v>140.13885515478202</v>
      </c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3"/>
      <c r="BN110" s="43"/>
      <c r="BO110" s="43"/>
      <c r="BP110" s="43"/>
      <c r="BQ110" s="43"/>
      <c r="BR110" s="43"/>
      <c r="BS110" s="43"/>
      <c r="BT110" s="43"/>
      <c r="BU110" s="43"/>
      <c r="BV110" s="43"/>
      <c r="BW110" s="43"/>
      <c r="BX110" s="43"/>
      <c r="BY110" s="43"/>
      <c r="BZ110" s="43"/>
      <c r="CA110" s="43"/>
    </row>
    <row r="111" spans="1:79" x14ac:dyDescent="0.25">
      <c r="A111" s="153"/>
      <c r="B111" s="81" t="s">
        <v>155</v>
      </c>
      <c r="C111" s="122" t="s">
        <v>124</v>
      </c>
      <c r="D111" s="27">
        <f>Datos!$EO19</f>
        <v>20.408163265306122</v>
      </c>
      <c r="E111" s="27">
        <f>Datos!$EO20</f>
        <v>-10.169491525423723</v>
      </c>
      <c r="F111" s="27">
        <f>Datos!$EO21</f>
        <v>116.98113207547172</v>
      </c>
      <c r="G111" s="27">
        <f>Datos!$EO22</f>
        <v>93.043478260869563</v>
      </c>
      <c r="H111" s="27">
        <f>Datos!$EO23</f>
        <v>18.468468468468458</v>
      </c>
      <c r="I111" s="27">
        <f>Datos!$EO24</f>
        <v>33.079847908745251</v>
      </c>
      <c r="J111" s="27">
        <f>Datos!$EO25</f>
        <v>17.714285714285705</v>
      </c>
      <c r="K111" s="27">
        <f>Datos!$EO26</f>
        <v>38.106796116504846</v>
      </c>
      <c r="L111" s="27">
        <f>Datos!$EO27</f>
        <v>44.28822495606326</v>
      </c>
      <c r="M111" s="27">
        <f>Datos!$EO28</f>
        <v>6.9427527405602874</v>
      </c>
      <c r="N111" s="27">
        <f>Datos!$EO29</f>
        <v>42.141230068337123</v>
      </c>
      <c r="O111" s="27">
        <f>Datos!$EO30</f>
        <v>20.833333333333325</v>
      </c>
      <c r="P111" s="27">
        <f>Datos!$EO31</f>
        <v>28.846153846153854</v>
      </c>
      <c r="Q111" s="27">
        <f>Datos!$EO32</f>
        <v>17.189912506433359</v>
      </c>
      <c r="R111" s="27">
        <f>Datos!$EO33</f>
        <v>15.019762845849804</v>
      </c>
      <c r="S111" s="27">
        <f>Datos!$EO34</f>
        <v>0.72546773577701895</v>
      </c>
      <c r="T111" s="27">
        <f>Datos!$EO35</f>
        <v>-11.372251705837755</v>
      </c>
      <c r="U111" s="27">
        <f>Datos!$EO36</f>
        <v>16.424294268605657</v>
      </c>
      <c r="V111" s="27">
        <f>Datos!$EO37</f>
        <v>14.144011756061726</v>
      </c>
      <c r="W111" s="27">
        <f>Datos!$EO38</f>
        <v>17.830704859993563</v>
      </c>
      <c r="X111" s="27">
        <f>Datos!$EO39</f>
        <v>14.531548757170176</v>
      </c>
      <c r="Y111" s="27">
        <f>Datos!$EO40</f>
        <v>-36.680181254471734</v>
      </c>
      <c r="Z111" s="27">
        <f>Datos!$EO41</f>
        <v>3.6534839924670326</v>
      </c>
      <c r="AA111" s="27">
        <f>Datos!$EO42</f>
        <v>16.351744186046503</v>
      </c>
      <c r="AB111" s="27">
        <f>Datos!$EO43</f>
        <v>58.71330418488445</v>
      </c>
      <c r="AC111" s="27">
        <f>Datos!$EO44</f>
        <v>7.6741440377803949</v>
      </c>
      <c r="AD111" s="27">
        <f>Datos!$EO45</f>
        <v>12.5</v>
      </c>
      <c r="AE111" s="27">
        <f>Datos!$EO46</f>
        <v>28.541260558804417</v>
      </c>
      <c r="AF111" s="27">
        <f>Datos!$EO47</f>
        <v>15.556678882850994</v>
      </c>
      <c r="AG111" s="27">
        <f>Datos!$EO48</f>
        <v>3.5323709536307923</v>
      </c>
      <c r="AH111" s="27">
        <f>Datos!$EO49</f>
        <v>4.0984472377733283</v>
      </c>
      <c r="AI111" s="27">
        <f>Datos!$EO50</f>
        <v>20.547945205479444</v>
      </c>
      <c r="AJ111" s="27">
        <f>Datos!$EO51</f>
        <v>18.030303030303042</v>
      </c>
      <c r="AK111" s="27">
        <f>Datos!$EO52</f>
        <v>-1.7187277135929269</v>
      </c>
      <c r="AL111" s="27">
        <f>Datos!$EO53</f>
        <v>5.9139394818953583</v>
      </c>
      <c r="AM111" s="27">
        <f>Datos!$EO54</f>
        <v>32.659632776103045</v>
      </c>
      <c r="AN111" s="27">
        <f>Datos!$EO55</f>
        <v>5.0043898156277411</v>
      </c>
      <c r="AO111" s="27">
        <f>Datos!$EO56</f>
        <v>-6.2709030100334466</v>
      </c>
      <c r="AP111" s="27">
        <f>Datos!$EO57</f>
        <v>111.95361284567352</v>
      </c>
      <c r="AQ111" s="27">
        <f>Datos!$EO58</f>
        <v>56.0754604872252</v>
      </c>
      <c r="AR111" s="27">
        <f>Datos!$EO59</f>
        <v>53.012277529266207</v>
      </c>
      <c r="AS111" s="27">
        <f>Datos!$EO60</f>
        <v>34.022723974207466</v>
      </c>
      <c r="AT111" s="27">
        <f>Datos!$EO61</f>
        <v>19.602261739930849</v>
      </c>
      <c r="AU111" s="27">
        <f>Datos!$EO62</f>
        <v>41.226725648836208</v>
      </c>
      <c r="AV111" s="27">
        <f>Datos!$EO63</f>
        <v>31.810833955369123</v>
      </c>
      <c r="AW111" s="27">
        <f>Datos!$EO64</f>
        <v>67.388147334922223</v>
      </c>
      <c r="AX111" s="27">
        <f>Datos!$EO65</f>
        <v>36.67496886674968</v>
      </c>
      <c r="AY111" s="27">
        <f>Datos!$EO66</f>
        <v>44.449506454062274</v>
      </c>
      <c r="AZ111" s="27">
        <f>Datos!$EO67</f>
        <v>157.07527333894026</v>
      </c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3"/>
      <c r="BN111" s="43"/>
      <c r="BO111" s="43"/>
      <c r="BP111" s="43"/>
      <c r="BQ111" s="43"/>
      <c r="BR111" s="43"/>
      <c r="BS111" s="43"/>
      <c r="BT111" s="43"/>
      <c r="BU111" s="43"/>
      <c r="BV111" s="43"/>
      <c r="BW111" s="43"/>
      <c r="BX111" s="43"/>
      <c r="BY111" s="43"/>
      <c r="BZ111" s="43"/>
      <c r="CA111" s="43"/>
    </row>
    <row r="112" spans="1:79" x14ac:dyDescent="0.25">
      <c r="A112" s="43"/>
      <c r="B112" s="81" t="s">
        <v>186</v>
      </c>
      <c r="C112" s="122" t="s">
        <v>124</v>
      </c>
      <c r="D112" s="122" t="s">
        <v>124</v>
      </c>
      <c r="E112" s="122" t="s">
        <v>124</v>
      </c>
      <c r="F112" s="122" t="s">
        <v>124</v>
      </c>
      <c r="G112" s="122" t="s">
        <v>124</v>
      </c>
      <c r="H112" s="122" t="s">
        <v>124</v>
      </c>
      <c r="I112" s="122" t="s">
        <v>124</v>
      </c>
      <c r="J112" s="122" t="s">
        <v>124</v>
      </c>
      <c r="K112" s="122" t="s">
        <v>124</v>
      </c>
      <c r="L112" s="122" t="s">
        <v>124</v>
      </c>
      <c r="M112" s="122" t="s">
        <v>124</v>
      </c>
      <c r="N112" s="122" t="s">
        <v>124</v>
      </c>
      <c r="O112" s="122" t="s">
        <v>124</v>
      </c>
      <c r="P112" s="122" t="s">
        <v>124</v>
      </c>
      <c r="Q112" s="122" t="s">
        <v>124</v>
      </c>
      <c r="R112" s="122" t="s">
        <v>124</v>
      </c>
      <c r="S112" s="27">
        <f>Datos!$FZ34</f>
        <v>14.726027397260278</v>
      </c>
      <c r="T112" s="27">
        <f>Datos!$FZ35</f>
        <v>32.76693455797934</v>
      </c>
      <c r="U112" s="27">
        <f>Datos!$FZ36</f>
        <v>-1.2279488066412991</v>
      </c>
      <c r="V112" s="27">
        <f>Datos!$FZ37</f>
        <v>5.4281211696725506</v>
      </c>
      <c r="W112" s="27">
        <f>Datos!$FZ38</f>
        <v>9.3173891380169405</v>
      </c>
      <c r="X112" s="27">
        <f>Datos!$FZ39</f>
        <v>16.848982072318442</v>
      </c>
      <c r="Y112" s="27">
        <f>Datos!$FZ40</f>
        <v>22.207775321804711</v>
      </c>
      <c r="Z112" s="27">
        <f>Datos!$FZ41</f>
        <v>12.139589318012556</v>
      </c>
      <c r="AA112" s="27">
        <f>Datos!$FZ42</f>
        <v>5.5787476280835024</v>
      </c>
      <c r="AB112" s="27">
        <f>Datos!$FZ43</f>
        <v>10.765636232925946</v>
      </c>
      <c r="AC112" s="27">
        <f>Datos!$FZ44</f>
        <v>13.994807723511272</v>
      </c>
      <c r="AD112" s="27">
        <f>Datos!$FZ45</f>
        <v>11.059711052594112</v>
      </c>
      <c r="AE112" s="27">
        <f>Datos!$FZ46</f>
        <v>12.188401153476459</v>
      </c>
      <c r="AF112" s="27">
        <f>Datos!$FZ47</f>
        <v>14.519906323185005</v>
      </c>
      <c r="AG112" s="27">
        <f>Datos!$FZ48</f>
        <v>16.339967080652396</v>
      </c>
      <c r="AH112" s="27">
        <f>Datos!$FZ49</f>
        <v>19.434083601286179</v>
      </c>
      <c r="AI112" s="27">
        <f>Datos!$FZ50</f>
        <v>16.594874003876804</v>
      </c>
      <c r="AJ112" s="27">
        <f>Datos!$FZ51</f>
        <v>17.308580400849728</v>
      </c>
      <c r="AK112" s="27">
        <f>Datos!$FZ52</f>
        <v>13.040967902789813</v>
      </c>
      <c r="AL112" s="27">
        <f>Datos!$FZ53</f>
        <v>9.3216010401188765</v>
      </c>
      <c r="AM112" s="27">
        <f>Datos!$FZ54</f>
        <v>13.940153333191741</v>
      </c>
      <c r="AN112" s="27">
        <f>Datos!$FZ55</f>
        <v>11.928948202270217</v>
      </c>
      <c r="AO112" s="27">
        <f>Datos!$FZ56</f>
        <v>15.000582837921094</v>
      </c>
      <c r="AP112" s="27">
        <f>Datos!$FZ57</f>
        <v>22.075326894394642</v>
      </c>
      <c r="AQ112" s="27">
        <f>Datos!$FZ58</f>
        <v>24.995255266654006</v>
      </c>
      <c r="AR112" s="27">
        <f>Datos!$FZ59</f>
        <v>30.425334041907082</v>
      </c>
      <c r="AS112" s="27">
        <f>Datos!$FZ60</f>
        <v>32.163827790187497</v>
      </c>
      <c r="AT112" s="27">
        <f>Datos!$FZ61</f>
        <v>51.114830270532138</v>
      </c>
      <c r="AU112" s="27">
        <f>Datos!$FZ62</f>
        <v>21.090903791786886</v>
      </c>
      <c r="AV112" s="27">
        <f>Datos!$FZ63</f>
        <v>21.117395751850299</v>
      </c>
      <c r="AW112" s="27">
        <f>Datos!$FZ64</f>
        <v>71.125826564324228</v>
      </c>
      <c r="AX112" s="27">
        <f>Datos!$FZ65</f>
        <v>35.55378126478621</v>
      </c>
      <c r="AY112" s="27">
        <f>Datos!$FZ66</f>
        <v>65.656234750999246</v>
      </c>
      <c r="AZ112" s="27">
        <f>Datos!$FZ67</f>
        <v>188.01288651530137</v>
      </c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3"/>
      <c r="BN112" s="43"/>
      <c r="BO112" s="43"/>
      <c r="BP112" s="43"/>
      <c r="BQ112" s="43"/>
      <c r="BR112" s="43"/>
      <c r="BS112" s="43"/>
      <c r="BT112" s="43"/>
      <c r="BU112" s="43"/>
      <c r="BV112" s="43"/>
      <c r="BW112" s="43"/>
      <c r="BX112" s="43"/>
      <c r="BY112" s="43"/>
      <c r="BZ112" s="43"/>
      <c r="CA112" s="43"/>
    </row>
    <row r="113" spans="1:79" x14ac:dyDescent="0.25">
      <c r="A113" s="77"/>
      <c r="B113" s="81" t="s">
        <v>187</v>
      </c>
      <c r="C113" s="122" t="s">
        <v>124</v>
      </c>
      <c r="D113" s="122" t="s">
        <v>124</v>
      </c>
      <c r="E113" s="122" t="s">
        <v>124</v>
      </c>
      <c r="F113" s="122" t="s">
        <v>124</v>
      </c>
      <c r="G113" s="122" t="s">
        <v>124</v>
      </c>
      <c r="H113" s="122" t="s">
        <v>124</v>
      </c>
      <c r="I113" s="122" t="s">
        <v>124</v>
      </c>
      <c r="J113" s="122" t="s">
        <v>124</v>
      </c>
      <c r="K113" s="122" t="s">
        <v>124</v>
      </c>
      <c r="L113" s="122" t="s">
        <v>124</v>
      </c>
      <c r="M113" s="122" t="s">
        <v>124</v>
      </c>
      <c r="N113" s="122" t="s">
        <v>124</v>
      </c>
      <c r="O113" s="122" t="s">
        <v>124</v>
      </c>
      <c r="P113" s="122" t="s">
        <v>124</v>
      </c>
      <c r="Q113" s="122" t="s">
        <v>124</v>
      </c>
      <c r="R113" s="122" t="s">
        <v>124</v>
      </c>
      <c r="S113" s="27">
        <f>Datos!$GC34</f>
        <v>-0.63930013458950441</v>
      </c>
      <c r="T113" s="27">
        <f>Datos!$GC35</f>
        <v>-0.57568574331188227</v>
      </c>
      <c r="U113" s="27">
        <f>Datos!$GC36</f>
        <v>4.3596730245231585</v>
      </c>
      <c r="V113" s="27">
        <f>Datos!$GC37</f>
        <v>12.859007832898172</v>
      </c>
      <c r="W113" s="27">
        <f>Datos!$GC38</f>
        <v>22.758820127241176</v>
      </c>
      <c r="X113" s="27">
        <f>Datos!$GC39</f>
        <v>12.555948174322729</v>
      </c>
      <c r="Y113" s="27">
        <f>Datos!$GC40</f>
        <v>-20.929259104227715</v>
      </c>
      <c r="Z113" s="27">
        <f>Datos!$GC41</f>
        <v>10.746426680783493</v>
      </c>
      <c r="AA113" s="27">
        <f>Datos!$GC42</f>
        <v>19.646271510516257</v>
      </c>
      <c r="AB113" s="27">
        <f>Datos!$GC43</f>
        <v>43.78745505393529</v>
      </c>
      <c r="AC113" s="27">
        <f>Datos!$GC44</f>
        <v>13.086968602389559</v>
      </c>
      <c r="AD113" s="27">
        <f>Datos!$GC45</f>
        <v>21.068796068796058</v>
      </c>
      <c r="AE113" s="27">
        <f>Datos!$GC46</f>
        <v>21.826484018264836</v>
      </c>
      <c r="AF113" s="27">
        <f>Datos!$GC47</f>
        <v>19.273696485090785</v>
      </c>
      <c r="AG113" s="27">
        <f>Datos!$GC48</f>
        <v>13.694134078212294</v>
      </c>
      <c r="AH113" s="27">
        <f>Datos!$GC49</f>
        <v>23.819175726306739</v>
      </c>
      <c r="AI113" s="27">
        <f>Datos!$GC50</f>
        <v>25.308795079120983</v>
      </c>
      <c r="AJ113" s="27">
        <f>Datos!$GC51</f>
        <v>22.204188274415102</v>
      </c>
      <c r="AK113" s="27">
        <f>Datos!$GC52</f>
        <v>13.692905733722061</v>
      </c>
      <c r="AL113" s="27">
        <f>Datos!$GC53</f>
        <v>9.7900105422115793</v>
      </c>
      <c r="AM113" s="27">
        <f>Datos!$GC54</f>
        <v>15.926608361664019</v>
      </c>
      <c r="AN113" s="27">
        <f>Datos!$GC55</f>
        <v>11.314081038728464</v>
      </c>
      <c r="AO113" s="27">
        <f>Datos!$GC56</f>
        <v>13.023891883195237</v>
      </c>
      <c r="AP113" s="27">
        <f>Datos!$GC57</f>
        <v>20.112099644128122</v>
      </c>
      <c r="AQ113" s="27">
        <f>Datos!$GC58</f>
        <v>29.475727004725716</v>
      </c>
      <c r="AR113" s="27">
        <f>Datos!$GC59</f>
        <v>36.454233409610978</v>
      </c>
      <c r="AS113" s="27">
        <f>Datos!$GC60</f>
        <v>35.40805460292971</v>
      </c>
      <c r="AT113" s="27">
        <f>Datos!$GC61</f>
        <v>52.537943760875351</v>
      </c>
      <c r="AU113" s="27">
        <f>Datos!$GC62</f>
        <v>17.005098809736463</v>
      </c>
      <c r="AV113" s="27">
        <f>Datos!$GC63</f>
        <v>21.769059159464433</v>
      </c>
      <c r="AW113" s="27">
        <f>Datos!$GC64</f>
        <v>78.1094357256015</v>
      </c>
      <c r="AX113" s="27">
        <f>Datos!$GC65</f>
        <v>34.79443289073749</v>
      </c>
      <c r="AY113" s="27">
        <f>Datos!$GC66</f>
        <v>68.656539283171142</v>
      </c>
      <c r="AZ113" s="27">
        <f>Datos!$GC67</f>
        <v>203.58876926324677</v>
      </c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3"/>
      <c r="BN113" s="43"/>
      <c r="BO113" s="43"/>
      <c r="BP113" s="43"/>
      <c r="BQ113" s="43"/>
      <c r="BR113" s="43"/>
      <c r="BS113" s="43"/>
      <c r="BT113" s="43"/>
      <c r="BU113" s="43"/>
      <c r="BV113" s="43"/>
      <c r="BW113" s="43"/>
      <c r="BX113" s="43"/>
      <c r="BY113" s="43"/>
      <c r="BZ113" s="43"/>
      <c r="CA113" s="43"/>
    </row>
    <row r="114" spans="1:79" x14ac:dyDescent="0.25">
      <c r="A114" s="43"/>
      <c r="B114" s="81" t="s">
        <v>183</v>
      </c>
      <c r="C114" s="122" t="s">
        <v>124</v>
      </c>
      <c r="D114" s="122" t="s">
        <v>124</v>
      </c>
      <c r="E114" s="122" t="s">
        <v>124</v>
      </c>
      <c r="F114" s="27">
        <f>Datos!$FN21</f>
        <v>21.553398058252426</v>
      </c>
      <c r="G114" s="27">
        <f>Datos!$FN22</f>
        <v>5.9105431309904199</v>
      </c>
      <c r="H114" s="27">
        <f>Datos!$FN23</f>
        <v>11.161387631975872</v>
      </c>
      <c r="I114" s="27">
        <f>Datos!$FN24</f>
        <v>19.810040705563093</v>
      </c>
      <c r="J114" s="27">
        <f>Datos!$FN25</f>
        <v>20.271800679501695</v>
      </c>
      <c r="K114" s="27">
        <f>Datos!$FN26</f>
        <v>19.397363465160076</v>
      </c>
      <c r="L114" s="27">
        <f>Datos!$FN27</f>
        <v>38.012618296529979</v>
      </c>
      <c r="M114" s="27">
        <f>Datos!$FN28</f>
        <v>52.68571428571429</v>
      </c>
      <c r="N114" s="27">
        <f>Datos!$FN29</f>
        <v>23.839820359281426</v>
      </c>
      <c r="O114" s="27">
        <f>Datos!$FN30</f>
        <v>6.9507404049561794</v>
      </c>
      <c r="P114" s="27">
        <f>Datos!$FN31</f>
        <v>-2.2040124328906452</v>
      </c>
      <c r="Q114" s="27">
        <f>Datos!$FN32</f>
        <v>-0.66454781854955458</v>
      </c>
      <c r="R114" s="27">
        <f>Datos!$FN33</f>
        <v>13.903432228039559</v>
      </c>
      <c r="S114" s="27">
        <f>Datos!$FN34</f>
        <v>11.159346271705829</v>
      </c>
      <c r="T114" s="27">
        <f>Datos!$FN35</f>
        <v>37.53733057661384</v>
      </c>
      <c r="U114" s="27">
        <f>Datos!$FN36</f>
        <v>13.579422081175885</v>
      </c>
      <c r="V114" s="27">
        <f>Datos!$FN37</f>
        <v>4.102941176470587</v>
      </c>
      <c r="W114" s="27">
        <f>Datos!$FN38</f>
        <v>8.0943636106794781</v>
      </c>
      <c r="X114" s="27">
        <f>Datos!$FN39</f>
        <v>14.009409304756936</v>
      </c>
      <c r="Y114" s="27">
        <f>Datos!$FN40</f>
        <v>20.541036221916542</v>
      </c>
      <c r="Z114" s="27">
        <f>Datos!$FN41</f>
        <v>11.182959300114103</v>
      </c>
      <c r="AA114" s="27">
        <f>Datos!$FN42</f>
        <v>6.8593910366062216</v>
      </c>
      <c r="AB114" s="27">
        <f>Datos!$FN43</f>
        <v>7.1394269249239528</v>
      </c>
      <c r="AC114" s="27">
        <f>Datos!$FN44</f>
        <v>15.964440460182283</v>
      </c>
      <c r="AD114" s="27">
        <f>Datos!$FN45</f>
        <v>9.1992527217676923</v>
      </c>
      <c r="AE114" s="27">
        <f>Datos!$FN46</f>
        <v>6.241519674355489</v>
      </c>
      <c r="AF114" s="27">
        <f>Datos!$FN47</f>
        <v>12.582597590093837</v>
      </c>
      <c r="AG114" s="27">
        <f>Datos!$FN48</f>
        <v>16.8039457459926</v>
      </c>
      <c r="AH114" s="27">
        <f>Datos!$FN49</f>
        <v>16.721560678996706</v>
      </c>
      <c r="AI114" s="27">
        <f>Datos!$FN50</f>
        <v>6.7867737500904468</v>
      </c>
      <c r="AJ114" s="27">
        <f>Datos!$FN51</f>
        <v>10.952639067687509</v>
      </c>
      <c r="AK114" s="27">
        <f>Datos!$FN52</f>
        <v>8.158529510549295</v>
      </c>
      <c r="AL114" s="27">
        <f>Datos!$FN53</f>
        <v>13.575925246308906</v>
      </c>
      <c r="AM114" s="27">
        <f>Datos!$FN54</f>
        <v>10.310200835156103</v>
      </c>
      <c r="AN114" s="27">
        <f>Datos!$FN55</f>
        <v>10.527264533573689</v>
      </c>
      <c r="AO114" s="27">
        <f>Datos!$FN56</f>
        <v>8.2993557856968039</v>
      </c>
      <c r="AP114" s="27">
        <f>Datos!$FN57</f>
        <v>21.169738154848172</v>
      </c>
      <c r="AQ114" s="27">
        <f>Datos!$FN58</f>
        <v>24.124966987214336</v>
      </c>
      <c r="AR114" s="27">
        <f>Datos!$FN59</f>
        <v>22.011815064206864</v>
      </c>
      <c r="AS114" s="27">
        <f>Datos!$FN60</f>
        <v>21.319177309329639</v>
      </c>
      <c r="AT114" s="27">
        <f>Datos!$FN61</f>
        <v>30.89508573747759</v>
      </c>
      <c r="AU114" s="27">
        <f>Datos!$FN62</f>
        <v>26.614429580057752</v>
      </c>
      <c r="AV114" s="27">
        <f>Datos!$FN63</f>
        <v>32.649177584588386</v>
      </c>
      <c r="AW114" s="27">
        <f>Datos!$FN64</f>
        <v>33.229231970400349</v>
      </c>
      <c r="AX114" s="27">
        <f>Datos!$FN65</f>
        <v>33.371824480369504</v>
      </c>
      <c r="AY114" s="27">
        <f>Datos!$FN66</f>
        <v>32.467532467532465</v>
      </c>
      <c r="AZ114" s="27">
        <f>Datos!$FN67</f>
        <v>62.254901960784316</v>
      </c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3"/>
      <c r="BN114" s="43"/>
      <c r="BO114" s="43"/>
      <c r="BP114" s="43"/>
      <c r="BQ114" s="43"/>
      <c r="BR114" s="43"/>
      <c r="BS114" s="43"/>
      <c r="BT114" s="43"/>
      <c r="BU114" s="43"/>
      <c r="BV114" s="43"/>
      <c r="BW114" s="43"/>
      <c r="BX114" s="43"/>
      <c r="BY114" s="43"/>
      <c r="BZ114" s="43"/>
      <c r="CA114" s="43"/>
    </row>
    <row r="115" spans="1:79" x14ac:dyDescent="0.25">
      <c r="A115" s="43"/>
      <c r="B115" s="81" t="s">
        <v>184</v>
      </c>
      <c r="C115" s="122" t="s">
        <v>124</v>
      </c>
      <c r="D115" s="27">
        <f>Datos!$FQ19</f>
        <v>20.206294631049971</v>
      </c>
      <c r="E115" s="27">
        <f>Datos!$FQ20</f>
        <v>11.221122112211223</v>
      </c>
      <c r="F115" s="27">
        <f>Datos!$FQ21</f>
        <v>13.53115727002967</v>
      </c>
      <c r="G115" s="27">
        <f>Datos!$FQ22</f>
        <v>19.6898414357902</v>
      </c>
      <c r="H115" s="27">
        <f>Datos!$FQ23</f>
        <v>-2.256514776532248</v>
      </c>
      <c r="I115" s="27">
        <f>Datos!$FQ24</f>
        <v>20.285969615728327</v>
      </c>
      <c r="J115" s="27">
        <f>Datos!$FQ25</f>
        <v>12.072808320950967</v>
      </c>
      <c r="K115" s="27">
        <f>Datos!$FQ26</f>
        <v>29.565793834935363</v>
      </c>
      <c r="L115" s="27">
        <f>Datos!$FQ27</f>
        <v>23.271083823654791</v>
      </c>
      <c r="M115" s="27">
        <f>Datos!$FQ28</f>
        <v>55.457941339236314</v>
      </c>
      <c r="N115" s="27">
        <f>Datos!$FQ29</f>
        <v>32.72371289992433</v>
      </c>
      <c r="O115" s="27">
        <f>Datos!$FQ30</f>
        <v>18.506722097428497</v>
      </c>
      <c r="P115" s="27">
        <f>Datos!$FQ31</f>
        <v>-1.5446855461566766</v>
      </c>
      <c r="Q115" s="27">
        <f>Datos!$FQ32</f>
        <v>-3.2269187667021026</v>
      </c>
      <c r="R115" s="27">
        <f>Datos!$FQ33</f>
        <v>5.802007245085794</v>
      </c>
      <c r="S115" s="27">
        <f>Datos!$FQ34</f>
        <v>11.43915581499777</v>
      </c>
      <c r="T115" s="27">
        <f>Datos!$FQ35</f>
        <v>22.32799435881936</v>
      </c>
      <c r="U115" s="27">
        <f>Datos!$FQ36</f>
        <v>29.499320624202262</v>
      </c>
      <c r="V115" s="27">
        <f>Datos!$FQ37</f>
        <v>4.0347837146082144</v>
      </c>
      <c r="W115" s="27">
        <f>Datos!$FQ38</f>
        <v>7.6144924435751271</v>
      </c>
      <c r="X115" s="27">
        <f>Datos!$FQ39</f>
        <v>10.632738839032152</v>
      </c>
      <c r="Y115" s="27">
        <f>Datos!$FQ40</f>
        <v>21.188006982236374</v>
      </c>
      <c r="Z115" s="27">
        <f>Datos!$FQ41</f>
        <v>12.289769116712556</v>
      </c>
      <c r="AA115" s="27">
        <f>Datos!$FQ42</f>
        <v>9.2064060967328221</v>
      </c>
      <c r="AB115" s="27">
        <f>Datos!$FQ43</f>
        <v>6.6994861165090569</v>
      </c>
      <c r="AC115" s="27">
        <f>Datos!$FQ44</f>
        <v>12.366644541937145</v>
      </c>
      <c r="AD115" s="27">
        <f>Datos!$FQ45</f>
        <v>11.926955770061953</v>
      </c>
      <c r="AE115" s="27">
        <f>Datos!$FQ46</f>
        <v>6.422443476190165</v>
      </c>
      <c r="AF115" s="27">
        <f>Datos!$FQ47</f>
        <v>8.0105953216091486</v>
      </c>
      <c r="AG115" s="27">
        <f>Datos!$FQ48</f>
        <v>14.387296894771605</v>
      </c>
      <c r="AH115" s="27">
        <f>Datos!$FQ49</f>
        <v>19.765734368422617</v>
      </c>
      <c r="AI115" s="27">
        <f>Datos!$FQ50</f>
        <v>9.1675215282063469</v>
      </c>
      <c r="AJ115" s="27">
        <f>Datos!$FQ51</f>
        <v>8.2853506046198113</v>
      </c>
      <c r="AK115" s="27">
        <f>Datos!$FQ52</f>
        <v>8.8929301170995743</v>
      </c>
      <c r="AL115" s="27">
        <f>Datos!$FQ53</f>
        <v>10.810793648777794</v>
      </c>
      <c r="AM115" s="27">
        <f>Datos!$FQ54</f>
        <v>9.9320082633024942</v>
      </c>
      <c r="AN115" s="27">
        <f>Datos!$FQ55</f>
        <v>10.476520614996488</v>
      </c>
      <c r="AO115" s="27">
        <f>Datos!$FQ56</f>
        <v>7.577505526419448</v>
      </c>
      <c r="AP115" s="27">
        <f>Datos!$FQ57</f>
        <v>15.42570922296882</v>
      </c>
      <c r="AQ115" s="27">
        <f>Datos!$FQ58</f>
        <v>24.937681919396894</v>
      </c>
      <c r="AR115" s="27">
        <f>Datos!$FQ59</f>
        <v>20.809109669138849</v>
      </c>
      <c r="AS115" s="27">
        <f>Datos!$FQ60</f>
        <v>22.289958145828749</v>
      </c>
      <c r="AT115" s="122" t="str">
        <f>Datos!$FQ61</f>
        <v>nd</v>
      </c>
      <c r="AU115" s="122" t="str">
        <f>Datos!$FQ62</f>
        <v>nd</v>
      </c>
      <c r="AV115" s="122" t="str">
        <f>Datos!$FQ63</f>
        <v>nd</v>
      </c>
      <c r="AW115" s="122" t="str">
        <f>Datos!$FQ64</f>
        <v>nd</v>
      </c>
      <c r="AX115" s="122" t="str">
        <f>Datos!$FQ65</f>
        <v>nd</v>
      </c>
      <c r="AY115" s="122" t="str">
        <f>Datos!$FQ66</f>
        <v>nd</v>
      </c>
      <c r="AZ115" s="122" t="str">
        <f>Datos!$FQ67</f>
        <v>nd</v>
      </c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3"/>
      <c r="BN115" s="43"/>
      <c r="BO115" s="43"/>
      <c r="BP115" s="43"/>
      <c r="BQ115" s="43"/>
      <c r="BR115" s="43"/>
      <c r="BS115" s="43"/>
      <c r="BT115" s="43"/>
      <c r="BU115" s="43"/>
      <c r="BV115" s="43"/>
      <c r="BW115" s="43"/>
      <c r="BX115" s="43"/>
      <c r="BY115" s="43"/>
      <c r="BZ115" s="43"/>
      <c r="CA115" s="43"/>
    </row>
    <row r="116" spans="1:79" x14ac:dyDescent="0.25">
      <c r="A116" s="43"/>
      <c r="B116" s="104" t="s">
        <v>182</v>
      </c>
      <c r="C116" s="62">
        <f>Datos!$AL18</f>
        <v>17.966313162819713</v>
      </c>
      <c r="D116" s="62">
        <f>Datos!$AL19</f>
        <v>9.756742464304601</v>
      </c>
      <c r="E116" s="62">
        <f>Datos!$AL20</f>
        <v>9.3712358467838985</v>
      </c>
      <c r="F116" s="62">
        <f>Datos!$AL21</f>
        <v>17.753303964757716</v>
      </c>
      <c r="G116" s="62">
        <f>Datos!$AL22</f>
        <v>27.197904975682754</v>
      </c>
      <c r="H116" s="62">
        <f>Datos!$AL23</f>
        <v>7.0735294117647118</v>
      </c>
      <c r="I116" s="62">
        <f>Datos!$AL24</f>
        <v>6.9221260815822028</v>
      </c>
      <c r="J116" s="62">
        <f>Datos!$AL25</f>
        <v>5.9601798330122024</v>
      </c>
      <c r="K116" s="62">
        <f>Datos!$AL26</f>
        <v>11.916595951024366</v>
      </c>
      <c r="L116" s="62">
        <f>Datos!$AL27</f>
        <v>15.695407279029471</v>
      </c>
      <c r="M116" s="62">
        <f>Datos!$AL28</f>
        <v>22.039134912461389</v>
      </c>
      <c r="N116" s="62">
        <f>Datos!$AL29</f>
        <v>44.234752589182968</v>
      </c>
      <c r="O116" s="62">
        <f>Datos!$AL30</f>
        <v>9.3877985213552506</v>
      </c>
      <c r="P116" s="62">
        <f>Datos!$AL31</f>
        <v>35.806671204901285</v>
      </c>
      <c r="Q116" s="62">
        <f>Datos!$AL32</f>
        <v>11.074113856068735</v>
      </c>
      <c r="R116" s="62">
        <f>Datos!$AL33</f>
        <v>6.6982561325468204</v>
      </c>
      <c r="S116" s="62">
        <f>Datos!$AL34</f>
        <v>10.002718951089085</v>
      </c>
      <c r="T116" s="62">
        <f>Datos!$AL35</f>
        <v>15.794243655937601</v>
      </c>
      <c r="U116" s="62">
        <f>Datos!$AL36</f>
        <v>28.963783411996303</v>
      </c>
      <c r="V116" s="62">
        <f>Datos!$AL37</f>
        <v>12.171034482758625</v>
      </c>
      <c r="W116" s="62">
        <f>Datos!$AL38</f>
        <v>-0.53940616136277653</v>
      </c>
      <c r="X116" s="62">
        <f>Datos!$AL39</f>
        <v>21.87788474218646</v>
      </c>
      <c r="Y116" s="62">
        <f>Datos!$AL40</f>
        <v>21.798582557887912</v>
      </c>
      <c r="Z116" s="62">
        <f>Datos!$AL41</f>
        <v>14.28825247354335</v>
      </c>
      <c r="AA116" s="62">
        <f>Datos!$AL42</f>
        <v>14.852312475709283</v>
      </c>
      <c r="AB116" s="62">
        <f>Datos!$AL43</f>
        <v>11.142412398693802</v>
      </c>
      <c r="AC116" s="62">
        <f>Datos!$AL44</f>
        <v>7.1511756243482605</v>
      </c>
      <c r="AD116" s="62">
        <f>Datos!$AL45</f>
        <v>13.44798681555992</v>
      </c>
      <c r="AE116" s="62">
        <f>Datos!$AL46</f>
        <v>8.4738545925874931</v>
      </c>
      <c r="AF116" s="62">
        <f>Datos!$AL47</f>
        <v>7.8188136415063836</v>
      </c>
      <c r="AG116" s="62">
        <f>Datos!$AL48</f>
        <v>11.334664660752436</v>
      </c>
      <c r="AH116" s="62">
        <f>Datos!$AL49</f>
        <v>18.056570747095478</v>
      </c>
      <c r="AI116" s="62">
        <f>Datos!$AL50</f>
        <v>8.9282732045897983</v>
      </c>
      <c r="AJ116" s="62">
        <f>Datos!$AL51</f>
        <v>11.134544910627486</v>
      </c>
      <c r="AK116" s="62">
        <f>Datos!$AL52</f>
        <v>9.3638541568527245</v>
      </c>
      <c r="AL116" s="62">
        <f>Datos!$AL53</f>
        <v>10.717021767556334</v>
      </c>
      <c r="AM116" s="62">
        <f>Datos!$AL54</f>
        <v>10.542491760638928</v>
      </c>
      <c r="AN116" s="62">
        <f>Datos!$AL55</f>
        <v>11.690414182143606</v>
      </c>
      <c r="AO116" s="62">
        <f>Datos!$AL56</f>
        <v>10.288318703578669</v>
      </c>
      <c r="AP116" s="62">
        <f>Datos!$AL57</f>
        <v>15.247616890233084</v>
      </c>
      <c r="AQ116" s="62">
        <f>Datos!$AL58</f>
        <v>22.340922854623301</v>
      </c>
      <c r="AR116" s="62">
        <f>Datos!$AL59</f>
        <v>30.224159816816254</v>
      </c>
      <c r="AS116" s="62">
        <f>Datos!$AL60</f>
        <v>22.267582668579887</v>
      </c>
      <c r="AT116" s="62">
        <f>Datos!$AL61</f>
        <v>24.62778964592518</v>
      </c>
      <c r="AU116" s="62">
        <f>Datos!$AL62</f>
        <v>34.887393432961233</v>
      </c>
      <c r="AV116" s="62">
        <f>Datos!$AL63</f>
        <v>26.396191347580089</v>
      </c>
      <c r="AW116" s="62">
        <f>Datos!$AL64</f>
        <v>31.23678551962481</v>
      </c>
      <c r="AX116" s="62">
        <f>Datos!$AL65</f>
        <v>43.174238783958138</v>
      </c>
      <c r="AY116" s="62">
        <f>Datos!$AL66</f>
        <v>37.349572748238977</v>
      </c>
      <c r="AZ116" s="62">
        <f>Datos!$AL67</f>
        <v>59.073759270045386</v>
      </c>
      <c r="BA116" s="43"/>
      <c r="BB116" s="43"/>
      <c r="BC116" s="43"/>
      <c r="BD116" s="43"/>
      <c r="BE116" s="43"/>
      <c r="BF116" s="43"/>
      <c r="BG116" s="43"/>
      <c r="BH116" s="43"/>
      <c r="BI116" s="43"/>
      <c r="BJ116" s="43"/>
      <c r="BK116" s="43"/>
      <c r="BL116" s="43"/>
      <c r="BM116" s="43"/>
      <c r="BN116" s="43"/>
      <c r="BO116" s="43"/>
      <c r="BP116" s="43"/>
      <c r="BQ116" s="43"/>
      <c r="BR116" s="43"/>
      <c r="BS116" s="43"/>
      <c r="BT116" s="43"/>
      <c r="BU116" s="43"/>
      <c r="BV116" s="43"/>
      <c r="BW116" s="43"/>
      <c r="BX116" s="43"/>
      <c r="BY116" s="43"/>
      <c r="BZ116" s="43"/>
      <c r="CA116" s="43"/>
    </row>
    <row r="117" spans="1:79" x14ac:dyDescent="0.25">
      <c r="B117" s="9" t="s">
        <v>292</v>
      </c>
      <c r="C117" s="88"/>
      <c r="D117" s="88"/>
      <c r="E117" s="88"/>
      <c r="F117" s="88"/>
      <c r="G117" s="88"/>
      <c r="H117" s="88"/>
      <c r="I117" s="88"/>
      <c r="J117" s="103"/>
      <c r="K117" s="77"/>
      <c r="L117" s="103"/>
      <c r="M117" s="103"/>
      <c r="N117" s="103"/>
      <c r="O117" s="103"/>
      <c r="P117" s="103"/>
      <c r="Q117" s="10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100"/>
      <c r="AM117" s="100"/>
      <c r="AN117" s="100"/>
      <c r="AO117" s="100"/>
      <c r="AP117" s="100"/>
      <c r="AQ117" s="101"/>
      <c r="AR117" s="101"/>
      <c r="AS117" s="101"/>
      <c r="AT117" s="101"/>
      <c r="AU117" s="101"/>
      <c r="AV117" s="101"/>
      <c r="AW117" s="101"/>
      <c r="AX117" s="43"/>
      <c r="AY117" s="43"/>
      <c r="AZ117" s="43"/>
      <c r="BA117" s="43"/>
      <c r="BB117" s="43"/>
      <c r="BC117" s="43"/>
      <c r="BD117" s="43"/>
      <c r="BE117" s="43"/>
      <c r="BF117" s="43"/>
      <c r="BG117" s="43"/>
      <c r="BH117" s="43"/>
      <c r="BI117" s="43"/>
      <c r="BJ117" s="43"/>
      <c r="BK117" s="43"/>
      <c r="BL117" s="43"/>
      <c r="BM117" s="43"/>
      <c r="BN117" s="43"/>
      <c r="BO117" s="43"/>
      <c r="BP117" s="43"/>
      <c r="BQ117" s="43"/>
      <c r="BR117" s="43"/>
      <c r="BS117" s="43"/>
      <c r="BT117" s="43"/>
      <c r="BU117" s="43"/>
      <c r="BV117" s="43"/>
      <c r="BW117" s="43"/>
      <c r="BX117" s="43"/>
      <c r="BY117" s="43"/>
      <c r="BZ117" s="43"/>
      <c r="CA117" s="43"/>
    </row>
    <row r="118" spans="1:79" x14ac:dyDescent="0.25">
      <c r="C118" s="88"/>
      <c r="D118" s="88"/>
      <c r="E118" s="88"/>
      <c r="F118" s="88"/>
      <c r="G118" s="88"/>
      <c r="H118" s="88"/>
      <c r="I118" s="88"/>
      <c r="J118" s="42"/>
      <c r="K118" s="82"/>
      <c r="L118" s="42"/>
      <c r="M118" s="42"/>
      <c r="N118" s="42"/>
      <c r="O118" s="42"/>
      <c r="P118" s="42"/>
      <c r="Q118" s="42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100"/>
      <c r="AM118" s="100"/>
      <c r="AN118" s="100"/>
      <c r="AO118" s="100"/>
      <c r="AP118" s="100"/>
      <c r="AQ118" s="101"/>
      <c r="AR118" s="101"/>
      <c r="AS118" s="101"/>
      <c r="AT118" s="101"/>
      <c r="AU118" s="101"/>
      <c r="AV118" s="101"/>
      <c r="AW118" s="101"/>
      <c r="AX118" s="43"/>
      <c r="AY118" s="43"/>
      <c r="AZ118" s="43"/>
      <c r="BA118" s="43"/>
      <c r="BB118" s="43"/>
      <c r="BC118" s="43"/>
      <c r="BD118" s="43"/>
      <c r="BE118" s="43"/>
      <c r="BF118" s="43"/>
      <c r="BG118" s="43"/>
      <c r="BH118" s="43"/>
      <c r="BI118" s="43"/>
      <c r="BJ118" s="43"/>
      <c r="BK118" s="43"/>
      <c r="BL118" s="43"/>
      <c r="BM118" s="43"/>
      <c r="BN118" s="43"/>
      <c r="BO118" s="43"/>
      <c r="BP118" s="43"/>
      <c r="BQ118" s="43"/>
      <c r="BR118" s="43"/>
      <c r="BS118" s="43"/>
      <c r="BT118" s="43"/>
      <c r="BU118" s="43"/>
      <c r="BV118" s="43"/>
      <c r="BW118" s="43"/>
      <c r="BX118" s="43"/>
      <c r="BY118" s="43"/>
      <c r="BZ118" s="43"/>
      <c r="CA118" s="43"/>
    </row>
    <row r="119" spans="1:79" x14ac:dyDescent="0.25">
      <c r="C119" s="88"/>
      <c r="D119" s="88"/>
      <c r="E119" s="88"/>
      <c r="F119" s="88"/>
      <c r="G119" s="88"/>
      <c r="H119" s="88"/>
      <c r="I119" s="88"/>
      <c r="J119" s="42"/>
      <c r="K119" s="82"/>
      <c r="L119" s="42"/>
      <c r="M119" s="42"/>
      <c r="N119" s="42"/>
      <c r="O119" s="42"/>
      <c r="P119" s="42"/>
      <c r="Q119" s="42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100"/>
      <c r="AM119" s="100"/>
      <c r="AN119" s="100"/>
      <c r="AO119" s="100"/>
      <c r="AP119" s="100"/>
      <c r="AQ119" s="101"/>
      <c r="AR119" s="101"/>
      <c r="AS119" s="101"/>
      <c r="AT119" s="101"/>
      <c r="AU119" s="101"/>
      <c r="AV119" s="101"/>
      <c r="AW119" s="101"/>
      <c r="AX119" s="43"/>
      <c r="AY119" s="43"/>
      <c r="AZ119" s="43"/>
      <c r="BA119" s="43"/>
      <c r="BB119" s="43"/>
      <c r="BC119" s="43"/>
      <c r="BD119" s="43"/>
      <c r="BE119" s="43"/>
      <c r="BF119" s="43"/>
      <c r="BG119" s="43"/>
      <c r="BH119" s="43"/>
      <c r="BI119" s="43"/>
      <c r="BJ119" s="43"/>
      <c r="BK119" s="43"/>
      <c r="BL119" s="43"/>
      <c r="BM119" s="43"/>
      <c r="BN119" s="43"/>
      <c r="BO119" s="43"/>
      <c r="BP119" s="43"/>
      <c r="BQ119" s="43"/>
      <c r="BR119" s="43"/>
      <c r="BS119" s="43"/>
      <c r="BT119" s="43"/>
      <c r="BU119" s="43"/>
      <c r="BV119" s="43"/>
      <c r="BW119" s="43"/>
      <c r="BX119" s="43"/>
      <c r="BY119" s="43"/>
      <c r="BZ119" s="43"/>
      <c r="CA119" s="43"/>
    </row>
    <row r="120" spans="1:79" x14ac:dyDescent="0.25">
      <c r="C120" s="88"/>
      <c r="D120" s="88"/>
      <c r="E120" s="88"/>
      <c r="F120" s="88"/>
      <c r="G120" s="88"/>
      <c r="H120" s="88"/>
      <c r="I120" s="88"/>
      <c r="J120" s="42"/>
      <c r="K120" s="82"/>
      <c r="L120" s="42"/>
      <c r="M120" s="42"/>
      <c r="N120" s="42"/>
      <c r="O120" s="42"/>
      <c r="P120" s="42"/>
      <c r="Q120" s="42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100"/>
      <c r="AM120" s="100"/>
      <c r="AN120" s="100"/>
      <c r="AO120" s="100"/>
      <c r="AP120" s="100"/>
      <c r="AQ120" s="101"/>
      <c r="AR120" s="101"/>
      <c r="AS120" s="101"/>
      <c r="AT120" s="101"/>
      <c r="AU120" s="101"/>
      <c r="AV120" s="101"/>
      <c r="AW120" s="101"/>
      <c r="AX120" s="43"/>
      <c r="AY120" s="43"/>
      <c r="AZ120" s="43"/>
      <c r="BA120" s="43"/>
      <c r="BB120" s="43"/>
      <c r="BC120" s="43"/>
      <c r="BD120" s="43"/>
      <c r="BE120" s="43"/>
      <c r="BF120" s="43"/>
      <c r="BG120" s="43"/>
      <c r="BH120" s="43"/>
      <c r="BI120" s="43"/>
      <c r="BJ120" s="43"/>
      <c r="BK120" s="43"/>
      <c r="BL120" s="43"/>
      <c r="BM120" s="43"/>
      <c r="BN120" s="43"/>
      <c r="BO120" s="43"/>
      <c r="BP120" s="43"/>
      <c r="BQ120" s="43"/>
      <c r="BR120" s="43"/>
      <c r="BS120" s="43"/>
      <c r="BT120" s="43"/>
      <c r="BU120" s="43"/>
      <c r="BV120" s="43"/>
      <c r="BW120" s="43"/>
      <c r="BX120" s="43"/>
      <c r="BY120" s="43"/>
      <c r="BZ120" s="43"/>
      <c r="CA120" s="43"/>
    </row>
    <row r="121" spans="1:79" x14ac:dyDescent="0.25">
      <c r="C121" s="88"/>
      <c r="D121" s="88"/>
      <c r="E121" s="88"/>
      <c r="F121" s="88"/>
      <c r="G121" s="88"/>
      <c r="H121" s="88"/>
      <c r="I121" s="88"/>
      <c r="J121" s="42"/>
      <c r="K121" s="82"/>
      <c r="L121" s="42"/>
      <c r="M121" s="42"/>
      <c r="N121" s="42"/>
      <c r="O121" s="42"/>
      <c r="P121" s="42"/>
      <c r="Q121" s="42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100"/>
      <c r="AM121" s="100"/>
      <c r="AN121" s="100"/>
      <c r="AO121" s="100"/>
      <c r="AP121" s="100"/>
      <c r="AQ121" s="101"/>
      <c r="AR121" s="101"/>
      <c r="AS121" s="101"/>
      <c r="AT121" s="101"/>
      <c r="AU121" s="101"/>
      <c r="AV121" s="101"/>
      <c r="AW121" s="101"/>
      <c r="AX121" s="43"/>
      <c r="AY121" s="43"/>
      <c r="AZ121" s="43"/>
      <c r="BA121" s="43"/>
      <c r="BB121" s="43"/>
      <c r="BC121" s="43"/>
      <c r="BD121" s="43"/>
      <c r="BE121" s="43"/>
      <c r="BF121" s="43"/>
      <c r="BG121" s="43"/>
      <c r="BH121" s="43"/>
      <c r="BI121" s="43"/>
      <c r="BJ121" s="43"/>
      <c r="BK121" s="43"/>
      <c r="BL121" s="43"/>
      <c r="BM121" s="43"/>
      <c r="BN121" s="43"/>
      <c r="BO121" s="43"/>
      <c r="BP121" s="43"/>
      <c r="BQ121" s="43"/>
      <c r="BR121" s="43"/>
      <c r="BS121" s="43"/>
      <c r="BT121" s="43"/>
      <c r="BU121" s="43"/>
      <c r="BV121" s="43"/>
      <c r="BW121" s="43"/>
      <c r="BX121" s="43"/>
      <c r="BY121" s="43"/>
      <c r="BZ121" s="43"/>
      <c r="CA121" s="43"/>
    </row>
    <row r="122" spans="1:79" x14ac:dyDescent="0.25">
      <c r="C122" s="88"/>
      <c r="D122" s="88"/>
      <c r="E122" s="88"/>
      <c r="F122" s="88"/>
      <c r="G122" s="88"/>
      <c r="H122" s="88"/>
      <c r="I122" s="88"/>
      <c r="J122" s="42"/>
      <c r="K122" s="82"/>
      <c r="L122" s="42"/>
      <c r="M122" s="42"/>
      <c r="N122" s="42"/>
      <c r="O122" s="42"/>
      <c r="P122" s="42"/>
      <c r="Q122" s="42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100"/>
      <c r="AM122" s="100"/>
      <c r="AN122" s="100"/>
      <c r="AO122" s="100"/>
      <c r="AP122" s="100"/>
      <c r="AQ122" s="101"/>
      <c r="AR122" s="101"/>
      <c r="AS122" s="101"/>
      <c r="AT122" s="101"/>
      <c r="AU122" s="101"/>
      <c r="AV122" s="101"/>
      <c r="AW122" s="101"/>
      <c r="AX122" s="43"/>
      <c r="AY122" s="43"/>
      <c r="AZ122" s="43"/>
      <c r="BA122" s="43"/>
      <c r="BB122" s="43"/>
      <c r="BC122" s="43"/>
      <c r="BD122" s="43"/>
      <c r="BE122" s="43"/>
      <c r="BF122" s="43"/>
      <c r="BG122" s="43"/>
      <c r="BH122" s="43"/>
      <c r="BI122" s="43"/>
      <c r="BJ122" s="43"/>
      <c r="BK122" s="43"/>
      <c r="BL122" s="43"/>
      <c r="BM122" s="43"/>
      <c r="BN122" s="43"/>
      <c r="BO122" s="43"/>
      <c r="BP122" s="43"/>
      <c r="BQ122" s="43"/>
      <c r="BR122" s="43"/>
      <c r="BS122" s="43"/>
      <c r="BT122" s="43"/>
      <c r="BU122" s="43"/>
      <c r="BV122" s="43"/>
      <c r="BW122" s="43"/>
      <c r="BX122" s="43"/>
      <c r="BY122" s="43"/>
      <c r="BZ122" s="43"/>
      <c r="CA122" s="43"/>
    </row>
    <row r="123" spans="1:79" x14ac:dyDescent="0.25">
      <c r="B123" s="43"/>
      <c r="C123" s="43"/>
      <c r="D123" s="43"/>
      <c r="E123" s="43"/>
      <c r="F123" s="43"/>
      <c r="G123" s="43"/>
      <c r="H123" s="43"/>
      <c r="I123" s="43"/>
      <c r="J123" s="42"/>
      <c r="K123" s="43"/>
      <c r="L123" s="103"/>
      <c r="M123" s="103"/>
      <c r="N123" s="103"/>
      <c r="O123" s="103"/>
      <c r="P123" s="103"/>
      <c r="Q123" s="10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100"/>
      <c r="AM123" s="100"/>
      <c r="AN123" s="100"/>
      <c r="AO123" s="100"/>
      <c r="AP123" s="100"/>
      <c r="AQ123" s="101"/>
      <c r="AR123" s="101"/>
      <c r="AS123" s="101"/>
      <c r="AT123" s="101"/>
      <c r="AU123" s="101"/>
      <c r="AV123" s="101"/>
      <c r="AW123" s="101"/>
      <c r="AX123" s="43"/>
      <c r="AY123" s="43"/>
      <c r="AZ123" s="43"/>
      <c r="BA123" s="43"/>
      <c r="BB123" s="43"/>
      <c r="BC123" s="43"/>
      <c r="BD123" s="43"/>
      <c r="BE123" s="43"/>
      <c r="BF123" s="43"/>
      <c r="BG123" s="43"/>
      <c r="BH123" s="43"/>
      <c r="BI123" s="43"/>
      <c r="BJ123" s="43"/>
      <c r="BK123" s="43"/>
      <c r="BL123" s="43"/>
      <c r="BM123" s="43"/>
      <c r="BN123" s="43"/>
      <c r="BO123" s="43"/>
      <c r="BP123" s="43"/>
      <c r="BQ123" s="43"/>
      <c r="BR123" s="43"/>
      <c r="BS123" s="43"/>
      <c r="BT123" s="43"/>
      <c r="BU123" s="43"/>
      <c r="BV123" s="43"/>
      <c r="BW123" s="43"/>
      <c r="BX123" s="43"/>
      <c r="BY123" s="43"/>
      <c r="BZ123" s="43"/>
      <c r="CA123" s="43"/>
    </row>
    <row r="124" spans="1:79" x14ac:dyDescent="0.25">
      <c r="B124" s="43"/>
      <c r="C124" s="42"/>
      <c r="D124" s="42"/>
      <c r="E124" s="42"/>
      <c r="F124" s="42"/>
      <c r="G124" s="42"/>
      <c r="H124" s="42"/>
      <c r="I124" s="43"/>
      <c r="J124" s="42"/>
      <c r="K124" s="42"/>
      <c r="L124" s="42"/>
      <c r="M124" s="42"/>
      <c r="N124" s="42"/>
      <c r="O124" s="42"/>
      <c r="P124" s="42"/>
      <c r="Q124" s="42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100"/>
      <c r="AM124" s="100"/>
      <c r="AN124" s="100"/>
      <c r="AO124" s="100"/>
      <c r="AP124" s="100"/>
      <c r="AQ124" s="101"/>
      <c r="AR124" s="101"/>
      <c r="AS124" s="101"/>
      <c r="AT124" s="101"/>
      <c r="AU124" s="101"/>
      <c r="AV124" s="101"/>
      <c r="AW124" s="101"/>
      <c r="AX124" s="43"/>
      <c r="AY124" s="43"/>
      <c r="AZ124" s="43"/>
      <c r="BA124" s="43"/>
      <c r="BB124" s="43"/>
      <c r="BC124" s="43"/>
      <c r="BD124" s="43"/>
      <c r="BE124" s="43"/>
      <c r="BF124" s="43"/>
      <c r="BG124" s="43"/>
      <c r="BH124" s="43"/>
      <c r="BI124" s="43"/>
      <c r="BJ124" s="43"/>
      <c r="BK124" s="43"/>
      <c r="BL124" s="43"/>
      <c r="BM124" s="43"/>
      <c r="BN124" s="43"/>
      <c r="BO124" s="43"/>
      <c r="BP124" s="43"/>
      <c r="BQ124" s="43"/>
      <c r="BR124" s="43"/>
      <c r="BS124" s="43"/>
      <c r="BT124" s="43"/>
      <c r="BU124" s="43"/>
      <c r="BV124" s="43"/>
      <c r="BW124" s="43"/>
      <c r="BX124" s="43"/>
      <c r="BY124" s="43"/>
      <c r="BZ124" s="43"/>
      <c r="CA124" s="43"/>
    </row>
    <row r="125" spans="1:79" x14ac:dyDescent="0.25">
      <c r="B125" s="43"/>
      <c r="C125" s="43"/>
      <c r="D125" s="43"/>
      <c r="E125" s="43"/>
      <c r="F125" s="43"/>
      <c r="G125" s="43"/>
      <c r="H125" s="43"/>
      <c r="I125" s="43"/>
      <c r="J125" s="21"/>
      <c r="K125" s="103"/>
      <c r="L125" s="103"/>
      <c r="M125" s="103"/>
      <c r="N125" s="103"/>
      <c r="O125" s="103"/>
      <c r="P125" s="103"/>
      <c r="Q125" s="10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43"/>
      <c r="AM125" s="43"/>
      <c r="AN125" s="43"/>
      <c r="AO125" s="43"/>
      <c r="AP125" s="43"/>
      <c r="AQ125" s="43"/>
      <c r="AR125" s="43"/>
      <c r="AS125" s="4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  <c r="BF125" s="43"/>
      <c r="BG125" s="43"/>
      <c r="BH125" s="43"/>
      <c r="BI125" s="43"/>
      <c r="BJ125" s="43"/>
      <c r="BK125" s="43"/>
      <c r="BL125" s="43"/>
      <c r="BM125" s="43"/>
      <c r="BN125" s="43"/>
      <c r="BO125" s="43"/>
      <c r="BP125" s="43"/>
      <c r="BQ125" s="43"/>
      <c r="BR125" s="43"/>
      <c r="BS125" s="43"/>
      <c r="BT125" s="43"/>
      <c r="BU125" s="43"/>
      <c r="BV125" s="43"/>
      <c r="BW125" s="43"/>
      <c r="BX125" s="43"/>
      <c r="BY125" s="43"/>
      <c r="BZ125" s="43"/>
      <c r="CA125" s="43"/>
    </row>
    <row r="126" spans="1:79" x14ac:dyDescent="0.25">
      <c r="B126" s="43"/>
      <c r="C126" s="43"/>
      <c r="D126" s="43"/>
      <c r="E126" s="43"/>
      <c r="F126" s="43"/>
      <c r="G126" s="43"/>
      <c r="H126" s="43"/>
      <c r="I126" s="43"/>
      <c r="J126" s="25"/>
      <c r="K126" s="42"/>
      <c r="L126" s="42"/>
      <c r="M126" s="42"/>
      <c r="N126" s="42"/>
      <c r="O126" s="42"/>
      <c r="P126" s="42"/>
      <c r="Q126" s="42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43"/>
      <c r="AM126" s="43"/>
      <c r="AN126" s="43"/>
      <c r="AO126" s="43"/>
      <c r="AP126" s="43"/>
      <c r="AQ126" s="43"/>
      <c r="AR126" s="43"/>
      <c r="AS126" s="4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3"/>
      <c r="BN126" s="43"/>
      <c r="BO126" s="43"/>
      <c r="BP126" s="43"/>
      <c r="BQ126" s="43"/>
      <c r="BR126" s="43"/>
      <c r="BS126" s="43"/>
      <c r="BT126" s="43"/>
      <c r="BU126" s="43"/>
      <c r="BV126" s="43"/>
      <c r="BW126" s="43"/>
      <c r="BX126" s="43"/>
      <c r="BY126" s="43"/>
      <c r="BZ126" s="43"/>
      <c r="CA126" s="43"/>
    </row>
    <row r="127" spans="1:79" x14ac:dyDescent="0.25">
      <c r="B127" s="43"/>
      <c r="C127" s="43"/>
      <c r="D127" s="43"/>
      <c r="E127" s="43"/>
      <c r="F127" s="43"/>
      <c r="G127" s="43"/>
      <c r="H127" s="43"/>
      <c r="I127" s="43"/>
      <c r="J127" s="21"/>
      <c r="K127" s="103"/>
      <c r="L127" s="103"/>
      <c r="M127" s="103"/>
      <c r="N127" s="103"/>
      <c r="O127" s="103"/>
      <c r="P127" s="103"/>
      <c r="Q127" s="10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43"/>
      <c r="AM127" s="43"/>
      <c r="AN127" s="43"/>
      <c r="AO127" s="43"/>
      <c r="AP127" s="43"/>
      <c r="AQ127" s="43"/>
      <c r="AR127" s="43"/>
      <c r="AS127" s="4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3"/>
      <c r="BN127" s="43"/>
      <c r="BO127" s="43"/>
      <c r="BP127" s="43"/>
      <c r="BQ127" s="43"/>
      <c r="BR127" s="43"/>
      <c r="BS127" s="43"/>
      <c r="BT127" s="43"/>
      <c r="BU127" s="43"/>
      <c r="BV127" s="43"/>
      <c r="BW127" s="43"/>
      <c r="BX127" s="43"/>
      <c r="BY127" s="43"/>
      <c r="BZ127" s="43"/>
      <c r="CA127" s="43"/>
    </row>
    <row r="128" spans="1:79" x14ac:dyDescent="0.25">
      <c r="B128" s="43"/>
      <c r="C128" s="43"/>
      <c r="D128" s="43"/>
      <c r="E128" s="43"/>
      <c r="F128" s="43"/>
      <c r="G128" s="43"/>
      <c r="H128" s="43"/>
      <c r="I128" s="43"/>
      <c r="J128" s="25"/>
      <c r="K128" s="42"/>
      <c r="L128" s="42"/>
      <c r="M128" s="42"/>
      <c r="N128" s="42"/>
      <c r="O128" s="42"/>
      <c r="P128" s="42"/>
      <c r="Q128" s="42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43"/>
      <c r="AM128" s="43"/>
      <c r="AN128" s="43"/>
      <c r="AO128" s="43"/>
      <c r="AP128" s="43"/>
      <c r="AQ128" s="43"/>
      <c r="AR128" s="43"/>
      <c r="AS128" s="4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3"/>
      <c r="BN128" s="43"/>
      <c r="BO128" s="43"/>
      <c r="BP128" s="43"/>
      <c r="BQ128" s="43"/>
      <c r="BR128" s="43"/>
      <c r="BS128" s="43"/>
      <c r="BT128" s="43"/>
      <c r="BU128" s="43"/>
      <c r="BV128" s="43"/>
      <c r="BW128" s="43"/>
      <c r="BX128" s="43"/>
      <c r="BY128" s="43"/>
      <c r="BZ128" s="43"/>
      <c r="CA128" s="43"/>
    </row>
    <row r="129" spans="2:79" x14ac:dyDescent="0.25">
      <c r="B129" s="43"/>
      <c r="C129" s="43"/>
      <c r="D129" s="43"/>
      <c r="E129" s="43"/>
      <c r="F129" s="43"/>
      <c r="G129" s="43"/>
      <c r="H129" s="43"/>
      <c r="I129" s="43"/>
      <c r="J129" s="42"/>
      <c r="K129" s="42"/>
      <c r="L129" s="42"/>
      <c r="M129" s="42"/>
      <c r="N129" s="42"/>
      <c r="O129" s="42"/>
      <c r="P129" s="42"/>
      <c r="Q129" s="42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43"/>
      <c r="AM129" s="43"/>
      <c r="AN129" s="43"/>
      <c r="AO129" s="43"/>
      <c r="AP129" s="43"/>
      <c r="AQ129" s="43"/>
      <c r="AR129" s="43"/>
      <c r="AS129" s="4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3"/>
      <c r="BN129" s="43"/>
      <c r="BO129" s="43"/>
      <c r="BP129" s="43"/>
      <c r="BQ129" s="43"/>
      <c r="BR129" s="43"/>
      <c r="BS129" s="43"/>
      <c r="BT129" s="43"/>
      <c r="BU129" s="43"/>
      <c r="BV129" s="43"/>
      <c r="BW129" s="43"/>
      <c r="BX129" s="43"/>
      <c r="BY129" s="43"/>
      <c r="BZ129" s="43"/>
      <c r="CA129" s="43"/>
    </row>
    <row r="130" spans="2:79" x14ac:dyDescent="0.25">
      <c r="B130" s="43"/>
      <c r="C130" s="43"/>
      <c r="D130" s="43"/>
      <c r="E130" s="43"/>
      <c r="F130" s="43"/>
      <c r="G130" s="43"/>
      <c r="H130" s="43"/>
      <c r="I130" s="43"/>
      <c r="J130" s="42"/>
      <c r="K130" s="42"/>
      <c r="L130" s="42"/>
      <c r="M130" s="42"/>
      <c r="N130" s="42"/>
      <c r="O130" s="42"/>
      <c r="P130" s="42"/>
      <c r="Q130" s="42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43"/>
      <c r="AM130" s="43"/>
      <c r="AN130" s="43"/>
      <c r="AO130" s="43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3"/>
      <c r="BN130" s="43"/>
      <c r="BO130" s="43"/>
      <c r="BP130" s="43"/>
      <c r="BQ130" s="43"/>
      <c r="BR130" s="43"/>
      <c r="BS130" s="43"/>
      <c r="BT130" s="43"/>
      <c r="BU130" s="43"/>
      <c r="BV130" s="43"/>
      <c r="BW130" s="43"/>
      <c r="BX130" s="43"/>
      <c r="BY130" s="43"/>
      <c r="BZ130" s="43"/>
      <c r="CA130" s="43"/>
    </row>
    <row r="131" spans="2:79" x14ac:dyDescent="0.25">
      <c r="B131" s="43"/>
      <c r="C131" s="43"/>
      <c r="D131" s="43"/>
      <c r="E131" s="43"/>
      <c r="F131" s="43"/>
      <c r="G131" s="43"/>
      <c r="H131" s="43"/>
      <c r="I131" s="43"/>
      <c r="J131" s="42"/>
      <c r="K131" s="42"/>
      <c r="L131" s="42"/>
      <c r="M131" s="42"/>
      <c r="N131" s="42"/>
      <c r="O131" s="42"/>
      <c r="P131" s="42"/>
      <c r="Q131" s="42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43"/>
      <c r="AM131" s="43"/>
      <c r="AN131" s="43"/>
      <c r="AO131" s="43"/>
      <c r="AP131" s="43"/>
      <c r="AQ131" s="43"/>
      <c r="AR131" s="43"/>
      <c r="AS131" s="4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  <c r="BF131" s="43"/>
      <c r="BG131" s="43"/>
      <c r="BH131" s="43"/>
      <c r="BI131" s="43"/>
      <c r="BJ131" s="43"/>
      <c r="BK131" s="43"/>
      <c r="BL131" s="43"/>
      <c r="BM131" s="43"/>
      <c r="BN131" s="43"/>
      <c r="BO131" s="43"/>
      <c r="BP131" s="43"/>
      <c r="BQ131" s="43"/>
      <c r="BR131" s="43"/>
      <c r="BS131" s="43"/>
      <c r="BT131" s="43"/>
      <c r="BU131" s="43"/>
      <c r="BV131" s="43"/>
      <c r="BW131" s="43"/>
      <c r="BX131" s="43"/>
      <c r="BY131" s="43"/>
      <c r="BZ131" s="43"/>
      <c r="CA131" s="43"/>
    </row>
    <row r="132" spans="2:79" x14ac:dyDescent="0.25">
      <c r="B132" s="43"/>
      <c r="C132" s="43"/>
      <c r="D132" s="43"/>
      <c r="E132" s="43"/>
      <c r="F132" s="43"/>
      <c r="G132" s="43"/>
      <c r="H132" s="43"/>
      <c r="I132" s="43"/>
      <c r="J132" s="42"/>
      <c r="K132" s="42"/>
      <c r="L132" s="42"/>
      <c r="M132" s="42"/>
      <c r="N132" s="42"/>
      <c r="O132" s="42"/>
      <c r="P132" s="42"/>
      <c r="Q132" s="42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43"/>
      <c r="AN132" s="43"/>
      <c r="AO132" s="43"/>
      <c r="AP132" s="43"/>
      <c r="AQ132" s="43"/>
      <c r="AR132" s="43"/>
      <c r="AS132" s="4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  <c r="BF132" s="43"/>
      <c r="BG132" s="43"/>
      <c r="BH132" s="43"/>
      <c r="BI132" s="43"/>
      <c r="BJ132" s="43"/>
      <c r="BK132" s="43"/>
      <c r="BL132" s="43"/>
      <c r="BM132" s="43"/>
      <c r="BN132" s="43"/>
      <c r="BO132" s="43"/>
      <c r="BP132" s="43"/>
      <c r="BQ132" s="43"/>
      <c r="BR132" s="43"/>
      <c r="BS132" s="43"/>
      <c r="BT132" s="43"/>
      <c r="BU132" s="43"/>
      <c r="BV132" s="43"/>
      <c r="BW132" s="43"/>
      <c r="BX132" s="43"/>
      <c r="BY132" s="43"/>
      <c r="BZ132" s="43"/>
      <c r="CA132" s="43"/>
    </row>
    <row r="133" spans="2:79" x14ac:dyDescent="0.25">
      <c r="B133" s="43"/>
      <c r="C133" s="43"/>
      <c r="D133" s="43"/>
      <c r="E133" s="43"/>
      <c r="F133" s="43"/>
      <c r="G133" s="43"/>
      <c r="H133" s="43"/>
      <c r="I133" s="43"/>
      <c r="J133" s="96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43"/>
      <c r="AM133" s="43"/>
      <c r="AN133" s="43"/>
      <c r="AO133" s="43"/>
      <c r="AP133" s="43"/>
      <c r="AQ133" s="43"/>
      <c r="AR133" s="43"/>
      <c r="AS133" s="4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  <c r="BF133" s="43"/>
      <c r="BG133" s="43"/>
      <c r="BH133" s="43"/>
      <c r="BI133" s="43"/>
      <c r="BJ133" s="43"/>
      <c r="BK133" s="43"/>
      <c r="BL133" s="43"/>
      <c r="BM133" s="43"/>
      <c r="BN133" s="43"/>
      <c r="BO133" s="43"/>
      <c r="BP133" s="43"/>
      <c r="BQ133" s="43"/>
      <c r="BR133" s="43"/>
      <c r="BS133" s="43"/>
      <c r="BT133" s="43"/>
      <c r="BU133" s="43"/>
      <c r="BV133" s="43"/>
      <c r="BW133" s="43"/>
      <c r="BX133" s="43"/>
      <c r="BY133" s="43"/>
      <c r="BZ133" s="43"/>
      <c r="CA133" s="43"/>
    </row>
    <row r="134" spans="2:79" x14ac:dyDescent="0.25">
      <c r="B134" s="43"/>
      <c r="C134" s="43"/>
      <c r="D134" s="43"/>
      <c r="E134" s="43"/>
      <c r="F134" s="43"/>
      <c r="G134" s="43"/>
      <c r="H134" s="43"/>
      <c r="I134" s="43"/>
      <c r="J134" s="96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43"/>
      <c r="AM134" s="43"/>
      <c r="AN134" s="43"/>
      <c r="AO134" s="43"/>
      <c r="AP134" s="43"/>
      <c r="AQ134" s="43"/>
      <c r="AR134" s="43"/>
      <c r="AS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  <c r="BF134" s="43"/>
      <c r="BG134" s="43"/>
      <c r="BH134" s="43"/>
      <c r="BI134" s="43"/>
      <c r="BJ134" s="43"/>
      <c r="BK134" s="43"/>
      <c r="BL134" s="43"/>
      <c r="BM134" s="43"/>
      <c r="BN134" s="43"/>
      <c r="BO134" s="43"/>
      <c r="BP134" s="43"/>
      <c r="BQ134" s="43"/>
      <c r="BR134" s="43"/>
      <c r="BS134" s="43"/>
      <c r="BT134" s="43"/>
      <c r="BU134" s="43"/>
      <c r="BV134" s="43"/>
      <c r="BW134" s="43"/>
      <c r="BX134" s="43"/>
      <c r="BY134" s="43"/>
      <c r="BZ134" s="43"/>
      <c r="CA134" s="43"/>
    </row>
    <row r="135" spans="2:79" x14ac:dyDescent="0.25">
      <c r="B135" s="43"/>
      <c r="C135" s="43"/>
      <c r="D135" s="43"/>
      <c r="E135" s="43"/>
      <c r="F135" s="43"/>
      <c r="G135" s="43"/>
      <c r="H135" s="43"/>
      <c r="I135" s="43"/>
      <c r="J135" s="42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43"/>
      <c r="AM135" s="43"/>
      <c r="AN135" s="43"/>
      <c r="AO135" s="43"/>
      <c r="AP135" s="43"/>
      <c r="AQ135" s="43"/>
      <c r="AR135" s="43"/>
      <c r="AS135" s="4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  <c r="BF135" s="43"/>
      <c r="BG135" s="43"/>
      <c r="BH135" s="43"/>
      <c r="BI135" s="43"/>
      <c r="BJ135" s="43"/>
      <c r="BK135" s="43"/>
      <c r="BL135" s="43"/>
      <c r="BM135" s="43"/>
      <c r="BN135" s="43"/>
      <c r="BO135" s="43"/>
      <c r="BP135" s="43"/>
      <c r="BQ135" s="43"/>
      <c r="BR135" s="43"/>
      <c r="BS135" s="43"/>
      <c r="BT135" s="43"/>
      <c r="BU135" s="43"/>
      <c r="BV135" s="43"/>
      <c r="BW135" s="43"/>
      <c r="BX135" s="43"/>
      <c r="BY135" s="43"/>
      <c r="BZ135" s="43"/>
      <c r="CA135" s="43"/>
    </row>
    <row r="136" spans="2:79" x14ac:dyDescent="0.25">
      <c r="B136" s="43"/>
      <c r="C136" s="43"/>
      <c r="D136" s="43"/>
      <c r="E136" s="43"/>
      <c r="F136" s="43"/>
      <c r="G136" s="43"/>
      <c r="H136" s="43"/>
      <c r="I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43"/>
      <c r="AN136" s="43"/>
      <c r="AO136" s="43"/>
      <c r="AP136" s="43"/>
      <c r="AQ136" s="43"/>
      <c r="AR136" s="43"/>
      <c r="AS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  <c r="BJ136" s="43"/>
      <c r="BK136" s="43"/>
      <c r="BL136" s="43"/>
      <c r="BM136" s="43"/>
      <c r="BN136" s="43"/>
      <c r="BO136" s="43"/>
      <c r="BP136" s="43"/>
      <c r="BQ136" s="43"/>
      <c r="BR136" s="43"/>
      <c r="BS136" s="43"/>
      <c r="BT136" s="43"/>
      <c r="BU136" s="43"/>
      <c r="BV136" s="43"/>
      <c r="BW136" s="43"/>
      <c r="BX136" s="43"/>
      <c r="BY136" s="43"/>
      <c r="BZ136" s="43"/>
      <c r="CA136" s="43"/>
    </row>
    <row r="137" spans="2:79" x14ac:dyDescent="0.25">
      <c r="B137" s="43"/>
      <c r="C137" s="43"/>
      <c r="D137" s="43"/>
      <c r="E137" s="43"/>
      <c r="F137" s="43"/>
      <c r="G137" s="43"/>
      <c r="H137" s="43"/>
      <c r="I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43"/>
      <c r="AM137" s="43"/>
      <c r="AN137" s="43"/>
      <c r="AO137" s="43"/>
      <c r="AP137" s="43"/>
      <c r="AQ137" s="43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3"/>
      <c r="BP137" s="43"/>
      <c r="BQ137" s="43"/>
      <c r="BR137" s="43"/>
      <c r="BS137" s="43"/>
      <c r="BT137" s="43"/>
      <c r="BU137" s="43"/>
      <c r="BV137" s="43"/>
      <c r="BW137" s="43"/>
      <c r="BX137" s="43"/>
      <c r="BY137" s="43"/>
      <c r="BZ137" s="43"/>
      <c r="CA137" s="43"/>
    </row>
    <row r="138" spans="2:79" x14ac:dyDescent="0.25">
      <c r="B138" s="43"/>
      <c r="C138" s="43"/>
      <c r="D138" s="43"/>
      <c r="E138" s="43"/>
      <c r="F138" s="43"/>
      <c r="G138" s="43"/>
      <c r="H138" s="43"/>
      <c r="I138" s="43"/>
      <c r="J138" s="70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43"/>
      <c r="AM138" s="43"/>
      <c r="AN138" s="43"/>
      <c r="AO138" s="43"/>
      <c r="AP138" s="43"/>
      <c r="AQ138" s="43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3"/>
      <c r="BP138" s="43"/>
      <c r="BQ138" s="43"/>
      <c r="BR138" s="43"/>
      <c r="BS138" s="43"/>
      <c r="BT138" s="43"/>
      <c r="BU138" s="43"/>
      <c r="BV138" s="43"/>
      <c r="BW138" s="43"/>
      <c r="BX138" s="43"/>
      <c r="BY138" s="43"/>
      <c r="BZ138" s="43"/>
      <c r="CA138" s="43"/>
    </row>
    <row r="139" spans="2:79" x14ac:dyDescent="0.25">
      <c r="B139" s="77"/>
      <c r="C139" s="42"/>
      <c r="D139" s="42"/>
      <c r="E139" s="42"/>
      <c r="F139" s="42"/>
      <c r="G139" s="42"/>
      <c r="H139" s="42"/>
      <c r="I139" s="42"/>
      <c r="J139" s="25"/>
      <c r="K139" s="77"/>
      <c r="L139" s="42"/>
      <c r="M139" s="42"/>
      <c r="N139" s="42"/>
      <c r="O139" s="42"/>
      <c r="P139" s="42"/>
      <c r="Q139" s="42"/>
      <c r="R139" s="42"/>
      <c r="S139" s="43"/>
      <c r="T139" s="85"/>
      <c r="U139" s="42"/>
      <c r="V139" s="42"/>
      <c r="W139" s="42"/>
      <c r="X139" s="42"/>
      <c r="Y139" s="42"/>
      <c r="Z139" s="42"/>
      <c r="AA139" s="42"/>
      <c r="AB139" s="43"/>
      <c r="AC139" s="87"/>
      <c r="AD139" s="42"/>
      <c r="AE139" s="42"/>
      <c r="AF139" s="42"/>
      <c r="AG139" s="42"/>
      <c r="AH139" s="42"/>
      <c r="AI139" s="42"/>
      <c r="AJ139" s="42"/>
      <c r="AK139" s="43"/>
      <c r="AL139" s="43"/>
      <c r="AM139" s="43"/>
      <c r="AN139" s="43"/>
      <c r="AO139" s="43"/>
      <c r="AP139" s="43"/>
      <c r="AQ139" s="43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3"/>
      <c r="BP139" s="43"/>
      <c r="BQ139" s="43"/>
      <c r="BR139" s="43"/>
      <c r="BS139" s="43"/>
      <c r="BT139" s="43"/>
      <c r="BU139" s="43"/>
      <c r="BV139" s="43"/>
      <c r="BW139" s="43"/>
      <c r="BX139" s="43"/>
      <c r="BY139" s="43"/>
      <c r="BZ139" s="43"/>
      <c r="CA139" s="43"/>
    </row>
    <row r="140" spans="2:79" x14ac:dyDescent="0.25">
      <c r="B140" s="43"/>
      <c r="C140" s="88"/>
      <c r="D140" s="88"/>
      <c r="E140" s="88"/>
      <c r="F140" s="88"/>
      <c r="G140" s="88"/>
      <c r="H140" s="88"/>
      <c r="I140" s="88"/>
      <c r="J140" s="25"/>
      <c r="K140" s="82"/>
      <c r="L140" s="42"/>
      <c r="M140" s="42"/>
      <c r="N140" s="42"/>
      <c r="O140" s="42"/>
      <c r="P140" s="42"/>
      <c r="Q140" s="42"/>
      <c r="R140" s="42"/>
      <c r="S140" s="43"/>
      <c r="T140" s="86"/>
      <c r="U140" s="42"/>
      <c r="V140" s="42"/>
      <c r="W140" s="42"/>
      <c r="X140" s="42"/>
      <c r="Y140" s="42"/>
      <c r="Z140" s="42"/>
      <c r="AA140" s="42"/>
      <c r="AB140" s="43"/>
      <c r="AC140" s="87"/>
      <c r="AD140" s="42"/>
      <c r="AE140" s="42"/>
      <c r="AF140" s="42"/>
      <c r="AG140" s="42"/>
      <c r="AH140" s="42"/>
      <c r="AI140" s="42"/>
      <c r="AJ140" s="42"/>
      <c r="AK140" s="43"/>
      <c r="AL140" s="43"/>
      <c r="AM140" s="43"/>
      <c r="AN140" s="43"/>
      <c r="AO140" s="43"/>
      <c r="AP140" s="43"/>
      <c r="AQ140" s="43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3"/>
      <c r="BP140" s="43"/>
      <c r="BQ140" s="43"/>
      <c r="BR140" s="43"/>
      <c r="BS140" s="43"/>
      <c r="BT140" s="43"/>
      <c r="BU140" s="43"/>
      <c r="BV140" s="43"/>
      <c r="BW140" s="43"/>
      <c r="BX140" s="43"/>
      <c r="BY140" s="43"/>
      <c r="BZ140" s="43"/>
      <c r="CA140" s="43"/>
    </row>
    <row r="141" spans="2:79" x14ac:dyDescent="0.25">
      <c r="B141" s="43"/>
      <c r="C141" s="88"/>
      <c r="D141" s="88"/>
      <c r="E141" s="88"/>
      <c r="F141" s="88"/>
      <c r="G141" s="88"/>
      <c r="H141" s="88"/>
      <c r="I141" s="88"/>
      <c r="J141" s="25"/>
      <c r="K141" s="82"/>
      <c r="L141" s="42"/>
      <c r="M141" s="42"/>
      <c r="N141" s="42"/>
      <c r="O141" s="42"/>
      <c r="P141" s="42"/>
      <c r="Q141" s="42"/>
      <c r="R141" s="42"/>
      <c r="S141" s="43"/>
      <c r="T141" s="86"/>
      <c r="U141" s="42"/>
      <c r="V141" s="42"/>
      <c r="W141" s="42"/>
      <c r="X141" s="42"/>
      <c r="Y141" s="42"/>
      <c r="Z141" s="42"/>
      <c r="AA141" s="42"/>
      <c r="AB141" s="43"/>
      <c r="AC141" s="98"/>
      <c r="AD141" s="13"/>
      <c r="AE141" s="13"/>
      <c r="AF141" s="13"/>
      <c r="AG141" s="13"/>
      <c r="AH141" s="13"/>
      <c r="AI141" s="13"/>
      <c r="AJ141" s="13"/>
      <c r="AK141" s="43"/>
      <c r="AL141" s="43"/>
      <c r="AM141" s="43"/>
      <c r="AN141" s="43"/>
      <c r="AO141" s="43"/>
      <c r="AP141" s="43"/>
      <c r="AQ141" s="43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3"/>
      <c r="BP141" s="43"/>
      <c r="BQ141" s="43"/>
      <c r="BR141" s="43"/>
      <c r="BS141" s="43"/>
      <c r="BT141" s="43"/>
      <c r="BU141" s="43"/>
      <c r="BV141" s="43"/>
      <c r="BW141" s="43"/>
      <c r="BX141" s="43"/>
      <c r="BY141" s="43"/>
      <c r="BZ141" s="43"/>
      <c r="CA141" s="43"/>
    </row>
    <row r="142" spans="2:79" x14ac:dyDescent="0.25">
      <c r="B142" s="43"/>
      <c r="C142" s="88"/>
      <c r="D142" s="88"/>
      <c r="E142" s="88"/>
      <c r="F142" s="88"/>
      <c r="G142" s="88"/>
      <c r="H142" s="88"/>
      <c r="I142" s="88"/>
      <c r="J142" s="25"/>
      <c r="K142" s="77"/>
      <c r="L142" s="105"/>
      <c r="M142" s="105"/>
      <c r="N142" s="105"/>
      <c r="O142" s="105"/>
      <c r="P142" s="105"/>
      <c r="Q142" s="105"/>
      <c r="R142" s="105"/>
      <c r="S142" s="43"/>
      <c r="T142" s="91"/>
      <c r="U142" s="42"/>
      <c r="V142" s="42"/>
      <c r="W142" s="42"/>
      <c r="X142" s="42"/>
      <c r="Y142" s="42"/>
      <c r="Z142" s="42"/>
      <c r="AA142" s="42"/>
      <c r="AB142" s="43"/>
      <c r="AC142" s="98"/>
      <c r="AD142" s="42"/>
      <c r="AE142" s="42"/>
      <c r="AF142" s="42"/>
      <c r="AG142" s="42"/>
      <c r="AH142" s="42"/>
      <c r="AI142" s="42"/>
      <c r="AJ142" s="42"/>
      <c r="AK142" s="43"/>
      <c r="AL142" s="43"/>
      <c r="AM142" s="43"/>
      <c r="AN142" s="43"/>
      <c r="AO142" s="43"/>
      <c r="AP142" s="43"/>
      <c r="AQ142" s="43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3"/>
      <c r="BP142" s="43"/>
      <c r="BQ142" s="43"/>
      <c r="BR142" s="43"/>
      <c r="BS142" s="43"/>
      <c r="BT142" s="43"/>
      <c r="BU142" s="43"/>
      <c r="BV142" s="43"/>
      <c r="BW142" s="43"/>
      <c r="BX142" s="43"/>
      <c r="BY142" s="43"/>
      <c r="BZ142" s="43"/>
      <c r="CA142" s="43"/>
    </row>
    <row r="143" spans="2:79" x14ac:dyDescent="0.25">
      <c r="B143" s="77"/>
      <c r="C143" s="42"/>
      <c r="D143" s="42"/>
      <c r="E143" s="42"/>
      <c r="F143" s="42"/>
      <c r="G143" s="42"/>
      <c r="H143" s="42"/>
      <c r="I143" s="42"/>
      <c r="J143" s="21"/>
      <c r="K143" s="43"/>
      <c r="L143" s="42"/>
      <c r="M143" s="42"/>
      <c r="N143" s="42"/>
      <c r="O143" s="42"/>
      <c r="P143" s="42"/>
      <c r="Q143" s="42"/>
      <c r="R143" s="42"/>
      <c r="S143" s="43"/>
      <c r="T143" s="43"/>
      <c r="U143" s="105"/>
      <c r="V143" s="105"/>
      <c r="W143" s="105"/>
      <c r="X143" s="105"/>
      <c r="Y143" s="105"/>
      <c r="Z143" s="105"/>
      <c r="AA143" s="129"/>
      <c r="AB143" s="43"/>
      <c r="AC143" s="98"/>
      <c r="AD143" s="42"/>
      <c r="AE143" s="42"/>
      <c r="AF143" s="42"/>
      <c r="AG143" s="42"/>
      <c r="AH143" s="42"/>
      <c r="AI143" s="42"/>
      <c r="AJ143" s="42"/>
      <c r="AK143" s="43"/>
      <c r="AL143" s="43"/>
      <c r="AM143" s="43"/>
      <c r="AN143" s="43"/>
      <c r="AO143" s="43"/>
      <c r="AP143" s="43"/>
      <c r="AQ143" s="43"/>
      <c r="AR143" s="43"/>
      <c r="AS143" s="4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  <c r="BF143" s="43"/>
      <c r="BG143" s="43"/>
      <c r="BH143" s="43"/>
      <c r="BI143" s="43"/>
      <c r="BJ143" s="43"/>
      <c r="BK143" s="43"/>
      <c r="BL143" s="43"/>
      <c r="BM143" s="43"/>
      <c r="BN143" s="43"/>
      <c r="BO143" s="43"/>
      <c r="BP143" s="43"/>
      <c r="BQ143" s="43"/>
      <c r="BR143" s="43"/>
      <c r="BS143" s="43"/>
      <c r="BT143" s="43"/>
      <c r="BU143" s="43"/>
      <c r="BV143" s="43"/>
      <c r="BW143" s="43"/>
      <c r="BX143" s="43"/>
      <c r="BY143" s="43"/>
      <c r="BZ143" s="43"/>
      <c r="CA143" s="43"/>
    </row>
    <row r="144" spans="2:79" x14ac:dyDescent="0.25">
      <c r="B144" s="77"/>
      <c r="C144" s="42"/>
      <c r="D144" s="42"/>
      <c r="E144" s="42"/>
      <c r="F144" s="42"/>
      <c r="G144" s="42"/>
      <c r="H144" s="42"/>
      <c r="I144" s="42"/>
      <c r="J144" s="25"/>
      <c r="K144" s="77"/>
      <c r="L144" s="105"/>
      <c r="M144" s="105"/>
      <c r="N144" s="105"/>
      <c r="O144" s="105"/>
      <c r="P144" s="105"/>
      <c r="Q144" s="105"/>
      <c r="R144" s="105"/>
      <c r="S144" s="43"/>
      <c r="T144" s="43"/>
      <c r="U144" s="105"/>
      <c r="V144" s="105"/>
      <c r="W144" s="105"/>
      <c r="X144" s="105"/>
      <c r="Y144" s="105"/>
      <c r="Z144" s="105"/>
      <c r="AA144" s="88"/>
      <c r="AB144" s="43"/>
      <c r="AC144" s="117"/>
      <c r="AD144" s="42"/>
      <c r="AE144" s="42"/>
      <c r="AF144" s="42"/>
      <c r="AG144" s="42"/>
      <c r="AH144" s="42"/>
      <c r="AI144" s="42"/>
      <c r="AJ144" s="42"/>
      <c r="AK144" s="43"/>
      <c r="AL144" s="43"/>
      <c r="AM144" s="43"/>
      <c r="AN144" s="43"/>
      <c r="AO144" s="43"/>
      <c r="AP144" s="43"/>
      <c r="AQ144" s="43"/>
      <c r="AR144" s="43"/>
      <c r="AS144" s="4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  <c r="BF144" s="43"/>
      <c r="BG144" s="43"/>
      <c r="BH144" s="43"/>
      <c r="BI144" s="43"/>
      <c r="BJ144" s="43"/>
      <c r="BK144" s="43"/>
      <c r="BL144" s="43"/>
      <c r="BM144" s="43"/>
      <c r="BN144" s="43"/>
      <c r="BO144" s="43"/>
      <c r="BP144" s="43"/>
      <c r="BQ144" s="43"/>
      <c r="BR144" s="43"/>
      <c r="BS144" s="43"/>
      <c r="BT144" s="43"/>
      <c r="BU144" s="43"/>
      <c r="BV144" s="43"/>
      <c r="BW144" s="43"/>
      <c r="BX144" s="43"/>
      <c r="BY144" s="43"/>
      <c r="BZ144" s="43"/>
      <c r="CA144" s="43"/>
    </row>
    <row r="145" spans="2:79" x14ac:dyDescent="0.25">
      <c r="B145" s="77"/>
      <c r="C145" s="42"/>
      <c r="D145" s="42"/>
      <c r="E145" s="42"/>
      <c r="F145" s="42"/>
      <c r="G145" s="42"/>
      <c r="H145" s="42"/>
      <c r="I145" s="42"/>
      <c r="J145" s="21"/>
      <c r="K145" s="77"/>
      <c r="L145" s="42"/>
      <c r="M145" s="42"/>
      <c r="N145" s="42"/>
      <c r="O145" s="42"/>
      <c r="P145" s="42"/>
      <c r="Q145" s="42"/>
      <c r="R145" s="42"/>
      <c r="S145" s="43"/>
      <c r="T145" s="138"/>
      <c r="U145" s="138"/>
      <c r="V145" s="138"/>
      <c r="W145" s="138"/>
      <c r="X145" s="138"/>
      <c r="Y145" s="138"/>
      <c r="Z145" s="138"/>
      <c r="AA145" s="138"/>
      <c r="AB145" s="43"/>
      <c r="AC145" s="117"/>
      <c r="AD145" s="42"/>
      <c r="AE145" s="42"/>
      <c r="AF145" s="42"/>
      <c r="AG145" s="42"/>
      <c r="AH145" s="42"/>
      <c r="AI145" s="42"/>
      <c r="AJ145" s="42"/>
      <c r="AK145" s="43"/>
      <c r="AL145" s="43"/>
      <c r="AM145" s="43"/>
      <c r="AN145" s="43"/>
      <c r="AO145" s="43"/>
      <c r="AP145" s="43"/>
      <c r="AQ145" s="43"/>
      <c r="AR145" s="43"/>
      <c r="AS145" s="4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  <c r="BF145" s="43"/>
      <c r="BG145" s="43"/>
      <c r="BH145" s="43"/>
      <c r="BI145" s="43"/>
      <c r="BJ145" s="43"/>
      <c r="BK145" s="43"/>
      <c r="BL145" s="43"/>
      <c r="BM145" s="43"/>
      <c r="BN145" s="43"/>
      <c r="BO145" s="43"/>
      <c r="BP145" s="43"/>
      <c r="BQ145" s="43"/>
      <c r="BR145" s="43"/>
      <c r="BS145" s="43"/>
      <c r="BT145" s="43"/>
      <c r="BU145" s="43"/>
      <c r="BV145" s="43"/>
      <c r="BW145" s="43"/>
      <c r="BX145" s="43"/>
      <c r="BY145" s="43"/>
      <c r="BZ145" s="43"/>
      <c r="CA145" s="43"/>
    </row>
    <row r="146" spans="2:79" x14ac:dyDescent="0.25">
      <c r="B146" s="77"/>
      <c r="C146" s="42"/>
      <c r="D146" s="42"/>
      <c r="E146" s="42"/>
      <c r="F146" s="42"/>
      <c r="G146" s="42"/>
      <c r="H146" s="42"/>
      <c r="I146" s="42"/>
      <c r="J146" s="25"/>
      <c r="K146" s="84"/>
      <c r="L146" s="42"/>
      <c r="M146" s="42"/>
      <c r="N146" s="42"/>
      <c r="O146" s="42"/>
      <c r="P146" s="42"/>
      <c r="Q146" s="42"/>
      <c r="R146" s="42"/>
      <c r="S146" s="43"/>
      <c r="T146" s="43"/>
      <c r="U146" s="43"/>
      <c r="V146" s="130"/>
      <c r="W146" s="130"/>
      <c r="X146" s="130"/>
      <c r="Y146" s="130"/>
      <c r="Z146" s="130"/>
      <c r="AA146" s="130"/>
      <c r="AB146" s="43"/>
      <c r="AC146" s="116"/>
      <c r="AD146" s="88"/>
      <c r="AE146" s="88"/>
      <c r="AF146" s="88"/>
      <c r="AG146" s="88"/>
      <c r="AH146" s="88"/>
      <c r="AI146" s="88"/>
      <c r="AJ146" s="88"/>
      <c r="AK146" s="43"/>
      <c r="AL146" s="43"/>
      <c r="AM146" s="43"/>
      <c r="AN146" s="43"/>
      <c r="AO146" s="43"/>
      <c r="AP146" s="43"/>
      <c r="AQ146" s="43"/>
      <c r="AR146" s="43"/>
      <c r="AS146" s="4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3"/>
      <c r="BI146" s="43"/>
      <c r="BJ146" s="43"/>
      <c r="BK146" s="43"/>
      <c r="BL146" s="43"/>
      <c r="BM146" s="43"/>
      <c r="BN146" s="43"/>
      <c r="BO146" s="43"/>
      <c r="BP146" s="43"/>
      <c r="BQ146" s="43"/>
      <c r="BR146" s="43"/>
      <c r="BS146" s="43"/>
      <c r="BT146" s="43"/>
      <c r="BU146" s="43"/>
      <c r="BV146" s="43"/>
      <c r="BW146" s="43"/>
      <c r="BX146" s="43"/>
      <c r="BY146" s="43"/>
      <c r="BZ146" s="43"/>
      <c r="CA146" s="43"/>
    </row>
    <row r="147" spans="2:79" x14ac:dyDescent="0.25">
      <c r="B147" s="77"/>
      <c r="C147" s="42"/>
      <c r="D147" s="42"/>
      <c r="E147" s="42"/>
      <c r="F147" s="42"/>
      <c r="G147" s="42"/>
      <c r="H147" s="42"/>
      <c r="I147" s="42"/>
      <c r="J147" s="25"/>
      <c r="K147" s="77"/>
      <c r="L147" s="42"/>
      <c r="M147" s="42"/>
      <c r="N147" s="42"/>
      <c r="O147" s="42"/>
      <c r="P147" s="42"/>
      <c r="Q147" s="42"/>
      <c r="R147" s="42"/>
      <c r="S147" s="43"/>
      <c r="T147" s="43"/>
      <c r="U147" s="43"/>
      <c r="V147" s="43"/>
      <c r="W147" s="43"/>
      <c r="X147" s="43"/>
      <c r="Y147" s="43"/>
      <c r="Z147" s="43"/>
      <c r="AA147" s="131"/>
      <c r="AB147" s="43"/>
      <c r="AC147" s="87"/>
      <c r="AD147" s="88"/>
      <c r="AE147" s="88"/>
      <c r="AF147" s="88"/>
      <c r="AG147" s="88"/>
      <c r="AH147" s="88"/>
      <c r="AI147" s="88"/>
      <c r="AJ147" s="88"/>
      <c r="AK147" s="43"/>
      <c r="AL147" s="43"/>
      <c r="AM147" s="43"/>
      <c r="AN147" s="43"/>
      <c r="AO147" s="43"/>
      <c r="AP147" s="43"/>
      <c r="AQ147" s="43"/>
      <c r="AR147" s="43"/>
      <c r="AS147" s="4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3"/>
      <c r="BI147" s="43"/>
      <c r="BJ147" s="43"/>
      <c r="BK147" s="43"/>
      <c r="BL147" s="43"/>
      <c r="BM147" s="43"/>
      <c r="BN147" s="43"/>
      <c r="BO147" s="43"/>
      <c r="BP147" s="43"/>
      <c r="BQ147" s="43"/>
      <c r="BR147" s="43"/>
      <c r="BS147" s="43"/>
      <c r="BT147" s="43"/>
      <c r="BU147" s="43"/>
      <c r="BV147" s="43"/>
      <c r="BW147" s="43"/>
      <c r="BX147" s="43"/>
      <c r="BY147" s="43"/>
      <c r="BZ147" s="43"/>
      <c r="CA147" s="43"/>
    </row>
    <row r="148" spans="2:79" x14ac:dyDescent="0.25">
      <c r="B148" s="77"/>
      <c r="C148" s="42"/>
      <c r="D148" s="42"/>
      <c r="E148" s="42"/>
      <c r="F148" s="42"/>
      <c r="G148" s="42"/>
      <c r="H148" s="42"/>
      <c r="I148" s="42"/>
      <c r="J148" s="25"/>
      <c r="K148" s="77"/>
      <c r="L148" s="42"/>
      <c r="M148" s="42"/>
      <c r="N148" s="42"/>
      <c r="O148" s="42"/>
      <c r="P148" s="42"/>
      <c r="Q148" s="42"/>
      <c r="R148" s="42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87"/>
      <c r="AD148" s="88"/>
      <c r="AE148" s="88"/>
      <c r="AF148" s="88"/>
      <c r="AG148" s="88"/>
      <c r="AH148" s="88"/>
      <c r="AI148" s="88"/>
      <c r="AJ148" s="88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  <c r="BF148" s="43"/>
      <c r="BG148" s="43"/>
      <c r="BH148" s="43"/>
      <c r="BI148" s="43"/>
      <c r="BJ148" s="43"/>
      <c r="BK148" s="43"/>
      <c r="BL148" s="43"/>
      <c r="BM148" s="43"/>
      <c r="BN148" s="43"/>
      <c r="BO148" s="43"/>
      <c r="BP148" s="43"/>
      <c r="BQ148" s="43"/>
      <c r="BR148" s="43"/>
      <c r="BS148" s="43"/>
      <c r="BT148" s="43"/>
      <c r="BU148" s="43"/>
      <c r="BV148" s="43"/>
      <c r="BW148" s="43"/>
      <c r="BX148" s="43"/>
      <c r="BY148" s="43"/>
      <c r="BZ148" s="43"/>
      <c r="CA148" s="43"/>
    </row>
    <row r="149" spans="2:79" x14ac:dyDescent="0.25">
      <c r="B149" s="43"/>
      <c r="C149" s="88"/>
      <c r="D149" s="88"/>
      <c r="E149" s="88"/>
      <c r="F149" s="88"/>
      <c r="G149" s="88"/>
      <c r="H149" s="88"/>
      <c r="I149" s="88"/>
      <c r="J149" s="21"/>
      <c r="K149" s="82"/>
      <c r="L149" s="42"/>
      <c r="M149" s="42"/>
      <c r="N149" s="42"/>
      <c r="O149" s="42"/>
      <c r="P149" s="42"/>
      <c r="Q149" s="42"/>
      <c r="R149" s="42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87"/>
      <c r="AD149" s="88"/>
      <c r="AE149" s="88"/>
      <c r="AF149" s="88"/>
      <c r="AG149" s="88"/>
      <c r="AH149" s="88"/>
      <c r="AI149" s="88"/>
      <c r="AJ149" s="88"/>
      <c r="AK149" s="43"/>
      <c r="AL149" s="132"/>
      <c r="AM149" s="132"/>
      <c r="AN149" s="132"/>
      <c r="AO149" s="132"/>
      <c r="AP149" s="132"/>
      <c r="AQ149" s="100"/>
      <c r="AR149" s="100"/>
      <c r="AS149" s="100"/>
      <c r="AT149" s="100"/>
      <c r="AU149" s="100"/>
      <c r="AV149" s="100"/>
      <c r="AW149" s="100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3"/>
      <c r="BI149" s="43"/>
      <c r="BJ149" s="43"/>
      <c r="BK149" s="43"/>
      <c r="BL149" s="43"/>
      <c r="BM149" s="43"/>
      <c r="BN149" s="43"/>
      <c r="BO149" s="43"/>
      <c r="BP149" s="43"/>
      <c r="BQ149" s="43"/>
      <c r="BR149" s="43"/>
      <c r="BS149" s="43"/>
      <c r="BT149" s="43"/>
      <c r="BU149" s="43"/>
      <c r="BV149" s="43"/>
      <c r="BW149" s="43"/>
      <c r="BX149" s="43"/>
      <c r="BY149" s="43"/>
      <c r="BZ149" s="43"/>
      <c r="CA149" s="43"/>
    </row>
    <row r="150" spans="2:79" x14ac:dyDescent="0.25">
      <c r="B150" s="77"/>
      <c r="C150" s="42"/>
      <c r="D150" s="42"/>
      <c r="E150" s="42"/>
      <c r="F150" s="42"/>
      <c r="G150" s="42"/>
      <c r="H150" s="42"/>
      <c r="I150" s="42"/>
      <c r="J150" s="25"/>
      <c r="K150" s="82"/>
      <c r="L150" s="42"/>
      <c r="M150" s="42"/>
      <c r="N150" s="42"/>
      <c r="O150" s="42"/>
      <c r="P150" s="42"/>
      <c r="Q150" s="42"/>
      <c r="R150" s="42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117"/>
      <c r="AD150" s="90"/>
      <c r="AE150" s="90"/>
      <c r="AF150" s="90"/>
      <c r="AG150" s="90"/>
      <c r="AH150" s="90"/>
      <c r="AI150" s="90"/>
      <c r="AJ150" s="90"/>
      <c r="AK150" s="43"/>
      <c r="AL150" s="100"/>
      <c r="AM150" s="137"/>
      <c r="AN150" s="137"/>
      <c r="AO150" s="137"/>
      <c r="AP150" s="137"/>
      <c r="AQ150" s="101"/>
      <c r="AR150" s="101"/>
      <c r="AS150" s="101"/>
      <c r="AT150" s="101"/>
      <c r="AU150" s="101"/>
      <c r="AV150" s="101"/>
      <c r="AW150" s="101"/>
      <c r="AX150" s="43"/>
      <c r="AY150" s="43"/>
      <c r="AZ150" s="43"/>
      <c r="BA150" s="43"/>
      <c r="BB150" s="43"/>
      <c r="BC150" s="43"/>
      <c r="BD150" s="43"/>
      <c r="BE150" s="43"/>
      <c r="BF150" s="43"/>
      <c r="BG150" s="43"/>
      <c r="BH150" s="43"/>
      <c r="BI150" s="43"/>
      <c r="BJ150" s="43"/>
      <c r="BK150" s="43"/>
      <c r="BL150" s="43"/>
      <c r="BM150" s="43"/>
      <c r="BN150" s="43"/>
      <c r="BO150" s="43"/>
      <c r="BP150" s="43"/>
      <c r="BQ150" s="43"/>
      <c r="BR150" s="43"/>
      <c r="BS150" s="43"/>
      <c r="BT150" s="43"/>
      <c r="BU150" s="43"/>
      <c r="BV150" s="43"/>
      <c r="BW150" s="43"/>
      <c r="BX150" s="43"/>
      <c r="BY150" s="43"/>
      <c r="BZ150" s="43"/>
      <c r="CA150" s="43"/>
    </row>
    <row r="151" spans="2:79" x14ac:dyDescent="0.25">
      <c r="B151" s="77"/>
      <c r="C151" s="42"/>
      <c r="D151" s="42"/>
      <c r="E151" s="42"/>
      <c r="F151" s="42"/>
      <c r="G151" s="42"/>
      <c r="H151" s="42"/>
      <c r="I151" s="42"/>
      <c r="J151" s="25"/>
      <c r="K151" s="77"/>
      <c r="L151" s="42"/>
      <c r="M151" s="42"/>
      <c r="N151" s="42"/>
      <c r="O151" s="42"/>
      <c r="P151" s="42"/>
      <c r="Q151" s="42"/>
      <c r="R151" s="42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116"/>
      <c r="AD151" s="88"/>
      <c r="AE151" s="88"/>
      <c r="AF151" s="88"/>
      <c r="AG151" s="88"/>
      <c r="AH151" s="88"/>
      <c r="AI151" s="88"/>
      <c r="AJ151" s="88"/>
      <c r="AK151" s="43"/>
      <c r="AL151" s="100"/>
      <c r="AM151" s="137"/>
      <c r="AN151" s="137"/>
      <c r="AO151" s="137"/>
      <c r="AP151" s="137"/>
      <c r="AQ151" s="101"/>
      <c r="AR151" s="101"/>
      <c r="AS151" s="101"/>
      <c r="AT151" s="101"/>
      <c r="AU151" s="101"/>
      <c r="AV151" s="101"/>
      <c r="AW151" s="101"/>
      <c r="AX151" s="43"/>
      <c r="AY151" s="43"/>
      <c r="AZ151" s="43"/>
      <c r="BA151" s="43"/>
      <c r="BB151" s="43"/>
      <c r="BC151" s="43"/>
      <c r="BD151" s="43"/>
      <c r="BE151" s="43"/>
      <c r="BF151" s="43"/>
      <c r="BG151" s="43"/>
      <c r="BH151" s="43"/>
      <c r="BI151" s="43"/>
      <c r="BJ151" s="43"/>
      <c r="BK151" s="43"/>
      <c r="BL151" s="43"/>
      <c r="BM151" s="43"/>
      <c r="BN151" s="43"/>
      <c r="BO151" s="43"/>
      <c r="BP151" s="43"/>
      <c r="BQ151" s="43"/>
      <c r="BR151" s="43"/>
      <c r="BS151" s="43"/>
      <c r="BT151" s="43"/>
      <c r="BU151" s="43"/>
      <c r="BV151" s="43"/>
      <c r="BW151" s="43"/>
      <c r="BX151" s="43"/>
      <c r="BY151" s="43"/>
      <c r="BZ151" s="43"/>
      <c r="CA151" s="43"/>
    </row>
    <row r="152" spans="2:79" x14ac:dyDescent="0.25">
      <c r="B152" s="43"/>
      <c r="C152" s="42"/>
      <c r="D152" s="42"/>
      <c r="E152" s="42"/>
      <c r="F152" s="42"/>
      <c r="G152" s="42"/>
      <c r="H152" s="42"/>
      <c r="I152" s="42"/>
      <c r="J152" s="25"/>
      <c r="K152" s="43"/>
      <c r="L152" s="42"/>
      <c r="M152" s="42"/>
      <c r="N152" s="42"/>
      <c r="O152" s="42"/>
      <c r="P152" s="42"/>
      <c r="Q152" s="42"/>
      <c r="R152" s="42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87"/>
      <c r="AD152" s="42"/>
      <c r="AE152" s="42"/>
      <c r="AF152" s="42"/>
      <c r="AG152" s="42"/>
      <c r="AH152" s="42"/>
      <c r="AI152" s="42"/>
      <c r="AJ152" s="42"/>
      <c r="AK152" s="43"/>
      <c r="AL152" s="100"/>
      <c r="AM152" s="137"/>
      <c r="AN152" s="137"/>
      <c r="AO152" s="137"/>
      <c r="AP152" s="137"/>
      <c r="AQ152" s="102"/>
      <c r="AR152" s="102"/>
      <c r="AS152" s="102"/>
      <c r="AT152" s="102"/>
      <c r="AU152" s="102"/>
      <c r="AV152" s="102"/>
      <c r="AW152" s="102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3"/>
      <c r="BI152" s="43"/>
      <c r="BJ152" s="43"/>
      <c r="BK152" s="43"/>
      <c r="BL152" s="43"/>
      <c r="BM152" s="43"/>
      <c r="BN152" s="43"/>
      <c r="BO152" s="43"/>
      <c r="BP152" s="43"/>
      <c r="BQ152" s="43"/>
      <c r="BR152" s="43"/>
      <c r="BS152" s="43"/>
      <c r="BT152" s="43"/>
      <c r="BU152" s="43"/>
      <c r="BV152" s="43"/>
      <c r="BW152" s="43"/>
      <c r="BX152" s="43"/>
      <c r="BY152" s="43"/>
      <c r="BZ152" s="43"/>
      <c r="CA152" s="43"/>
    </row>
    <row r="153" spans="2:79" x14ac:dyDescent="0.25">
      <c r="B153" s="77"/>
      <c r="C153" s="42"/>
      <c r="D153" s="42"/>
      <c r="E153" s="42"/>
      <c r="F153" s="42"/>
      <c r="G153" s="42"/>
      <c r="H153" s="42"/>
      <c r="I153" s="42"/>
      <c r="J153" s="21"/>
      <c r="K153" s="77"/>
      <c r="L153" s="42"/>
      <c r="M153" s="42"/>
      <c r="N153" s="42"/>
      <c r="O153" s="42"/>
      <c r="P153" s="42"/>
      <c r="Q153" s="42"/>
      <c r="R153" s="42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87"/>
      <c r="AD153" s="88"/>
      <c r="AE153" s="88"/>
      <c r="AF153" s="88"/>
      <c r="AG153" s="88"/>
      <c r="AH153" s="88"/>
      <c r="AI153" s="88"/>
      <c r="AJ153" s="88"/>
      <c r="AK153" s="43"/>
      <c r="AL153" s="100"/>
      <c r="AM153" s="137"/>
      <c r="AN153" s="137"/>
      <c r="AO153" s="137"/>
      <c r="AP153" s="137"/>
      <c r="AQ153" s="101"/>
      <c r="AR153" s="101"/>
      <c r="AS153" s="101"/>
      <c r="AT153" s="101"/>
      <c r="AU153" s="101"/>
      <c r="AV153" s="101"/>
      <c r="AW153" s="101"/>
      <c r="AX153" s="43"/>
      <c r="AY153" s="43"/>
      <c r="AZ153" s="43"/>
      <c r="BA153" s="43"/>
      <c r="BB153" s="43"/>
      <c r="BC153" s="43"/>
      <c r="BD153" s="43"/>
      <c r="BE153" s="43"/>
      <c r="BF153" s="43"/>
      <c r="BG153" s="43"/>
      <c r="BH153" s="43"/>
      <c r="BI153" s="43"/>
      <c r="BJ153" s="43"/>
      <c r="BK153" s="43"/>
      <c r="BL153" s="43"/>
      <c r="BM153" s="43"/>
      <c r="BN153" s="43"/>
      <c r="BO153" s="43"/>
      <c r="BP153" s="43"/>
      <c r="BQ153" s="43"/>
      <c r="BR153" s="43"/>
      <c r="BS153" s="43"/>
      <c r="BT153" s="43"/>
      <c r="BU153" s="43"/>
      <c r="BV153" s="43"/>
      <c r="BW153" s="43"/>
      <c r="BX153" s="43"/>
      <c r="BY153" s="43"/>
      <c r="BZ153" s="43"/>
      <c r="CA153" s="43"/>
    </row>
    <row r="154" spans="2:79" x14ac:dyDescent="0.25">
      <c r="B154" s="77"/>
      <c r="C154" s="96"/>
      <c r="D154" s="96"/>
      <c r="E154" s="96"/>
      <c r="F154" s="96"/>
      <c r="G154" s="96"/>
      <c r="H154" s="96"/>
      <c r="I154" s="96"/>
      <c r="J154" s="25"/>
      <c r="K154" s="77"/>
      <c r="L154" s="42"/>
      <c r="M154" s="42"/>
      <c r="N154" s="42"/>
      <c r="O154" s="42"/>
      <c r="P154" s="42"/>
      <c r="Q154" s="42"/>
      <c r="R154" s="42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98"/>
      <c r="AD154" s="42"/>
      <c r="AE154" s="42"/>
      <c r="AF154" s="42"/>
      <c r="AG154" s="42"/>
      <c r="AH154" s="42"/>
      <c r="AI154" s="42"/>
      <c r="AJ154" s="42"/>
      <c r="AK154" s="43"/>
      <c r="AL154" s="100"/>
      <c r="AM154" s="137"/>
      <c r="AN154" s="137"/>
      <c r="AO154" s="137"/>
      <c r="AP154" s="137"/>
      <c r="AQ154" s="101"/>
      <c r="AR154" s="101"/>
      <c r="AS154" s="101"/>
      <c r="AT154" s="101"/>
      <c r="AU154" s="101"/>
      <c r="AV154" s="101"/>
      <c r="AW154" s="101"/>
      <c r="AX154" s="43"/>
      <c r="AY154" s="43"/>
      <c r="AZ154" s="43"/>
      <c r="BA154" s="43"/>
      <c r="BB154" s="43"/>
      <c r="BC154" s="43"/>
      <c r="BD154" s="43"/>
      <c r="BE154" s="43"/>
      <c r="BF154" s="43"/>
      <c r="BG154" s="43"/>
      <c r="BH154" s="43"/>
      <c r="BI154" s="43"/>
      <c r="BJ154" s="43"/>
      <c r="BK154" s="43"/>
      <c r="BL154" s="43"/>
      <c r="BM154" s="43"/>
      <c r="BN154" s="43"/>
      <c r="BO154" s="43"/>
      <c r="BP154" s="43"/>
      <c r="BQ154" s="43"/>
      <c r="BR154" s="43"/>
      <c r="BS154" s="43"/>
      <c r="BT154" s="43"/>
      <c r="BU154" s="43"/>
      <c r="BV154" s="43"/>
      <c r="BW154" s="43"/>
      <c r="BX154" s="43"/>
      <c r="BY154" s="43"/>
      <c r="BZ154" s="43"/>
      <c r="CA154" s="43"/>
    </row>
    <row r="155" spans="2:79" x14ac:dyDescent="0.25">
      <c r="B155" s="77"/>
      <c r="C155" s="96"/>
      <c r="D155" s="96"/>
      <c r="E155" s="96"/>
      <c r="F155" s="96"/>
      <c r="G155" s="96"/>
      <c r="H155" s="96"/>
      <c r="I155" s="96"/>
      <c r="J155" s="21"/>
      <c r="K155" s="84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98"/>
      <c r="AD155" s="42"/>
      <c r="AE155" s="42"/>
      <c r="AF155" s="42"/>
      <c r="AG155" s="42"/>
      <c r="AH155" s="42"/>
      <c r="AI155" s="42"/>
      <c r="AJ155" s="42"/>
      <c r="AK155" s="43"/>
      <c r="AL155" s="100"/>
      <c r="AM155" s="136"/>
      <c r="AN155" s="136"/>
      <c r="AO155" s="136"/>
      <c r="AP155" s="136"/>
      <c r="AQ155" s="102"/>
      <c r="AR155" s="102"/>
      <c r="AS155" s="102"/>
      <c r="AT155" s="102"/>
      <c r="AU155" s="102"/>
      <c r="AV155" s="102"/>
      <c r="AW155" s="102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3"/>
      <c r="BI155" s="43"/>
      <c r="BJ155" s="43"/>
      <c r="BK155" s="43"/>
      <c r="BL155" s="43"/>
      <c r="BM155" s="43"/>
      <c r="BN155" s="43"/>
      <c r="BO155" s="43"/>
      <c r="BP155" s="43"/>
      <c r="BQ155" s="43"/>
      <c r="BR155" s="43"/>
      <c r="BS155" s="43"/>
      <c r="BT155" s="43"/>
      <c r="BU155" s="43"/>
      <c r="BV155" s="43"/>
      <c r="BW155" s="43"/>
      <c r="BX155" s="43"/>
      <c r="BY155" s="43"/>
      <c r="BZ155" s="43"/>
      <c r="CA155" s="43"/>
    </row>
    <row r="156" spans="2:79" x14ac:dyDescent="0.25">
      <c r="B156" s="43"/>
      <c r="C156" s="96"/>
      <c r="D156" s="96"/>
      <c r="E156" s="96"/>
      <c r="F156" s="96"/>
      <c r="G156" s="96"/>
      <c r="H156" s="96"/>
      <c r="I156" s="96"/>
      <c r="J156" s="25"/>
      <c r="K156" s="77"/>
      <c r="L156" s="42"/>
      <c r="M156" s="42"/>
      <c r="N156" s="42"/>
      <c r="O156" s="42"/>
      <c r="P156" s="42"/>
      <c r="Q156" s="42"/>
      <c r="R156" s="42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98"/>
      <c r="AD156" s="42"/>
      <c r="AE156" s="42"/>
      <c r="AF156" s="42"/>
      <c r="AG156" s="42"/>
      <c r="AH156" s="42"/>
      <c r="AI156" s="42"/>
      <c r="AJ156" s="42"/>
      <c r="AK156" s="43"/>
      <c r="AL156" s="100"/>
      <c r="AM156" s="100"/>
      <c r="AN156" s="100"/>
      <c r="AO156" s="100"/>
      <c r="AP156" s="100"/>
      <c r="AQ156" s="101"/>
      <c r="AR156" s="101"/>
      <c r="AS156" s="101"/>
      <c r="AT156" s="101"/>
      <c r="AU156" s="101"/>
      <c r="AV156" s="101"/>
      <c r="AW156" s="101"/>
      <c r="AX156" s="43"/>
      <c r="AY156" s="43"/>
      <c r="AZ156" s="43"/>
      <c r="BA156" s="43"/>
      <c r="BB156" s="43"/>
      <c r="BC156" s="43"/>
      <c r="BD156" s="43"/>
      <c r="BE156" s="43"/>
      <c r="BF156" s="43"/>
      <c r="BG156" s="43"/>
      <c r="BH156" s="43"/>
      <c r="BI156" s="43"/>
      <c r="BJ156" s="43"/>
      <c r="BK156" s="43"/>
      <c r="BL156" s="43"/>
      <c r="BM156" s="43"/>
      <c r="BN156" s="43"/>
      <c r="BO156" s="43"/>
      <c r="BP156" s="43"/>
      <c r="BQ156" s="43"/>
      <c r="BR156" s="43"/>
      <c r="BS156" s="43"/>
      <c r="BT156" s="43"/>
      <c r="BU156" s="43"/>
      <c r="BV156" s="43"/>
      <c r="BW156" s="43"/>
      <c r="BX156" s="43"/>
      <c r="BY156" s="43"/>
      <c r="BZ156" s="43"/>
      <c r="CA156" s="43"/>
    </row>
    <row r="157" spans="2:79" x14ac:dyDescent="0.25">
      <c r="B157" s="226"/>
      <c r="C157" s="226"/>
      <c r="D157" s="226"/>
      <c r="E157" s="226"/>
      <c r="F157" s="226"/>
      <c r="G157" s="226"/>
      <c r="H157" s="226"/>
      <c r="I157" s="226"/>
      <c r="J157" s="42"/>
      <c r="K157" s="77"/>
      <c r="L157" s="42"/>
      <c r="M157" s="42"/>
      <c r="N157" s="42"/>
      <c r="O157" s="42"/>
      <c r="P157" s="42"/>
      <c r="Q157" s="42"/>
      <c r="R157" s="42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116"/>
      <c r="AD157" s="88"/>
      <c r="AE157" s="88"/>
      <c r="AF157" s="88"/>
      <c r="AG157" s="88"/>
      <c r="AH157" s="88"/>
      <c r="AI157" s="88"/>
      <c r="AJ157" s="88"/>
      <c r="AK157" s="43"/>
      <c r="AL157" s="100"/>
      <c r="AM157" s="100"/>
      <c r="AN157" s="100"/>
      <c r="AO157" s="100"/>
      <c r="AP157" s="100"/>
      <c r="AQ157" s="101"/>
      <c r="AR157" s="101"/>
      <c r="AS157" s="101"/>
      <c r="AT157" s="101"/>
      <c r="AU157" s="101"/>
      <c r="AV157" s="101"/>
      <c r="AW157" s="101"/>
      <c r="AX157" s="43"/>
      <c r="AY157" s="43"/>
      <c r="AZ157" s="43"/>
      <c r="BA157" s="43"/>
      <c r="BB157" s="43"/>
      <c r="BC157" s="43"/>
      <c r="BD157" s="43"/>
      <c r="BE157" s="43"/>
      <c r="BF157" s="43"/>
      <c r="BG157" s="43"/>
      <c r="BH157" s="43"/>
      <c r="BI157" s="43"/>
      <c r="BJ157" s="43"/>
      <c r="BK157" s="43"/>
      <c r="BL157" s="43"/>
      <c r="BM157" s="43"/>
      <c r="BN157" s="43"/>
      <c r="BO157" s="43"/>
      <c r="BP157" s="43"/>
      <c r="BQ157" s="43"/>
      <c r="BR157" s="43"/>
      <c r="BS157" s="43"/>
      <c r="BT157" s="43"/>
      <c r="BU157" s="43"/>
      <c r="BV157" s="43"/>
      <c r="BW157" s="43"/>
      <c r="BX157" s="43"/>
      <c r="BY157" s="43"/>
      <c r="BZ157" s="43"/>
      <c r="CA157" s="43"/>
    </row>
    <row r="158" spans="2:79" x14ac:dyDescent="0.25">
      <c r="B158" s="77"/>
      <c r="C158" s="42"/>
      <c r="D158" s="42"/>
      <c r="E158" s="42"/>
      <c r="F158" s="42"/>
      <c r="G158" s="42"/>
      <c r="H158" s="42"/>
      <c r="I158" s="42"/>
      <c r="J158" s="42"/>
      <c r="K158" s="138"/>
      <c r="L158" s="138"/>
      <c r="M158" s="138"/>
      <c r="N158" s="138"/>
      <c r="O158" s="138"/>
      <c r="P158" s="138"/>
      <c r="Q158" s="138"/>
      <c r="R158" s="138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87"/>
      <c r="AD158" s="88"/>
      <c r="AE158" s="88"/>
      <c r="AF158" s="88"/>
      <c r="AG158" s="88"/>
      <c r="AH158" s="88"/>
      <c r="AI158" s="88"/>
      <c r="AJ158" s="88"/>
      <c r="AK158" s="43"/>
      <c r="AL158" s="100"/>
      <c r="AM158" s="100"/>
      <c r="AN158" s="100"/>
      <c r="AO158" s="100"/>
      <c r="AP158" s="100"/>
      <c r="AQ158" s="101"/>
      <c r="AR158" s="101"/>
      <c r="AS158" s="101"/>
      <c r="AT158" s="101"/>
      <c r="AU158" s="101"/>
      <c r="AV158" s="101"/>
      <c r="AW158" s="101"/>
      <c r="AX158" s="43"/>
      <c r="AY158" s="43"/>
      <c r="AZ158" s="43"/>
      <c r="BA158" s="43"/>
      <c r="BB158" s="43"/>
      <c r="BC158" s="43"/>
      <c r="BD158" s="43"/>
      <c r="BE158" s="43"/>
      <c r="BF158" s="43"/>
      <c r="BG158" s="43"/>
      <c r="BH158" s="43"/>
      <c r="BI158" s="43"/>
      <c r="BJ158" s="43"/>
      <c r="BK158" s="43"/>
      <c r="BL158" s="43"/>
      <c r="BM158" s="43"/>
      <c r="BN158" s="43"/>
      <c r="BO158" s="43"/>
      <c r="BP158" s="43"/>
      <c r="BQ158" s="43"/>
      <c r="BR158" s="43"/>
      <c r="BS158" s="43"/>
      <c r="BT158" s="43"/>
      <c r="BU158" s="43"/>
      <c r="BV158" s="43"/>
      <c r="BW158" s="43"/>
      <c r="BX158" s="43"/>
      <c r="BY158" s="43"/>
      <c r="BZ158" s="43"/>
      <c r="CA158" s="43"/>
    </row>
    <row r="159" spans="2:79" x14ac:dyDescent="0.25">
      <c r="B159" s="77"/>
      <c r="C159" s="96"/>
      <c r="D159" s="96"/>
      <c r="E159" s="96"/>
      <c r="F159" s="96"/>
      <c r="G159" s="96"/>
      <c r="H159" s="96"/>
      <c r="I159" s="96"/>
      <c r="J159" s="96"/>
      <c r="K159" s="96"/>
      <c r="L159" s="96"/>
      <c r="M159" s="96"/>
      <c r="N159" s="96"/>
      <c r="O159" s="96"/>
      <c r="P159" s="96"/>
      <c r="Q159" s="96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87"/>
      <c r="AD159" s="88"/>
      <c r="AE159" s="88"/>
      <c r="AF159" s="88"/>
      <c r="AG159" s="88"/>
      <c r="AH159" s="88"/>
      <c r="AI159" s="88"/>
      <c r="AJ159" s="88"/>
      <c r="AK159" s="43"/>
      <c r="AL159" s="100"/>
      <c r="AM159" s="100"/>
      <c r="AN159" s="100"/>
      <c r="AO159" s="100"/>
      <c r="AP159" s="100"/>
      <c r="AQ159" s="101"/>
      <c r="AR159" s="101"/>
      <c r="AS159" s="101"/>
      <c r="AT159" s="101"/>
      <c r="AU159" s="101"/>
      <c r="AV159" s="101"/>
      <c r="AW159" s="101"/>
      <c r="AX159" s="43"/>
      <c r="AY159" s="43"/>
      <c r="AZ159" s="43"/>
      <c r="BA159" s="43"/>
      <c r="BB159" s="43"/>
      <c r="BC159" s="43"/>
      <c r="BD159" s="43"/>
      <c r="BE159" s="43"/>
      <c r="BF159" s="43"/>
      <c r="BG159" s="43"/>
      <c r="BH159" s="43"/>
      <c r="BI159" s="43"/>
      <c r="BJ159" s="43"/>
      <c r="BK159" s="43"/>
      <c r="BL159" s="43"/>
      <c r="BM159" s="43"/>
      <c r="BN159" s="43"/>
      <c r="BO159" s="43"/>
      <c r="BP159" s="43"/>
      <c r="BQ159" s="43"/>
      <c r="BR159" s="43"/>
      <c r="BS159" s="43"/>
      <c r="BT159" s="43"/>
      <c r="BU159" s="43"/>
      <c r="BV159" s="43"/>
      <c r="BW159" s="43"/>
      <c r="BX159" s="43"/>
      <c r="BY159" s="43"/>
      <c r="BZ159" s="43"/>
      <c r="CA159" s="43"/>
    </row>
    <row r="160" spans="2:79" x14ac:dyDescent="0.25">
      <c r="B160" s="77"/>
      <c r="C160" s="96"/>
      <c r="D160" s="96"/>
      <c r="E160" s="96"/>
      <c r="F160" s="96"/>
      <c r="G160" s="96"/>
      <c r="H160" s="96"/>
      <c r="I160" s="96"/>
      <c r="J160" s="96"/>
      <c r="K160" s="96"/>
      <c r="L160" s="96"/>
      <c r="M160" s="96"/>
      <c r="N160" s="96"/>
      <c r="O160" s="96"/>
      <c r="P160" s="96"/>
      <c r="Q160" s="96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87"/>
      <c r="AD160" s="88"/>
      <c r="AE160" s="88"/>
      <c r="AF160" s="88"/>
      <c r="AG160" s="88"/>
      <c r="AH160" s="88"/>
      <c r="AI160" s="88"/>
      <c r="AJ160" s="88"/>
      <c r="AK160" s="43"/>
      <c r="AL160" s="100"/>
      <c r="AM160" s="43"/>
      <c r="AN160" s="43"/>
      <c r="AO160" s="43"/>
      <c r="AP160" s="43"/>
      <c r="AQ160" s="101"/>
      <c r="AR160" s="101"/>
      <c r="AS160" s="101"/>
      <c r="AT160" s="101"/>
      <c r="AU160" s="101"/>
      <c r="AV160" s="101"/>
      <c r="AW160" s="101"/>
      <c r="AX160" s="43"/>
      <c r="AY160" s="43"/>
      <c r="AZ160" s="43"/>
      <c r="BA160" s="43"/>
      <c r="BB160" s="43"/>
      <c r="BC160" s="43"/>
      <c r="BD160" s="43"/>
      <c r="BE160" s="43"/>
      <c r="BF160" s="43"/>
      <c r="BG160" s="43"/>
      <c r="BH160" s="43"/>
      <c r="BI160" s="43"/>
      <c r="BJ160" s="43"/>
      <c r="BK160" s="43"/>
      <c r="BL160" s="43"/>
      <c r="BM160" s="43"/>
      <c r="BN160" s="43"/>
      <c r="BO160" s="43"/>
      <c r="BP160" s="43"/>
      <c r="BQ160" s="43"/>
      <c r="BR160" s="43"/>
      <c r="BS160" s="43"/>
      <c r="BT160" s="43"/>
      <c r="BU160" s="43"/>
      <c r="BV160" s="43"/>
      <c r="BW160" s="43"/>
      <c r="BX160" s="43"/>
      <c r="BY160" s="43"/>
      <c r="BZ160" s="43"/>
      <c r="CA160" s="43"/>
    </row>
    <row r="161" spans="2:79" x14ac:dyDescent="0.25">
      <c r="B161" s="43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98"/>
      <c r="AD161" s="88"/>
      <c r="AE161" s="88"/>
      <c r="AF161" s="88"/>
      <c r="AG161" s="88"/>
      <c r="AH161" s="88"/>
      <c r="AI161" s="88"/>
      <c r="AJ161" s="88"/>
      <c r="AK161" s="43"/>
      <c r="AL161" s="100"/>
      <c r="AM161" s="43"/>
      <c r="AN161" s="43"/>
      <c r="AO161" s="43"/>
      <c r="AP161" s="43"/>
      <c r="AQ161" s="101"/>
      <c r="AR161" s="101"/>
      <c r="AS161" s="101"/>
      <c r="AT161" s="101"/>
      <c r="AU161" s="101"/>
      <c r="AV161" s="101"/>
      <c r="AW161" s="101"/>
      <c r="AX161" s="43"/>
      <c r="AY161" s="43"/>
      <c r="AZ161" s="43"/>
      <c r="BA161" s="43"/>
      <c r="BB161" s="43"/>
      <c r="BC161" s="43"/>
      <c r="BD161" s="43"/>
      <c r="BE161" s="43"/>
      <c r="BF161" s="43"/>
      <c r="BG161" s="43"/>
      <c r="BH161" s="43"/>
      <c r="BI161" s="43"/>
      <c r="BJ161" s="43"/>
      <c r="BK161" s="43"/>
      <c r="BL161" s="43"/>
      <c r="BM161" s="43"/>
      <c r="BN161" s="43"/>
      <c r="BO161" s="43"/>
      <c r="BP161" s="43"/>
      <c r="BQ161" s="43"/>
      <c r="BR161" s="43"/>
      <c r="BS161" s="43"/>
      <c r="BT161" s="43"/>
      <c r="BU161" s="43"/>
      <c r="BV161" s="43"/>
      <c r="BW161" s="43"/>
      <c r="BX161" s="43"/>
      <c r="BY161" s="43"/>
      <c r="BZ161" s="43"/>
      <c r="CA161" s="43"/>
    </row>
    <row r="162" spans="2:79" x14ac:dyDescent="0.25">
      <c r="B162" s="77"/>
      <c r="C162" s="42"/>
      <c r="D162" s="42"/>
      <c r="E162" s="42"/>
      <c r="F162" s="42"/>
      <c r="G162" s="42"/>
      <c r="H162" s="42"/>
      <c r="I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87"/>
      <c r="AD162" s="90"/>
      <c r="AE162" s="90"/>
      <c r="AF162" s="90"/>
      <c r="AG162" s="90"/>
      <c r="AH162" s="90"/>
      <c r="AI162" s="90"/>
      <c r="AJ162" s="90"/>
      <c r="AK162" s="43"/>
      <c r="AL162" s="100"/>
      <c r="AM162" s="43"/>
      <c r="AN162" s="43"/>
      <c r="AO162" s="43"/>
      <c r="AP162" s="43"/>
      <c r="AQ162" s="101"/>
      <c r="AR162" s="101"/>
      <c r="AS162" s="101"/>
      <c r="AT162" s="101"/>
      <c r="AU162" s="101"/>
      <c r="AV162" s="101"/>
      <c r="AW162" s="101"/>
      <c r="AX162" s="43"/>
      <c r="AY162" s="43"/>
      <c r="AZ162" s="43"/>
      <c r="BA162" s="43"/>
      <c r="BB162" s="43"/>
      <c r="BC162" s="43"/>
      <c r="BD162" s="43"/>
      <c r="BE162" s="43"/>
      <c r="BF162" s="43"/>
      <c r="BG162" s="43"/>
      <c r="BH162" s="43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43"/>
      <c r="BT162" s="43"/>
      <c r="BU162" s="43"/>
      <c r="BV162" s="43"/>
      <c r="BW162" s="43"/>
      <c r="BX162" s="43"/>
      <c r="BY162" s="43"/>
      <c r="BZ162" s="43"/>
      <c r="CA162" s="43"/>
    </row>
    <row r="163" spans="2:79" x14ac:dyDescent="0.25">
      <c r="B163" s="43"/>
      <c r="C163" s="43"/>
      <c r="D163" s="43"/>
      <c r="E163" s="43"/>
      <c r="F163" s="43"/>
      <c r="G163" s="43"/>
      <c r="H163" s="43"/>
      <c r="I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116"/>
      <c r="AD163" s="88"/>
      <c r="AE163" s="88"/>
      <c r="AF163" s="88"/>
      <c r="AG163" s="88"/>
      <c r="AH163" s="88"/>
      <c r="AI163" s="88"/>
      <c r="AJ163" s="88"/>
      <c r="AK163" s="43"/>
      <c r="AL163" s="100"/>
      <c r="AM163" s="43"/>
      <c r="AN163" s="43"/>
      <c r="AO163" s="43"/>
      <c r="AP163" s="43"/>
      <c r="AQ163" s="102"/>
      <c r="AR163" s="102"/>
      <c r="AS163" s="102"/>
      <c r="AT163" s="102"/>
      <c r="AU163" s="102"/>
      <c r="AV163" s="102"/>
      <c r="AW163" s="102"/>
      <c r="AX163" s="43"/>
      <c r="AY163" s="43"/>
      <c r="AZ163" s="43"/>
      <c r="BA163" s="43"/>
      <c r="BB163" s="43"/>
      <c r="BC163" s="43"/>
      <c r="BD163" s="43"/>
      <c r="BE163" s="43"/>
      <c r="BF163" s="43"/>
      <c r="BG163" s="43"/>
      <c r="BH163" s="43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3"/>
      <c r="BT163" s="43"/>
      <c r="BU163" s="43"/>
      <c r="BV163" s="43"/>
      <c r="BW163" s="43"/>
      <c r="BX163" s="43"/>
      <c r="BY163" s="43"/>
      <c r="BZ163" s="43"/>
      <c r="CA163" s="43"/>
    </row>
    <row r="164" spans="2:79" x14ac:dyDescent="0.25">
      <c r="B164" s="43"/>
      <c r="C164" s="43"/>
      <c r="D164" s="43"/>
      <c r="E164" s="43"/>
      <c r="F164" s="43"/>
      <c r="G164" s="43"/>
      <c r="H164" s="43"/>
      <c r="I164" s="43"/>
      <c r="J164" s="75"/>
      <c r="K164" s="116"/>
      <c r="L164" s="116"/>
      <c r="M164" s="116"/>
      <c r="N164" s="116"/>
      <c r="O164" s="116"/>
      <c r="P164" s="116"/>
      <c r="Q164" s="116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87"/>
      <c r="AD164" s="88"/>
      <c r="AE164" s="88"/>
      <c r="AF164" s="88"/>
      <c r="AG164" s="88"/>
      <c r="AH164" s="88"/>
      <c r="AI164" s="88"/>
      <c r="AJ164" s="88"/>
      <c r="AK164" s="43"/>
      <c r="AL164" s="100"/>
      <c r="AM164" s="43"/>
      <c r="AN164" s="43"/>
      <c r="AO164" s="43"/>
      <c r="AP164" s="43"/>
      <c r="AQ164" s="101"/>
      <c r="AR164" s="101"/>
      <c r="AS164" s="101"/>
      <c r="AT164" s="101"/>
      <c r="AU164" s="101"/>
      <c r="AV164" s="101"/>
      <c r="AW164" s="101"/>
      <c r="AX164" s="43"/>
      <c r="AY164" s="43"/>
      <c r="AZ164" s="43"/>
      <c r="BA164" s="43"/>
      <c r="BB164" s="43"/>
      <c r="BC164" s="43"/>
      <c r="BD164" s="43"/>
      <c r="BE164" s="43"/>
      <c r="BF164" s="43"/>
      <c r="BG164" s="43"/>
      <c r="BH164" s="43"/>
      <c r="BI164" s="43"/>
      <c r="BJ164" s="43"/>
      <c r="BK164" s="43"/>
      <c r="BL164" s="43"/>
      <c r="BM164" s="43"/>
      <c r="BN164" s="43"/>
      <c r="BO164" s="43"/>
      <c r="BP164" s="43"/>
      <c r="BQ164" s="43"/>
      <c r="BR164" s="43"/>
      <c r="BS164" s="43"/>
      <c r="BT164" s="43"/>
      <c r="BU164" s="43"/>
      <c r="BV164" s="43"/>
      <c r="BW164" s="43"/>
      <c r="BX164" s="43"/>
      <c r="BY164" s="43"/>
      <c r="BZ164" s="43"/>
      <c r="CA164" s="43"/>
    </row>
    <row r="165" spans="2:79" x14ac:dyDescent="0.25">
      <c r="B165" s="43"/>
      <c r="C165" s="43"/>
      <c r="D165" s="43"/>
      <c r="E165" s="43"/>
      <c r="F165" s="43"/>
      <c r="G165" s="43"/>
      <c r="H165" s="43"/>
      <c r="I165" s="43"/>
      <c r="J165" s="70"/>
      <c r="K165" s="115"/>
      <c r="L165" s="115"/>
      <c r="M165" s="115"/>
      <c r="N165" s="115"/>
      <c r="O165" s="115"/>
      <c r="P165" s="115"/>
      <c r="Q165" s="115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87"/>
      <c r="AD165" s="88"/>
      <c r="AE165" s="88"/>
      <c r="AF165" s="88"/>
      <c r="AG165" s="88"/>
      <c r="AH165" s="88"/>
      <c r="AI165" s="88"/>
      <c r="AJ165" s="88"/>
      <c r="AK165" s="43"/>
      <c r="AL165" s="100"/>
      <c r="AM165" s="43"/>
      <c r="AN165" s="43"/>
      <c r="AO165" s="43"/>
      <c r="AP165" s="43"/>
      <c r="AQ165" s="101"/>
      <c r="AR165" s="101"/>
      <c r="AS165" s="101"/>
      <c r="AT165" s="101"/>
      <c r="AU165" s="101"/>
      <c r="AV165" s="101"/>
      <c r="AW165" s="101"/>
      <c r="AX165" s="43"/>
      <c r="AY165" s="43"/>
      <c r="AZ165" s="43"/>
      <c r="BA165" s="43"/>
      <c r="BB165" s="43"/>
      <c r="BC165" s="43"/>
      <c r="BD165" s="43"/>
      <c r="BE165" s="43"/>
      <c r="BF165" s="43"/>
      <c r="BG165" s="43"/>
      <c r="BH165" s="43"/>
      <c r="BI165" s="43"/>
      <c r="BJ165" s="43"/>
      <c r="BK165" s="43"/>
      <c r="BL165" s="43"/>
      <c r="BM165" s="43"/>
      <c r="BN165" s="43"/>
      <c r="BO165" s="43"/>
      <c r="BP165" s="43"/>
      <c r="BQ165" s="43"/>
      <c r="BR165" s="43"/>
      <c r="BS165" s="43"/>
      <c r="BT165" s="43"/>
      <c r="BU165" s="43"/>
      <c r="BV165" s="43"/>
      <c r="BW165" s="43"/>
      <c r="BX165" s="43"/>
      <c r="BY165" s="43"/>
      <c r="BZ165" s="43"/>
      <c r="CA165" s="43"/>
    </row>
    <row r="166" spans="2:79" x14ac:dyDescent="0.25">
      <c r="B166" s="43"/>
      <c r="C166" s="43"/>
      <c r="D166" s="43"/>
      <c r="E166" s="43"/>
      <c r="F166" s="43"/>
      <c r="G166" s="43"/>
      <c r="H166" s="43"/>
      <c r="I166" s="43"/>
      <c r="J166" s="70"/>
      <c r="K166" s="115"/>
      <c r="L166" s="115"/>
      <c r="M166" s="115"/>
      <c r="N166" s="115"/>
      <c r="O166" s="115"/>
      <c r="P166" s="115"/>
      <c r="Q166" s="115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116"/>
      <c r="AD166" s="88"/>
      <c r="AE166" s="88"/>
      <c r="AF166" s="88"/>
      <c r="AG166" s="88"/>
      <c r="AH166" s="88"/>
      <c r="AI166" s="88"/>
      <c r="AJ166" s="88"/>
      <c r="AK166" s="43"/>
      <c r="AL166" s="100"/>
      <c r="AM166" s="43"/>
      <c r="AN166" s="43"/>
      <c r="AO166" s="43"/>
      <c r="AP166" s="43"/>
      <c r="AQ166" s="102"/>
      <c r="AR166" s="102"/>
      <c r="AS166" s="102"/>
      <c r="AT166" s="102"/>
      <c r="AU166" s="102"/>
      <c r="AV166" s="102"/>
      <c r="AW166" s="102"/>
      <c r="AX166" s="43"/>
      <c r="AY166" s="43"/>
      <c r="AZ166" s="43"/>
      <c r="BA166" s="43"/>
      <c r="BB166" s="43"/>
      <c r="BC166" s="43"/>
      <c r="BD166" s="43"/>
      <c r="BE166" s="43"/>
      <c r="BF166" s="43"/>
      <c r="BG166" s="43"/>
      <c r="BH166" s="43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43"/>
      <c r="BT166" s="43"/>
      <c r="BU166" s="43"/>
      <c r="BV166" s="43"/>
      <c r="BW166" s="43"/>
      <c r="BX166" s="43"/>
      <c r="BY166" s="43"/>
      <c r="BZ166" s="43"/>
      <c r="CA166" s="43"/>
    </row>
    <row r="167" spans="2:79" x14ac:dyDescent="0.25">
      <c r="B167" s="43"/>
      <c r="C167" s="43"/>
      <c r="D167" s="43"/>
      <c r="E167" s="43"/>
      <c r="F167" s="43"/>
      <c r="G167" s="43"/>
      <c r="H167" s="43"/>
      <c r="I167" s="43"/>
      <c r="J167" s="70"/>
      <c r="K167" s="115"/>
      <c r="L167" s="115"/>
      <c r="M167" s="115"/>
      <c r="N167" s="115"/>
      <c r="O167" s="115"/>
      <c r="P167" s="115"/>
      <c r="Q167" s="115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117"/>
      <c r="AD167" s="121"/>
      <c r="AE167" s="121"/>
      <c r="AF167" s="121"/>
      <c r="AG167" s="121"/>
      <c r="AH167" s="121"/>
      <c r="AI167" s="121"/>
      <c r="AJ167" s="121"/>
      <c r="AK167" s="43"/>
      <c r="AL167" s="100"/>
      <c r="AM167" s="43"/>
      <c r="AN167" s="43"/>
      <c r="AO167" s="43"/>
      <c r="AP167" s="43"/>
      <c r="AQ167" s="101"/>
      <c r="AR167" s="101"/>
      <c r="AS167" s="101"/>
      <c r="AT167" s="101"/>
      <c r="AU167" s="101"/>
      <c r="AV167" s="101"/>
      <c r="AW167" s="101"/>
      <c r="AX167" s="43"/>
      <c r="AY167" s="43"/>
      <c r="AZ167" s="43"/>
      <c r="BA167" s="43"/>
      <c r="BB167" s="43"/>
      <c r="BC167" s="43"/>
      <c r="BD167" s="43"/>
      <c r="BE167" s="43"/>
      <c r="BF167" s="43"/>
      <c r="BG167" s="43"/>
      <c r="BH167" s="43"/>
      <c r="BI167" s="43"/>
      <c r="BJ167" s="43"/>
      <c r="BK167" s="43"/>
      <c r="BL167" s="43"/>
      <c r="BM167" s="43"/>
      <c r="BN167" s="43"/>
      <c r="BO167" s="43"/>
      <c r="BP167" s="43"/>
      <c r="BQ167" s="43"/>
      <c r="BR167" s="43"/>
      <c r="BS167" s="43"/>
      <c r="BT167" s="43"/>
      <c r="BU167" s="43"/>
      <c r="BV167" s="43"/>
      <c r="BW167" s="43"/>
      <c r="BX167" s="43"/>
      <c r="BY167" s="43"/>
      <c r="BZ167" s="43"/>
      <c r="CA167" s="43"/>
    </row>
    <row r="168" spans="2:79" x14ac:dyDescent="0.25">
      <c r="B168" s="43"/>
      <c r="C168" s="43"/>
      <c r="D168" s="43"/>
      <c r="E168" s="43"/>
      <c r="F168" s="43"/>
      <c r="G168" s="43"/>
      <c r="H168" s="43"/>
      <c r="I168" s="43"/>
      <c r="J168" s="25"/>
      <c r="K168" s="42"/>
      <c r="L168" s="42"/>
      <c r="M168" s="42"/>
      <c r="N168" s="42"/>
      <c r="O168" s="42"/>
      <c r="P168" s="42"/>
      <c r="Q168" s="42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117"/>
      <c r="AD168" s="121"/>
      <c r="AE168" s="121"/>
      <c r="AF168" s="121"/>
      <c r="AG168" s="121"/>
      <c r="AH168" s="121"/>
      <c r="AI168" s="121"/>
      <c r="AJ168" s="121"/>
      <c r="AK168" s="43"/>
      <c r="AL168" s="100"/>
      <c r="AM168" s="43"/>
      <c r="AN168" s="43"/>
      <c r="AO168" s="43"/>
      <c r="AP168" s="43"/>
      <c r="AQ168" s="101"/>
      <c r="AR168" s="101"/>
      <c r="AS168" s="101"/>
      <c r="AT168" s="101"/>
      <c r="AU168" s="101"/>
      <c r="AV168" s="101"/>
      <c r="AW168" s="101"/>
      <c r="AX168" s="43"/>
      <c r="AY168" s="43"/>
      <c r="AZ168" s="43"/>
      <c r="BA168" s="43"/>
      <c r="BB168" s="43"/>
      <c r="BC168" s="43"/>
      <c r="BD168" s="43"/>
      <c r="BE168" s="43"/>
      <c r="BF168" s="43"/>
      <c r="BG168" s="43"/>
      <c r="BH168" s="43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3"/>
      <c r="BT168" s="43"/>
      <c r="BU168" s="43"/>
      <c r="BV168" s="43"/>
      <c r="BW168" s="43"/>
      <c r="BX168" s="43"/>
      <c r="BY168" s="43"/>
      <c r="BZ168" s="43"/>
      <c r="CA168" s="43"/>
    </row>
    <row r="169" spans="2:79" x14ac:dyDescent="0.25">
      <c r="B169" s="43"/>
      <c r="C169" s="43"/>
      <c r="D169" s="43"/>
      <c r="E169" s="43"/>
      <c r="F169" s="43"/>
      <c r="G169" s="43"/>
      <c r="H169" s="43"/>
      <c r="I169" s="43"/>
      <c r="J169" s="25"/>
      <c r="K169" s="42"/>
      <c r="L169" s="42"/>
      <c r="M169" s="42"/>
      <c r="N169" s="42"/>
      <c r="O169" s="42"/>
      <c r="P169" s="42"/>
      <c r="Q169" s="42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117"/>
      <c r="AD169" s="88"/>
      <c r="AE169" s="88"/>
      <c r="AF169" s="88"/>
      <c r="AG169" s="88"/>
      <c r="AH169" s="88"/>
      <c r="AI169" s="88"/>
      <c r="AJ169" s="88"/>
      <c r="AK169" s="43"/>
      <c r="AL169" s="100"/>
      <c r="AM169" s="43"/>
      <c r="AN169" s="43"/>
      <c r="AO169" s="43"/>
      <c r="AP169" s="43"/>
      <c r="AQ169" s="101"/>
      <c r="AR169" s="101"/>
      <c r="AS169" s="101"/>
      <c r="AT169" s="101"/>
      <c r="AU169" s="101"/>
      <c r="AV169" s="101"/>
      <c r="AW169" s="101"/>
      <c r="AX169" s="43"/>
      <c r="AY169" s="43"/>
      <c r="AZ169" s="43"/>
      <c r="BA169" s="43"/>
      <c r="BB169" s="43"/>
      <c r="BC169" s="43"/>
      <c r="BD169" s="43"/>
      <c r="BE169" s="43"/>
      <c r="BF169" s="43"/>
      <c r="BG169" s="43"/>
      <c r="BH169" s="43"/>
      <c r="BI169" s="43"/>
      <c r="BJ169" s="43"/>
      <c r="BK169" s="43"/>
      <c r="BL169" s="43"/>
      <c r="BM169" s="43"/>
      <c r="BN169" s="43"/>
      <c r="BO169" s="43"/>
      <c r="BP169" s="43"/>
      <c r="BQ169" s="43"/>
      <c r="BR169" s="43"/>
      <c r="BS169" s="43"/>
      <c r="BT169" s="43"/>
      <c r="BU169" s="43"/>
      <c r="BV169" s="43"/>
      <c r="BW169" s="43"/>
      <c r="BX169" s="43"/>
      <c r="BY169" s="43"/>
      <c r="BZ169" s="43"/>
      <c r="CA169" s="43"/>
    </row>
    <row r="170" spans="2:79" x14ac:dyDescent="0.25">
      <c r="B170" s="43"/>
      <c r="C170" s="43"/>
      <c r="D170" s="43"/>
      <c r="E170" s="43"/>
      <c r="F170" s="43"/>
      <c r="G170" s="43"/>
      <c r="H170" s="43"/>
      <c r="I170" s="43"/>
      <c r="J170" s="25"/>
      <c r="K170" s="42"/>
      <c r="L170" s="42"/>
      <c r="M170" s="42"/>
      <c r="N170" s="42"/>
      <c r="O170" s="42"/>
      <c r="P170" s="42"/>
      <c r="Q170" s="42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117"/>
      <c r="AD170" s="88"/>
      <c r="AE170" s="88"/>
      <c r="AF170" s="88"/>
      <c r="AG170" s="88"/>
      <c r="AH170" s="88"/>
      <c r="AI170" s="88"/>
      <c r="AJ170" s="88"/>
      <c r="AK170" s="43"/>
      <c r="AL170" s="100"/>
      <c r="AM170" s="100"/>
      <c r="AN170" s="100"/>
      <c r="AO170" s="100"/>
      <c r="AP170" s="100"/>
      <c r="AQ170" s="101"/>
      <c r="AR170" s="101"/>
      <c r="AS170" s="101"/>
      <c r="AT170" s="101"/>
      <c r="AU170" s="101"/>
      <c r="AV170" s="101"/>
      <c r="AW170" s="101"/>
      <c r="AX170" s="43"/>
      <c r="AY170" s="43"/>
      <c r="AZ170" s="43"/>
      <c r="BA170" s="43"/>
      <c r="BB170" s="43"/>
      <c r="BC170" s="43"/>
      <c r="BD170" s="43"/>
      <c r="BE170" s="43"/>
      <c r="BF170" s="43"/>
      <c r="BG170" s="43"/>
      <c r="BH170" s="43"/>
      <c r="BI170" s="43"/>
      <c r="BJ170" s="43"/>
      <c r="BK170" s="43"/>
      <c r="BL170" s="43"/>
      <c r="BM170" s="43"/>
      <c r="BN170" s="43"/>
      <c r="BO170" s="43"/>
      <c r="BP170" s="43"/>
      <c r="BQ170" s="43"/>
      <c r="BR170" s="43"/>
      <c r="BS170" s="43"/>
      <c r="BT170" s="43"/>
      <c r="BU170" s="43"/>
      <c r="BV170" s="43"/>
      <c r="BW170" s="43"/>
      <c r="BX170" s="43"/>
      <c r="BY170" s="43"/>
      <c r="BZ170" s="43"/>
      <c r="CA170" s="43"/>
    </row>
    <row r="171" spans="2:79" x14ac:dyDescent="0.25">
      <c r="B171" s="43"/>
      <c r="C171" s="43"/>
      <c r="D171" s="43"/>
      <c r="E171" s="43"/>
      <c r="F171" s="43"/>
      <c r="G171" s="43"/>
      <c r="H171" s="43"/>
      <c r="I171" s="43"/>
      <c r="J171" s="25"/>
      <c r="K171" s="42"/>
      <c r="L171" s="42"/>
      <c r="M171" s="42"/>
      <c r="N171" s="42"/>
      <c r="O171" s="42"/>
      <c r="P171" s="42"/>
      <c r="Q171" s="42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117"/>
      <c r="AD171" s="42"/>
      <c r="AE171" s="42"/>
      <c r="AF171" s="42"/>
      <c r="AG171" s="42"/>
      <c r="AH171" s="42"/>
      <c r="AI171" s="42"/>
      <c r="AJ171" s="42"/>
      <c r="AK171" s="43"/>
      <c r="AL171" s="100"/>
      <c r="AM171" s="100"/>
      <c r="AN171" s="100"/>
      <c r="AO171" s="100"/>
      <c r="AP171" s="100"/>
      <c r="AQ171" s="101"/>
      <c r="AR171" s="101"/>
      <c r="AS171" s="101"/>
      <c r="AT171" s="101"/>
      <c r="AU171" s="101"/>
      <c r="AV171" s="101"/>
      <c r="AW171" s="101"/>
      <c r="AX171" s="43"/>
      <c r="AY171" s="43"/>
      <c r="AZ171" s="43"/>
      <c r="BA171" s="43"/>
      <c r="BB171" s="43"/>
      <c r="BC171" s="43"/>
      <c r="BD171" s="43"/>
      <c r="BE171" s="43"/>
      <c r="BF171" s="43"/>
      <c r="BG171" s="43"/>
      <c r="BH171" s="43"/>
      <c r="BI171" s="43"/>
      <c r="BJ171" s="43"/>
      <c r="BK171" s="43"/>
      <c r="BL171" s="43"/>
      <c r="BM171" s="43"/>
      <c r="BN171" s="43"/>
      <c r="BO171" s="43"/>
      <c r="BP171" s="43"/>
      <c r="BQ171" s="43"/>
      <c r="BR171" s="43"/>
      <c r="BS171" s="43"/>
      <c r="BT171" s="43"/>
      <c r="BU171" s="43"/>
      <c r="BV171" s="43"/>
      <c r="BW171" s="43"/>
      <c r="BX171" s="43"/>
      <c r="BY171" s="43"/>
      <c r="BZ171" s="43"/>
      <c r="CA171" s="43"/>
    </row>
    <row r="172" spans="2:79" x14ac:dyDescent="0.25">
      <c r="B172" s="43"/>
      <c r="C172" s="43"/>
      <c r="D172" s="43"/>
      <c r="E172" s="43"/>
      <c r="F172" s="43"/>
      <c r="G172" s="43"/>
      <c r="H172" s="43"/>
      <c r="I172" s="43"/>
      <c r="J172" s="25"/>
      <c r="K172" s="42"/>
      <c r="L172" s="42"/>
      <c r="M172" s="42"/>
      <c r="N172" s="42"/>
      <c r="O172" s="42"/>
      <c r="P172" s="42"/>
      <c r="Q172" s="42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117"/>
      <c r="AD172" s="42"/>
      <c r="AE172" s="42"/>
      <c r="AF172" s="42"/>
      <c r="AG172" s="42"/>
      <c r="AH172" s="42"/>
      <c r="AI172" s="42"/>
      <c r="AJ172" s="42"/>
      <c r="AK172" s="43"/>
      <c r="AL172" s="100"/>
      <c r="AM172" s="100"/>
      <c r="AN172" s="100"/>
      <c r="AO172" s="100"/>
      <c r="AP172" s="100"/>
      <c r="AQ172" s="101"/>
      <c r="AR172" s="101"/>
      <c r="AS172" s="101"/>
      <c r="AT172" s="101"/>
      <c r="AU172" s="101"/>
      <c r="AV172" s="101"/>
      <c r="AW172" s="101"/>
      <c r="AX172" s="43"/>
      <c r="AY172" s="43"/>
      <c r="AZ172" s="43"/>
      <c r="BA172" s="43"/>
      <c r="BB172" s="43"/>
      <c r="BC172" s="43"/>
      <c r="BD172" s="43"/>
      <c r="BE172" s="43"/>
      <c r="BF172" s="43"/>
      <c r="BG172" s="43"/>
      <c r="BH172" s="43"/>
      <c r="BI172" s="43"/>
      <c r="BJ172" s="43"/>
      <c r="BK172" s="43"/>
      <c r="BL172" s="43"/>
      <c r="BM172" s="43"/>
      <c r="BN172" s="43"/>
      <c r="BO172" s="43"/>
      <c r="BP172" s="43"/>
      <c r="BQ172" s="43"/>
      <c r="BR172" s="43"/>
      <c r="BS172" s="43"/>
      <c r="BT172" s="43"/>
      <c r="BU172" s="43"/>
      <c r="BV172" s="43"/>
      <c r="BW172" s="43"/>
      <c r="BX172" s="43"/>
      <c r="BY172" s="43"/>
      <c r="BZ172" s="43"/>
      <c r="CA172" s="43"/>
    </row>
    <row r="173" spans="2:79" x14ac:dyDescent="0.25">
      <c r="B173" s="43"/>
      <c r="C173" s="43"/>
      <c r="D173" s="43"/>
      <c r="E173" s="43"/>
      <c r="F173" s="43"/>
      <c r="G173" s="43"/>
      <c r="H173" s="43"/>
      <c r="I173" s="43"/>
      <c r="J173" s="25"/>
      <c r="K173" s="42"/>
      <c r="L173" s="42"/>
      <c r="M173" s="42"/>
      <c r="N173" s="42"/>
      <c r="O173" s="42"/>
      <c r="P173" s="42"/>
      <c r="Q173" s="42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117"/>
      <c r="AD173" s="88"/>
      <c r="AE173" s="88"/>
      <c r="AF173" s="88"/>
      <c r="AG173" s="88"/>
      <c r="AH173" s="88"/>
      <c r="AI173" s="88"/>
      <c r="AJ173" s="88"/>
      <c r="AK173" s="43"/>
      <c r="AL173" s="100"/>
      <c r="AM173" s="100"/>
      <c r="AN173" s="100"/>
      <c r="AO173" s="100"/>
      <c r="AP173" s="100"/>
      <c r="AQ173" s="101"/>
      <c r="AR173" s="101"/>
      <c r="AS173" s="101"/>
      <c r="AT173" s="101"/>
      <c r="AU173" s="101"/>
      <c r="AV173" s="101"/>
      <c r="AW173" s="101"/>
      <c r="AX173" s="43"/>
      <c r="AY173" s="43"/>
      <c r="AZ173" s="43"/>
      <c r="BA173" s="43"/>
      <c r="BB173" s="43"/>
      <c r="BC173" s="43"/>
      <c r="BD173" s="43"/>
      <c r="BE173" s="43"/>
      <c r="BF173" s="43"/>
      <c r="BG173" s="43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3"/>
      <c r="BS173" s="43"/>
      <c r="BT173" s="43"/>
      <c r="BU173" s="43"/>
      <c r="BV173" s="43"/>
      <c r="BW173" s="43"/>
      <c r="BX173" s="43"/>
      <c r="BY173" s="43"/>
      <c r="BZ173" s="43"/>
      <c r="CA173" s="43"/>
    </row>
    <row r="174" spans="2:79" x14ac:dyDescent="0.25">
      <c r="B174" s="43"/>
      <c r="C174" s="43"/>
      <c r="D174" s="43"/>
      <c r="E174" s="43"/>
      <c r="F174" s="43"/>
      <c r="G174" s="43"/>
      <c r="H174" s="43"/>
      <c r="I174" s="43"/>
      <c r="J174" s="25"/>
      <c r="K174" s="42"/>
      <c r="L174" s="42"/>
      <c r="M174" s="42"/>
      <c r="N174" s="42"/>
      <c r="O174" s="42"/>
      <c r="P174" s="42"/>
      <c r="Q174" s="42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138"/>
      <c r="AD174" s="138"/>
      <c r="AE174" s="138"/>
      <c r="AF174" s="138"/>
      <c r="AG174" s="138"/>
      <c r="AH174" s="138"/>
      <c r="AI174" s="138"/>
      <c r="AJ174" s="138"/>
      <c r="AK174" s="43"/>
      <c r="AL174" s="43"/>
      <c r="AM174" s="43"/>
      <c r="AN174" s="43"/>
      <c r="AO174" s="43"/>
      <c r="AP174" s="43"/>
      <c r="AQ174" s="43"/>
      <c r="AR174" s="43"/>
      <c r="AS174" s="4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3"/>
      <c r="BG174" s="43"/>
      <c r="BH174" s="43"/>
      <c r="BI174" s="43"/>
      <c r="BJ174" s="43"/>
      <c r="BK174" s="43"/>
      <c r="BL174" s="43"/>
      <c r="BM174" s="43"/>
      <c r="BN174" s="43"/>
      <c r="BO174" s="43"/>
      <c r="BP174" s="43"/>
      <c r="BQ174" s="43"/>
      <c r="BR174" s="43"/>
      <c r="BS174" s="43"/>
      <c r="BT174" s="43"/>
      <c r="BU174" s="43"/>
      <c r="BV174" s="43"/>
      <c r="BW174" s="43"/>
      <c r="BX174" s="43"/>
      <c r="BY174" s="43"/>
      <c r="BZ174" s="43"/>
      <c r="CA174" s="43"/>
    </row>
    <row r="175" spans="2:79" x14ac:dyDescent="0.25">
      <c r="B175" s="43"/>
      <c r="C175" s="43"/>
      <c r="D175" s="43"/>
      <c r="E175" s="43"/>
      <c r="F175" s="43"/>
      <c r="G175" s="43"/>
      <c r="H175" s="43"/>
      <c r="I175" s="43"/>
      <c r="J175" s="21"/>
      <c r="K175" s="103"/>
      <c r="L175" s="103"/>
      <c r="M175" s="103"/>
      <c r="N175" s="103"/>
      <c r="O175" s="103"/>
      <c r="P175" s="103"/>
      <c r="Q175" s="10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43"/>
      <c r="AM175" s="43"/>
      <c r="AN175" s="43"/>
      <c r="AO175" s="43"/>
      <c r="AP175" s="43"/>
      <c r="AQ175" s="43"/>
      <c r="AR175" s="43"/>
      <c r="AS175" s="4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3"/>
      <c r="BG175" s="43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3"/>
      <c r="BS175" s="43"/>
      <c r="BT175" s="43"/>
      <c r="BU175" s="43"/>
      <c r="BV175" s="43"/>
      <c r="BW175" s="43"/>
      <c r="BX175" s="43"/>
      <c r="BY175" s="43"/>
      <c r="BZ175" s="43"/>
      <c r="CA175" s="43"/>
    </row>
    <row r="176" spans="2:79" x14ac:dyDescent="0.25">
      <c r="B176" s="227"/>
      <c r="C176" s="227"/>
      <c r="D176" s="227"/>
      <c r="E176" s="227"/>
      <c r="F176" s="227"/>
      <c r="G176" s="227"/>
      <c r="H176" s="227"/>
      <c r="I176" s="227"/>
      <c r="J176" s="25"/>
      <c r="K176" s="119"/>
      <c r="L176" s="119"/>
      <c r="M176" s="119"/>
      <c r="N176" s="119"/>
      <c r="O176" s="119"/>
      <c r="P176" s="119"/>
      <c r="Q176" s="119"/>
      <c r="R176" s="119"/>
      <c r="S176" s="43"/>
      <c r="T176" s="119"/>
      <c r="U176" s="119"/>
      <c r="V176" s="119"/>
      <c r="W176" s="119"/>
      <c r="X176" s="119"/>
      <c r="Y176" s="119"/>
      <c r="Z176" s="119"/>
      <c r="AA176" s="119"/>
      <c r="AB176" s="43"/>
      <c r="AC176" s="119"/>
      <c r="AD176" s="119"/>
      <c r="AE176" s="119"/>
      <c r="AF176" s="119"/>
      <c r="AG176" s="119"/>
      <c r="AH176" s="119"/>
      <c r="AI176" s="119"/>
      <c r="AJ176" s="119"/>
      <c r="AK176" s="43"/>
      <c r="AL176" s="43"/>
      <c r="AM176" s="43"/>
      <c r="AN176" s="43"/>
      <c r="AO176" s="43"/>
      <c r="AP176" s="43"/>
      <c r="AQ176" s="43"/>
      <c r="AR176" s="43"/>
      <c r="AS176" s="4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3"/>
      <c r="BG176" s="43"/>
      <c r="BH176" s="43"/>
      <c r="BI176" s="43"/>
      <c r="BJ176" s="43"/>
      <c r="BK176" s="43"/>
      <c r="BL176" s="43"/>
      <c r="BM176" s="43"/>
      <c r="BN176" s="43"/>
      <c r="BO176" s="43"/>
      <c r="BP176" s="43"/>
      <c r="BQ176" s="43"/>
      <c r="BR176" s="43"/>
      <c r="BS176" s="43"/>
      <c r="BT176" s="43"/>
      <c r="BU176" s="43"/>
      <c r="BV176" s="43"/>
      <c r="BW176" s="43"/>
      <c r="BX176" s="43"/>
      <c r="BY176" s="43"/>
      <c r="BZ176" s="43"/>
      <c r="CA176" s="43"/>
    </row>
    <row r="177" spans="2:79" x14ac:dyDescent="0.25">
      <c r="B177" s="97"/>
      <c r="C177" s="115"/>
      <c r="D177" s="115"/>
      <c r="E177" s="115"/>
      <c r="F177" s="115"/>
      <c r="G177" s="115"/>
      <c r="H177" s="115"/>
      <c r="I177" s="115"/>
      <c r="J177" s="21"/>
      <c r="K177" s="97"/>
      <c r="L177" s="97"/>
      <c r="M177" s="97"/>
      <c r="N177" s="97"/>
      <c r="O177" s="97"/>
      <c r="P177" s="97"/>
      <c r="Q177" s="97"/>
      <c r="R177" s="97"/>
      <c r="S177" s="43"/>
      <c r="T177" s="97"/>
      <c r="U177" s="97"/>
      <c r="V177" s="97"/>
      <c r="W177" s="97"/>
      <c r="X177" s="97"/>
      <c r="Y177" s="97"/>
      <c r="Z177" s="97"/>
      <c r="AA177" s="97"/>
      <c r="AB177" s="43"/>
      <c r="AC177" s="43"/>
      <c r="AD177" s="128"/>
      <c r="AE177" s="128"/>
      <c r="AF177" s="128"/>
      <c r="AG177" s="128"/>
      <c r="AH177" s="128"/>
      <c r="AI177" s="128"/>
      <c r="AJ177" s="128"/>
      <c r="AK177" s="43"/>
      <c r="AL177" s="43"/>
      <c r="AM177" s="43"/>
      <c r="AN177" s="43"/>
      <c r="AO177" s="43"/>
      <c r="AP177" s="43"/>
      <c r="AQ177" s="43"/>
      <c r="AR177" s="43"/>
      <c r="AS177" s="4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3"/>
      <c r="BG177" s="43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3"/>
      <c r="BS177" s="43"/>
      <c r="BT177" s="43"/>
      <c r="BU177" s="43"/>
      <c r="BV177" s="43"/>
      <c r="BW177" s="43"/>
      <c r="BX177" s="43"/>
      <c r="BY177" s="43"/>
      <c r="BZ177" s="43"/>
      <c r="CA177" s="43"/>
    </row>
    <row r="178" spans="2:79" x14ac:dyDescent="0.25">
      <c r="B178" s="77"/>
      <c r="C178" s="42"/>
      <c r="D178" s="42"/>
      <c r="E178" s="42"/>
      <c r="F178" s="42"/>
      <c r="G178" s="42"/>
      <c r="H178" s="42"/>
      <c r="I178" s="42"/>
      <c r="J178" s="25"/>
      <c r="K178" s="44"/>
      <c r="L178" s="42"/>
      <c r="M178" s="97"/>
      <c r="N178" s="97"/>
      <c r="O178" s="97"/>
      <c r="P178" s="97"/>
      <c r="Q178" s="97"/>
      <c r="R178" s="97"/>
      <c r="S178" s="43"/>
      <c r="T178" s="44"/>
      <c r="U178" s="42"/>
      <c r="V178" s="42"/>
      <c r="W178" s="42"/>
      <c r="X178" s="42"/>
      <c r="Y178" s="42"/>
      <c r="Z178" s="42"/>
      <c r="AA178" s="42"/>
      <c r="AB178" s="43"/>
      <c r="AC178" s="44"/>
      <c r="AD178" s="43"/>
      <c r="AE178" s="43"/>
      <c r="AF178" s="43"/>
      <c r="AG178" s="43"/>
      <c r="AH178" s="43"/>
      <c r="AI178" s="43"/>
      <c r="AJ178" s="43"/>
      <c r="AK178" s="43"/>
      <c r="AL178" s="43"/>
      <c r="AM178" s="43"/>
      <c r="AN178" s="43"/>
      <c r="AO178" s="43"/>
      <c r="AP178" s="43"/>
      <c r="AQ178" s="43"/>
      <c r="AR178" s="43"/>
      <c r="AS178" s="4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  <c r="BF178" s="43"/>
      <c r="BG178" s="43"/>
      <c r="BH178" s="43"/>
      <c r="BI178" s="43"/>
      <c r="BJ178" s="43"/>
      <c r="BK178" s="43"/>
      <c r="BL178" s="43"/>
      <c r="BM178" s="43"/>
      <c r="BN178" s="43"/>
      <c r="BO178" s="43"/>
      <c r="BP178" s="43"/>
      <c r="BQ178" s="43"/>
      <c r="BR178" s="43"/>
      <c r="BS178" s="43"/>
      <c r="BT178" s="43"/>
      <c r="BU178" s="43"/>
      <c r="BV178" s="43"/>
      <c r="BW178" s="43"/>
      <c r="BX178" s="43"/>
      <c r="BY178" s="43"/>
      <c r="BZ178" s="43"/>
      <c r="CA178" s="43"/>
    </row>
    <row r="179" spans="2:79" x14ac:dyDescent="0.25">
      <c r="B179" s="43"/>
      <c r="C179" s="42"/>
      <c r="D179" s="42"/>
      <c r="E179" s="42"/>
      <c r="F179" s="42"/>
      <c r="G179" s="42"/>
      <c r="H179" s="42"/>
      <c r="I179" s="42"/>
      <c r="J179" s="21"/>
      <c r="K179" s="77"/>
      <c r="L179" s="42"/>
      <c r="M179" s="42"/>
      <c r="N179" s="42"/>
      <c r="O179" s="42"/>
      <c r="P179" s="42"/>
      <c r="Q179" s="42"/>
      <c r="R179" s="42"/>
      <c r="S179" s="43"/>
      <c r="T179" s="106"/>
      <c r="U179" s="107"/>
      <c r="V179" s="107"/>
      <c r="W179" s="107"/>
      <c r="X179" s="107"/>
      <c r="Y179" s="107"/>
      <c r="Z179" s="107"/>
      <c r="AA179" s="107"/>
      <c r="AB179" s="43"/>
      <c r="AC179" s="117"/>
      <c r="AD179" s="42"/>
      <c r="AE179" s="42"/>
      <c r="AF179" s="42"/>
      <c r="AG179" s="42"/>
      <c r="AH179" s="42"/>
      <c r="AI179" s="42"/>
      <c r="AJ179" s="42"/>
      <c r="AK179" s="43"/>
      <c r="AL179" s="43"/>
      <c r="AM179" s="43"/>
      <c r="AN179" s="43"/>
      <c r="AO179" s="43"/>
      <c r="AP179" s="43"/>
      <c r="AQ179" s="43"/>
      <c r="AR179" s="43"/>
      <c r="AS179" s="43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3"/>
      <c r="BG179" s="43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3"/>
      <c r="BS179" s="43"/>
      <c r="BT179" s="43"/>
      <c r="BU179" s="43"/>
      <c r="BV179" s="43"/>
      <c r="BW179" s="43"/>
      <c r="BX179" s="43"/>
      <c r="BY179" s="43"/>
      <c r="BZ179" s="43"/>
      <c r="CA179" s="43"/>
    </row>
    <row r="180" spans="2:79" x14ac:dyDescent="0.25">
      <c r="B180" s="77"/>
      <c r="C180" s="42"/>
      <c r="D180" s="42"/>
      <c r="E180" s="42"/>
      <c r="F180" s="42"/>
      <c r="G180" s="42"/>
      <c r="H180" s="42"/>
      <c r="I180" s="42"/>
      <c r="J180" s="25"/>
      <c r="K180" s="77"/>
      <c r="L180" s="42"/>
      <c r="M180" s="42"/>
      <c r="N180" s="42"/>
      <c r="O180" s="42"/>
      <c r="P180" s="42"/>
      <c r="Q180" s="42"/>
      <c r="R180" s="42"/>
      <c r="S180" s="43"/>
      <c r="T180" s="85"/>
      <c r="U180" s="42"/>
      <c r="V180" s="42"/>
      <c r="W180" s="42"/>
      <c r="X180" s="42"/>
      <c r="Y180" s="42"/>
      <c r="Z180" s="42"/>
      <c r="AA180" s="42"/>
      <c r="AB180" s="43"/>
      <c r="AC180" s="87"/>
      <c r="AD180" s="42"/>
      <c r="AE180" s="42"/>
      <c r="AF180" s="42"/>
      <c r="AG180" s="42"/>
      <c r="AH180" s="42"/>
      <c r="AI180" s="42"/>
      <c r="AJ180" s="42"/>
      <c r="AK180" s="43"/>
      <c r="AL180" s="43"/>
      <c r="AM180" s="43"/>
      <c r="AN180" s="43"/>
      <c r="AO180" s="43"/>
      <c r="AP180" s="133"/>
      <c r="AQ180" s="43"/>
      <c r="AR180" s="43"/>
      <c r="AS180" s="43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3"/>
      <c r="BG180" s="43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3"/>
      <c r="BS180" s="43"/>
      <c r="BT180" s="43"/>
      <c r="BU180" s="43"/>
      <c r="BV180" s="43"/>
      <c r="BW180" s="43"/>
      <c r="BX180" s="43"/>
      <c r="BY180" s="43"/>
      <c r="BZ180" s="43"/>
      <c r="CA180" s="43"/>
    </row>
    <row r="181" spans="2:79" x14ac:dyDescent="0.25">
      <c r="B181" s="43"/>
      <c r="C181" s="88"/>
      <c r="D181" s="88"/>
      <c r="E181" s="88"/>
      <c r="F181" s="88"/>
      <c r="G181" s="88"/>
      <c r="H181" s="88"/>
      <c r="I181" s="88"/>
      <c r="J181" s="21"/>
      <c r="K181" s="82"/>
      <c r="L181" s="103"/>
      <c r="M181" s="103"/>
      <c r="N181" s="103"/>
      <c r="O181" s="103"/>
      <c r="P181" s="103"/>
      <c r="Q181" s="103"/>
      <c r="R181" s="103"/>
      <c r="S181" s="43"/>
      <c r="T181" s="86"/>
      <c r="U181" s="42"/>
      <c r="V181" s="42"/>
      <c r="W181" s="42"/>
      <c r="X181" s="42"/>
      <c r="Y181" s="42"/>
      <c r="Z181" s="42"/>
      <c r="AA181" s="42"/>
      <c r="AB181" s="43"/>
      <c r="AC181" s="87"/>
      <c r="AD181" s="42"/>
      <c r="AE181" s="42"/>
      <c r="AF181" s="42"/>
      <c r="AG181" s="42"/>
      <c r="AH181" s="42"/>
      <c r="AI181" s="42"/>
      <c r="AJ181" s="42"/>
      <c r="AK181" s="43"/>
      <c r="AL181" s="43"/>
      <c r="AM181" s="43"/>
      <c r="AN181" s="43"/>
      <c r="AO181" s="43"/>
      <c r="AP181" s="133"/>
      <c r="AQ181" s="43"/>
      <c r="AR181" s="43"/>
      <c r="AS181" s="43"/>
      <c r="AT181" s="43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3"/>
      <c r="BG181" s="43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3"/>
      <c r="BS181" s="43"/>
      <c r="BT181" s="43"/>
      <c r="BU181" s="43"/>
      <c r="BV181" s="43"/>
      <c r="BW181" s="43"/>
      <c r="BX181" s="43"/>
      <c r="BY181" s="43"/>
      <c r="BZ181" s="43"/>
      <c r="CA181" s="43"/>
    </row>
    <row r="182" spans="2:79" x14ac:dyDescent="0.25">
      <c r="B182" s="43"/>
      <c r="C182" s="88"/>
      <c r="D182" s="88"/>
      <c r="E182" s="88"/>
      <c r="F182" s="88"/>
      <c r="G182" s="88"/>
      <c r="H182" s="88"/>
      <c r="I182" s="88"/>
      <c r="J182" s="25"/>
      <c r="K182" s="82"/>
      <c r="L182" s="103"/>
      <c r="M182" s="103"/>
      <c r="N182" s="103"/>
      <c r="O182" s="103"/>
      <c r="P182" s="103"/>
      <c r="Q182" s="103"/>
      <c r="R182" s="103"/>
      <c r="S182" s="43"/>
      <c r="T182" s="86"/>
      <c r="U182" s="42"/>
      <c r="V182" s="42"/>
      <c r="W182" s="42"/>
      <c r="X182" s="42"/>
      <c r="Y182" s="42"/>
      <c r="Z182" s="42"/>
      <c r="AA182" s="42"/>
      <c r="AB182" s="43"/>
      <c r="AC182" s="98"/>
      <c r="AD182" s="13"/>
      <c r="AE182" s="13"/>
      <c r="AF182" s="13"/>
      <c r="AG182" s="13"/>
      <c r="AH182" s="13"/>
      <c r="AI182" s="13"/>
      <c r="AJ182" s="13"/>
      <c r="AK182" s="43"/>
      <c r="AL182" s="43"/>
      <c r="AM182" s="43"/>
      <c r="AN182" s="43"/>
      <c r="AO182" s="43"/>
      <c r="AP182" s="133"/>
      <c r="AQ182" s="43"/>
      <c r="AR182" s="43"/>
      <c r="AS182" s="43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3"/>
      <c r="BG182" s="43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3"/>
      <c r="BS182" s="43"/>
      <c r="BT182" s="43"/>
      <c r="BU182" s="43"/>
      <c r="BV182" s="43"/>
      <c r="BW182" s="43"/>
      <c r="BX182" s="43"/>
      <c r="BY182" s="43"/>
      <c r="BZ182" s="43"/>
      <c r="CA182" s="43"/>
    </row>
    <row r="183" spans="2:79" x14ac:dyDescent="0.25">
      <c r="B183" s="43"/>
      <c r="C183" s="88"/>
      <c r="D183" s="88"/>
      <c r="E183" s="88"/>
      <c r="F183" s="88"/>
      <c r="G183" s="88"/>
      <c r="H183" s="88"/>
      <c r="I183" s="88"/>
      <c r="J183" s="25"/>
      <c r="K183" s="77"/>
      <c r="L183" s="105"/>
      <c r="M183" s="105"/>
      <c r="N183" s="105"/>
      <c r="O183" s="105"/>
      <c r="P183" s="105"/>
      <c r="Q183" s="105"/>
      <c r="R183" s="105"/>
      <c r="S183" s="43"/>
      <c r="T183" s="91"/>
      <c r="U183" s="42"/>
      <c r="V183" s="42"/>
      <c r="W183" s="42"/>
      <c r="X183" s="42"/>
      <c r="Y183" s="42"/>
      <c r="Z183" s="42"/>
      <c r="AA183" s="42"/>
      <c r="AB183" s="43"/>
      <c r="AC183" s="98"/>
      <c r="AD183" s="42"/>
      <c r="AE183" s="42"/>
      <c r="AF183" s="42"/>
      <c r="AG183" s="42"/>
      <c r="AH183" s="42"/>
      <c r="AI183" s="42"/>
      <c r="AJ183" s="42"/>
      <c r="AK183" s="133"/>
      <c r="AL183" s="133"/>
      <c r="AM183" s="133"/>
      <c r="AN183" s="133"/>
      <c r="AO183" s="133"/>
      <c r="AP183" s="133"/>
      <c r="AQ183" s="43"/>
      <c r="AR183" s="43"/>
      <c r="AS183" s="43"/>
      <c r="AT183" s="43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3"/>
      <c r="BG183" s="43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3"/>
      <c r="BS183" s="43"/>
      <c r="BT183" s="43"/>
      <c r="BU183" s="43"/>
      <c r="BV183" s="43"/>
      <c r="BW183" s="43"/>
      <c r="BX183" s="43"/>
      <c r="BY183" s="43"/>
      <c r="BZ183" s="43"/>
      <c r="CA183" s="43"/>
    </row>
    <row r="184" spans="2:79" x14ac:dyDescent="0.25">
      <c r="B184" s="77"/>
      <c r="C184" s="42"/>
      <c r="D184" s="42"/>
      <c r="E184" s="42"/>
      <c r="F184" s="42"/>
      <c r="G184" s="42"/>
      <c r="H184" s="42"/>
      <c r="I184" s="42"/>
      <c r="J184" s="25"/>
      <c r="K184" s="43"/>
      <c r="L184" s="42"/>
      <c r="M184" s="42"/>
      <c r="N184" s="42"/>
      <c r="O184" s="42"/>
      <c r="P184" s="42"/>
      <c r="Q184" s="42"/>
      <c r="R184" s="42"/>
      <c r="S184" s="43"/>
      <c r="T184" s="106"/>
      <c r="U184" s="42"/>
      <c r="V184" s="42"/>
      <c r="W184" s="42"/>
      <c r="X184" s="42"/>
      <c r="Y184" s="42"/>
      <c r="Z184" s="42"/>
      <c r="AA184" s="42"/>
      <c r="AB184" s="43"/>
      <c r="AC184" s="98"/>
      <c r="AD184" s="42"/>
      <c r="AE184" s="42"/>
      <c r="AF184" s="42"/>
      <c r="AG184" s="42"/>
      <c r="AH184" s="42"/>
      <c r="AI184" s="42"/>
      <c r="AJ184" s="42"/>
      <c r="AK184" s="133"/>
      <c r="AL184" s="133"/>
      <c r="AM184" s="133"/>
      <c r="AN184" s="133"/>
      <c r="AO184" s="133"/>
      <c r="AP184" s="133"/>
      <c r="AQ184" s="43"/>
      <c r="AR184" s="43"/>
      <c r="AS184" s="43"/>
      <c r="AT184" s="43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3"/>
      <c r="BG184" s="43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3"/>
      <c r="BS184" s="43"/>
      <c r="BT184" s="43"/>
      <c r="BU184" s="43"/>
      <c r="BV184" s="43"/>
      <c r="BW184" s="43"/>
      <c r="BX184" s="43"/>
      <c r="BY184" s="43"/>
      <c r="BZ184" s="43"/>
      <c r="CA184" s="43"/>
    </row>
    <row r="185" spans="2:79" x14ac:dyDescent="0.25">
      <c r="B185" s="77"/>
      <c r="C185" s="42"/>
      <c r="D185" s="42"/>
      <c r="E185" s="42"/>
      <c r="F185" s="42"/>
      <c r="G185" s="42"/>
      <c r="H185" s="42"/>
      <c r="I185" s="42"/>
      <c r="J185" s="21"/>
      <c r="K185" s="77"/>
      <c r="L185" s="105"/>
      <c r="M185" s="105"/>
      <c r="N185" s="105"/>
      <c r="O185" s="105"/>
      <c r="P185" s="105"/>
      <c r="Q185" s="105"/>
      <c r="R185" s="105"/>
      <c r="S185" s="43"/>
      <c r="T185" s="85"/>
      <c r="U185" s="42"/>
      <c r="V185" s="42"/>
      <c r="W185" s="42"/>
      <c r="X185" s="42"/>
      <c r="Y185" s="42"/>
      <c r="Z185" s="42"/>
      <c r="AA185" s="42"/>
      <c r="AB185" s="43"/>
      <c r="AC185" s="117"/>
      <c r="AD185" s="42"/>
      <c r="AE185" s="42"/>
      <c r="AF185" s="42"/>
      <c r="AG185" s="42"/>
      <c r="AH185" s="42"/>
      <c r="AI185" s="42"/>
      <c r="AJ185" s="42"/>
      <c r="AK185" s="133"/>
      <c r="AL185" s="133"/>
      <c r="AM185" s="133"/>
      <c r="AN185" s="133"/>
      <c r="AO185" s="133"/>
      <c r="AP185" s="133"/>
      <c r="AQ185" s="43"/>
      <c r="AR185" s="43"/>
      <c r="AS185" s="43"/>
      <c r="AT185" s="43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3"/>
      <c r="BG185" s="43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3"/>
      <c r="BS185" s="43"/>
      <c r="BT185" s="43"/>
      <c r="BU185" s="43"/>
      <c r="BV185" s="43"/>
      <c r="BW185" s="43"/>
      <c r="BX185" s="43"/>
      <c r="BY185" s="43"/>
      <c r="BZ185" s="43"/>
      <c r="CA185" s="43"/>
    </row>
    <row r="186" spans="2:79" x14ac:dyDescent="0.25">
      <c r="B186" s="77"/>
      <c r="C186" s="42"/>
      <c r="D186" s="42"/>
      <c r="E186" s="42"/>
      <c r="F186" s="42"/>
      <c r="G186" s="42"/>
      <c r="H186" s="42"/>
      <c r="I186" s="42"/>
      <c r="J186" s="25"/>
      <c r="K186" s="77"/>
      <c r="L186" s="42"/>
      <c r="M186" s="42"/>
      <c r="N186" s="42"/>
      <c r="O186" s="42"/>
      <c r="P186" s="42"/>
      <c r="Q186" s="42"/>
      <c r="R186" s="42"/>
      <c r="S186" s="43"/>
      <c r="T186" s="86"/>
      <c r="U186" s="42"/>
      <c r="V186" s="42"/>
      <c r="W186" s="42"/>
      <c r="X186" s="42"/>
      <c r="Y186" s="42"/>
      <c r="Z186" s="42"/>
      <c r="AA186" s="42"/>
      <c r="AB186" s="43"/>
      <c r="AC186" s="117"/>
      <c r="AD186" s="42"/>
      <c r="AE186" s="42"/>
      <c r="AF186" s="42"/>
      <c r="AG186" s="42"/>
      <c r="AH186" s="42"/>
      <c r="AI186" s="42"/>
      <c r="AJ186" s="42"/>
      <c r="AK186" s="133"/>
      <c r="AL186" s="133"/>
      <c r="AM186" s="133"/>
      <c r="AN186" s="133"/>
      <c r="AO186" s="133"/>
      <c r="AP186" s="133"/>
      <c r="AQ186" s="43"/>
      <c r="AR186" s="43"/>
      <c r="AS186" s="43"/>
      <c r="AT186" s="43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3"/>
      <c r="BG186" s="43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3"/>
      <c r="BS186" s="43"/>
      <c r="BT186" s="43"/>
      <c r="BU186" s="43"/>
      <c r="BV186" s="43"/>
      <c r="BW186" s="43"/>
      <c r="BX186" s="43"/>
      <c r="BY186" s="43"/>
      <c r="BZ186" s="43"/>
      <c r="CA186" s="43"/>
    </row>
    <row r="187" spans="2:79" x14ac:dyDescent="0.25">
      <c r="B187" s="77"/>
      <c r="C187" s="42"/>
      <c r="D187" s="42"/>
      <c r="E187" s="42"/>
      <c r="F187" s="42"/>
      <c r="G187" s="42"/>
      <c r="H187" s="42"/>
      <c r="I187" s="42"/>
      <c r="J187" s="21"/>
      <c r="K187" s="84"/>
      <c r="L187" s="42"/>
      <c r="M187" s="42"/>
      <c r="N187" s="42"/>
      <c r="O187" s="42"/>
      <c r="P187" s="42"/>
      <c r="Q187" s="42"/>
      <c r="R187" s="42"/>
      <c r="S187" s="43"/>
      <c r="T187" s="86"/>
      <c r="U187" s="42"/>
      <c r="V187" s="42"/>
      <c r="W187" s="42"/>
      <c r="X187" s="42"/>
      <c r="Y187" s="42"/>
      <c r="Z187" s="42"/>
      <c r="AA187" s="42"/>
      <c r="AB187" s="43"/>
      <c r="AC187" s="116"/>
      <c r="AD187" s="88"/>
      <c r="AE187" s="88"/>
      <c r="AF187" s="88"/>
      <c r="AG187" s="88"/>
      <c r="AH187" s="88"/>
      <c r="AI187" s="88"/>
      <c r="AJ187" s="88"/>
      <c r="AK187" s="133"/>
      <c r="AL187" s="133"/>
      <c r="AM187" s="133"/>
      <c r="AN187" s="133"/>
      <c r="AO187" s="133"/>
      <c r="AP187" s="133"/>
      <c r="AQ187" s="43"/>
      <c r="AR187" s="43"/>
      <c r="AS187" s="43"/>
      <c r="AT187" s="43"/>
      <c r="AU187" s="43"/>
      <c r="AV187" s="43"/>
      <c r="AW187" s="43"/>
      <c r="AX187" s="43"/>
      <c r="AY187" s="43"/>
      <c r="AZ187" s="43"/>
      <c r="BA187" s="43"/>
      <c r="BB187" s="43"/>
      <c r="BC187" s="43"/>
      <c r="BD187" s="43"/>
      <c r="BE187" s="43"/>
      <c r="BF187" s="43"/>
      <c r="BG187" s="43"/>
      <c r="BH187" s="43"/>
      <c r="BI187" s="43"/>
      <c r="BJ187" s="43"/>
      <c r="BK187" s="43"/>
      <c r="BL187" s="43"/>
      <c r="BM187" s="43"/>
      <c r="BN187" s="43"/>
      <c r="BO187" s="43"/>
      <c r="BP187" s="43"/>
      <c r="BQ187" s="43"/>
      <c r="BR187" s="43"/>
      <c r="BS187" s="43"/>
      <c r="BT187" s="43"/>
      <c r="BU187" s="43"/>
      <c r="BV187" s="43"/>
      <c r="BW187" s="43"/>
      <c r="BX187" s="43"/>
      <c r="BY187" s="43"/>
      <c r="BZ187" s="43"/>
      <c r="CA187" s="43"/>
    </row>
    <row r="188" spans="2:79" x14ac:dyDescent="0.25">
      <c r="B188" s="77"/>
      <c r="C188" s="42"/>
      <c r="D188" s="42"/>
      <c r="E188" s="42"/>
      <c r="F188" s="42"/>
      <c r="G188" s="42"/>
      <c r="H188" s="42"/>
      <c r="I188" s="42"/>
      <c r="J188" s="25"/>
      <c r="K188" s="77"/>
      <c r="L188" s="42"/>
      <c r="M188" s="42"/>
      <c r="N188" s="42"/>
      <c r="O188" s="42"/>
      <c r="P188" s="42"/>
      <c r="Q188" s="42"/>
      <c r="R188" s="42"/>
      <c r="S188" s="43"/>
      <c r="T188" s="85"/>
      <c r="U188" s="42"/>
      <c r="V188" s="42"/>
      <c r="W188" s="42"/>
      <c r="X188" s="42"/>
      <c r="Y188" s="42"/>
      <c r="Z188" s="42"/>
      <c r="AA188" s="42"/>
      <c r="AB188" s="43"/>
      <c r="AC188" s="87"/>
      <c r="AD188" s="88"/>
      <c r="AE188" s="88"/>
      <c r="AF188" s="88"/>
      <c r="AG188" s="88"/>
      <c r="AH188" s="88"/>
      <c r="AI188" s="88"/>
      <c r="AJ188" s="88"/>
      <c r="AK188" s="133"/>
      <c r="AL188" s="133"/>
      <c r="AM188" s="133"/>
      <c r="AN188" s="133"/>
      <c r="AO188" s="133"/>
      <c r="AP188" s="133"/>
      <c r="AQ188" s="43"/>
      <c r="AR188" s="43"/>
      <c r="AS188" s="43"/>
      <c r="AT188" s="43"/>
      <c r="AU188" s="43"/>
      <c r="AV188" s="43"/>
      <c r="AW188" s="43"/>
      <c r="AX188" s="43"/>
      <c r="AY188" s="43"/>
      <c r="AZ188" s="43"/>
      <c r="BA188" s="43"/>
      <c r="BB188" s="43"/>
      <c r="BC188" s="43"/>
      <c r="BD188" s="43"/>
      <c r="BE188" s="43"/>
      <c r="BF188" s="43"/>
      <c r="BG188" s="43"/>
      <c r="BH188" s="43"/>
      <c r="BI188" s="43"/>
      <c r="BJ188" s="43"/>
      <c r="BK188" s="43"/>
      <c r="BL188" s="43"/>
      <c r="BM188" s="43"/>
      <c r="BN188" s="43"/>
      <c r="BO188" s="43"/>
      <c r="BP188" s="43"/>
      <c r="BQ188" s="43"/>
      <c r="BR188" s="43"/>
      <c r="BS188" s="43"/>
      <c r="BT188" s="43"/>
      <c r="BU188" s="43"/>
      <c r="BV188" s="43"/>
      <c r="BW188" s="43"/>
      <c r="BX188" s="43"/>
      <c r="BY188" s="43"/>
      <c r="BZ188" s="43"/>
      <c r="CA188" s="43"/>
    </row>
    <row r="189" spans="2:79" x14ac:dyDescent="0.25">
      <c r="B189" s="77"/>
      <c r="C189" s="42"/>
      <c r="D189" s="42"/>
      <c r="E189" s="42"/>
      <c r="F189" s="42"/>
      <c r="G189" s="42"/>
      <c r="H189" s="42"/>
      <c r="I189" s="42"/>
      <c r="J189" s="42"/>
      <c r="K189" s="77"/>
      <c r="L189" s="42"/>
      <c r="M189" s="42"/>
      <c r="N189" s="42"/>
      <c r="O189" s="42"/>
      <c r="P189" s="42"/>
      <c r="Q189" s="42"/>
      <c r="R189" s="42"/>
      <c r="S189" s="43"/>
      <c r="T189" s="86"/>
      <c r="U189" s="42"/>
      <c r="V189" s="42"/>
      <c r="W189" s="42"/>
      <c r="X189" s="42"/>
      <c r="Y189" s="42"/>
      <c r="Z189" s="42"/>
      <c r="AA189" s="42"/>
      <c r="AB189" s="43"/>
      <c r="AC189" s="87"/>
      <c r="AD189" s="88"/>
      <c r="AE189" s="88"/>
      <c r="AF189" s="88"/>
      <c r="AG189" s="88"/>
      <c r="AH189" s="88"/>
      <c r="AI189" s="88"/>
      <c r="AJ189" s="88"/>
      <c r="AK189" s="133"/>
      <c r="AL189" s="133"/>
      <c r="AM189" s="133"/>
      <c r="AN189" s="133"/>
      <c r="AO189" s="133"/>
      <c r="AP189" s="43"/>
      <c r="AQ189" s="43"/>
      <c r="AR189" s="43"/>
      <c r="AS189" s="43"/>
      <c r="AT189" s="43"/>
      <c r="AU189" s="43"/>
      <c r="AV189" s="43"/>
      <c r="AW189" s="43"/>
      <c r="AX189" s="43"/>
      <c r="AY189" s="43"/>
      <c r="AZ189" s="43"/>
      <c r="BA189" s="43"/>
      <c r="BB189" s="43"/>
      <c r="BC189" s="43"/>
      <c r="BD189" s="43"/>
      <c r="BE189" s="43"/>
      <c r="BF189" s="43"/>
      <c r="BG189" s="43"/>
      <c r="BH189" s="43"/>
      <c r="BI189" s="43"/>
      <c r="BJ189" s="43"/>
      <c r="BK189" s="43"/>
      <c r="BL189" s="43"/>
      <c r="BM189" s="43"/>
      <c r="BN189" s="43"/>
      <c r="BO189" s="43"/>
      <c r="BP189" s="43"/>
      <c r="BQ189" s="43"/>
      <c r="BR189" s="43"/>
      <c r="BS189" s="43"/>
      <c r="BT189" s="43"/>
      <c r="BU189" s="43"/>
      <c r="BV189" s="43"/>
      <c r="BW189" s="43"/>
      <c r="BX189" s="43"/>
      <c r="BY189" s="43"/>
      <c r="BZ189" s="43"/>
      <c r="CA189" s="43"/>
    </row>
    <row r="190" spans="2:79" x14ac:dyDescent="0.25">
      <c r="B190" s="43"/>
      <c r="C190" s="88"/>
      <c r="D190" s="88"/>
      <c r="E190" s="88"/>
      <c r="F190" s="88"/>
      <c r="G190" s="88"/>
      <c r="H190" s="88"/>
      <c r="I190" s="88"/>
      <c r="J190" s="42"/>
      <c r="K190" s="82"/>
      <c r="L190" s="42"/>
      <c r="M190" s="42"/>
      <c r="N190" s="42"/>
      <c r="O190" s="42"/>
      <c r="P190" s="42"/>
      <c r="Q190" s="42"/>
      <c r="R190" s="42"/>
      <c r="S190" s="43"/>
      <c r="T190" s="109"/>
      <c r="U190" s="42"/>
      <c r="V190" s="42"/>
      <c r="W190" s="42"/>
      <c r="X190" s="42"/>
      <c r="Y190" s="42"/>
      <c r="Z190" s="42"/>
      <c r="AA190" s="42"/>
      <c r="AB190" s="43"/>
      <c r="AC190" s="87"/>
      <c r="AD190" s="88"/>
      <c r="AE190" s="88"/>
      <c r="AF190" s="88"/>
      <c r="AG190" s="88"/>
      <c r="AH190" s="88"/>
      <c r="AI190" s="88"/>
      <c r="AJ190" s="88"/>
      <c r="AK190" s="43"/>
      <c r="AL190" s="132"/>
      <c r="AM190" s="132"/>
      <c r="AN190" s="132"/>
      <c r="AO190" s="132"/>
      <c r="AP190" s="132"/>
      <c r="AQ190" s="100"/>
      <c r="AR190" s="100"/>
      <c r="AS190" s="100"/>
      <c r="AT190" s="100"/>
      <c r="AU190" s="100"/>
      <c r="AV190" s="100"/>
      <c r="AW190" s="100"/>
      <c r="AX190" s="43"/>
      <c r="AY190" s="43"/>
      <c r="AZ190" s="43"/>
      <c r="BA190" s="43"/>
      <c r="BB190" s="43"/>
      <c r="BC190" s="43"/>
      <c r="BD190" s="43"/>
      <c r="BE190" s="43"/>
      <c r="BF190" s="43"/>
      <c r="BG190" s="43"/>
      <c r="BH190" s="43"/>
      <c r="BI190" s="43"/>
      <c r="BJ190" s="43"/>
      <c r="BK190" s="43"/>
      <c r="BL190" s="43"/>
      <c r="BM190" s="43"/>
      <c r="BN190" s="43"/>
      <c r="BO190" s="43"/>
      <c r="BP190" s="43"/>
      <c r="BQ190" s="43"/>
      <c r="BR190" s="43"/>
      <c r="BS190" s="43"/>
      <c r="BT190" s="43"/>
      <c r="BU190" s="43"/>
      <c r="BV190" s="43"/>
      <c r="BW190" s="43"/>
      <c r="BX190" s="43"/>
      <c r="BY190" s="43"/>
      <c r="BZ190" s="43"/>
      <c r="CA190" s="43"/>
    </row>
    <row r="191" spans="2:79" x14ac:dyDescent="0.25">
      <c r="B191" s="77"/>
      <c r="C191" s="42"/>
      <c r="D191" s="42"/>
      <c r="E191" s="42"/>
      <c r="F191" s="42"/>
      <c r="G191" s="42"/>
      <c r="H191" s="42"/>
      <c r="I191" s="42"/>
      <c r="J191" s="96"/>
      <c r="K191" s="82"/>
      <c r="L191" s="42"/>
      <c r="M191" s="42"/>
      <c r="N191" s="42"/>
      <c r="O191" s="42"/>
      <c r="P191" s="42"/>
      <c r="Q191" s="42"/>
      <c r="R191" s="42"/>
      <c r="S191" s="43"/>
      <c r="T191" s="43"/>
      <c r="U191" s="129"/>
      <c r="V191" s="129"/>
      <c r="W191" s="129"/>
      <c r="X191" s="129"/>
      <c r="Y191" s="134"/>
      <c r="Z191" s="134"/>
      <c r="AA191" s="134"/>
      <c r="AB191" s="43"/>
      <c r="AC191" s="117"/>
      <c r="AD191" s="90"/>
      <c r="AE191" s="90"/>
      <c r="AF191" s="90"/>
      <c r="AG191" s="90"/>
      <c r="AH191" s="90"/>
      <c r="AI191" s="90"/>
      <c r="AJ191" s="90"/>
      <c r="AK191" s="43"/>
      <c r="AL191" s="100"/>
      <c r="AM191" s="137"/>
      <c r="AN191" s="137"/>
      <c r="AO191" s="137"/>
      <c r="AP191" s="137"/>
      <c r="AQ191" s="101"/>
      <c r="AR191" s="101"/>
      <c r="AS191" s="101"/>
      <c r="AT191" s="101"/>
      <c r="AU191" s="101"/>
      <c r="AV191" s="101"/>
      <c r="AW191" s="101"/>
      <c r="AX191" s="43"/>
      <c r="AY191" s="43"/>
      <c r="AZ191" s="43"/>
      <c r="BA191" s="43"/>
      <c r="BB191" s="43"/>
      <c r="BC191" s="43"/>
      <c r="BD191" s="43"/>
      <c r="BE191" s="43"/>
      <c r="BF191" s="43"/>
      <c r="BG191" s="43"/>
      <c r="BH191" s="43"/>
      <c r="BI191" s="43"/>
      <c r="BJ191" s="43"/>
      <c r="BK191" s="43"/>
      <c r="BL191" s="43"/>
      <c r="BM191" s="43"/>
      <c r="BN191" s="43"/>
      <c r="BO191" s="43"/>
      <c r="BP191" s="43"/>
      <c r="BQ191" s="43"/>
      <c r="BR191" s="43"/>
      <c r="BS191" s="43"/>
      <c r="BT191" s="43"/>
      <c r="BU191" s="43"/>
      <c r="BV191" s="43"/>
      <c r="BW191" s="43"/>
      <c r="BX191" s="43"/>
      <c r="BY191" s="43"/>
      <c r="BZ191" s="43"/>
      <c r="CA191" s="43"/>
    </row>
    <row r="192" spans="2:79" x14ac:dyDescent="0.25">
      <c r="B192" s="77"/>
      <c r="C192" s="42"/>
      <c r="D192" s="42"/>
      <c r="E192" s="42"/>
      <c r="F192" s="42"/>
      <c r="G192" s="42"/>
      <c r="H192" s="42"/>
      <c r="I192" s="42"/>
      <c r="J192" s="96"/>
      <c r="K192" s="77"/>
      <c r="L192" s="42"/>
      <c r="M192" s="42"/>
      <c r="N192" s="42"/>
      <c r="O192" s="42"/>
      <c r="P192" s="42"/>
      <c r="Q192" s="42"/>
      <c r="R192" s="42"/>
      <c r="S192" s="43"/>
      <c r="T192" s="43"/>
      <c r="U192" s="88"/>
      <c r="V192" s="88"/>
      <c r="W192" s="88"/>
      <c r="X192" s="88"/>
      <c r="Y192" s="88"/>
      <c r="Z192" s="88"/>
      <c r="AA192" s="88"/>
      <c r="AB192" s="43"/>
      <c r="AC192" s="116"/>
      <c r="AD192" s="88"/>
      <c r="AE192" s="88"/>
      <c r="AF192" s="88"/>
      <c r="AG192" s="88"/>
      <c r="AH192" s="88"/>
      <c r="AI192" s="88"/>
      <c r="AJ192" s="88"/>
      <c r="AK192" s="43"/>
      <c r="AL192" s="100"/>
      <c r="AM192" s="137"/>
      <c r="AN192" s="137"/>
      <c r="AO192" s="137"/>
      <c r="AP192" s="137"/>
      <c r="AQ192" s="101"/>
      <c r="AR192" s="101"/>
      <c r="AS192" s="101"/>
      <c r="AT192" s="101"/>
      <c r="AU192" s="101"/>
      <c r="AV192" s="101"/>
      <c r="AW192" s="101"/>
      <c r="AX192" s="43"/>
      <c r="AY192" s="43"/>
      <c r="AZ192" s="43"/>
      <c r="BA192" s="43"/>
      <c r="BB192" s="43"/>
      <c r="BC192" s="43"/>
      <c r="BD192" s="43"/>
      <c r="BE192" s="43"/>
      <c r="BF192" s="43"/>
      <c r="BG192" s="43"/>
      <c r="BH192" s="43"/>
      <c r="BI192" s="43"/>
      <c r="BJ192" s="43"/>
      <c r="BK192" s="43"/>
      <c r="BL192" s="43"/>
      <c r="BM192" s="43"/>
      <c r="BN192" s="43"/>
      <c r="BO192" s="43"/>
      <c r="BP192" s="43"/>
      <c r="BQ192" s="43"/>
      <c r="BR192" s="43"/>
      <c r="BS192" s="43"/>
      <c r="BT192" s="43"/>
      <c r="BU192" s="43"/>
      <c r="BV192" s="43"/>
      <c r="BW192" s="43"/>
      <c r="BX192" s="43"/>
      <c r="BY192" s="43"/>
      <c r="BZ192" s="43"/>
      <c r="CA192" s="43"/>
    </row>
    <row r="193" spans="2:79" x14ac:dyDescent="0.25">
      <c r="B193" s="43"/>
      <c r="C193" s="42"/>
      <c r="D193" s="42"/>
      <c r="E193" s="42"/>
      <c r="F193" s="42"/>
      <c r="G193" s="42"/>
      <c r="H193" s="42"/>
      <c r="I193" s="42"/>
      <c r="J193" s="42"/>
      <c r="K193" s="43"/>
      <c r="L193" s="42"/>
      <c r="M193" s="42"/>
      <c r="N193" s="42"/>
      <c r="O193" s="42"/>
      <c r="P193" s="42"/>
      <c r="Q193" s="42"/>
      <c r="R193" s="42"/>
      <c r="S193" s="43"/>
      <c r="T193" s="138"/>
      <c r="U193" s="138"/>
      <c r="V193" s="138"/>
      <c r="W193" s="138"/>
      <c r="X193" s="138"/>
      <c r="Y193" s="138"/>
      <c r="Z193" s="138"/>
      <c r="AA193" s="138"/>
      <c r="AB193" s="43"/>
      <c r="AC193" s="87"/>
      <c r="AD193" s="42"/>
      <c r="AE193" s="42"/>
      <c r="AF193" s="42"/>
      <c r="AG193" s="42"/>
      <c r="AH193" s="42"/>
      <c r="AI193" s="42"/>
      <c r="AJ193" s="42"/>
      <c r="AK193" s="43"/>
      <c r="AL193" s="100"/>
      <c r="AM193" s="137"/>
      <c r="AN193" s="137"/>
      <c r="AO193" s="137"/>
      <c r="AP193" s="137"/>
      <c r="AQ193" s="102"/>
      <c r="AR193" s="102"/>
      <c r="AS193" s="102"/>
      <c r="AT193" s="102"/>
      <c r="AU193" s="102"/>
      <c r="AV193" s="102"/>
      <c r="AW193" s="102"/>
      <c r="AX193" s="43"/>
      <c r="AY193" s="43"/>
      <c r="AZ193" s="43"/>
      <c r="BA193" s="43"/>
      <c r="BB193" s="43"/>
      <c r="BC193" s="43"/>
      <c r="BD193" s="43"/>
      <c r="BE193" s="43"/>
      <c r="BF193" s="43"/>
      <c r="BG193" s="43"/>
      <c r="BH193" s="43"/>
      <c r="BI193" s="43"/>
      <c r="BJ193" s="43"/>
      <c r="BK193" s="43"/>
      <c r="BL193" s="43"/>
      <c r="BM193" s="43"/>
      <c r="BN193" s="43"/>
      <c r="BO193" s="43"/>
      <c r="BP193" s="43"/>
      <c r="BQ193" s="43"/>
      <c r="BR193" s="43"/>
      <c r="BS193" s="43"/>
      <c r="BT193" s="43"/>
      <c r="BU193" s="43"/>
      <c r="BV193" s="43"/>
      <c r="BW193" s="43"/>
      <c r="BX193" s="43"/>
      <c r="BY193" s="43"/>
      <c r="BZ193" s="43"/>
      <c r="CA193" s="43"/>
    </row>
    <row r="194" spans="2:79" x14ac:dyDescent="0.25">
      <c r="B194" s="77"/>
      <c r="C194" s="42"/>
      <c r="D194" s="42"/>
      <c r="E194" s="42"/>
      <c r="F194" s="42"/>
      <c r="G194" s="42"/>
      <c r="H194" s="42"/>
      <c r="I194" s="42"/>
      <c r="K194" s="77"/>
      <c r="L194" s="42"/>
      <c r="M194" s="42"/>
      <c r="N194" s="42"/>
      <c r="O194" s="42"/>
      <c r="P194" s="42"/>
      <c r="Q194" s="42"/>
      <c r="R194" s="42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87"/>
      <c r="AD194" s="88"/>
      <c r="AE194" s="88"/>
      <c r="AF194" s="88"/>
      <c r="AG194" s="88"/>
      <c r="AH194" s="88"/>
      <c r="AI194" s="88"/>
      <c r="AJ194" s="88"/>
      <c r="AK194" s="43"/>
      <c r="AL194" s="100"/>
      <c r="AM194" s="137"/>
      <c r="AN194" s="137"/>
      <c r="AO194" s="137"/>
      <c r="AP194" s="137"/>
      <c r="AQ194" s="101"/>
      <c r="AR194" s="101"/>
      <c r="AS194" s="101"/>
      <c r="AT194" s="101"/>
      <c r="AU194" s="101"/>
      <c r="AV194" s="101"/>
      <c r="AW194" s="101"/>
      <c r="AX194" s="43"/>
      <c r="AY194" s="43"/>
      <c r="AZ194" s="43"/>
      <c r="BA194" s="43"/>
      <c r="BB194" s="43"/>
      <c r="BC194" s="43"/>
      <c r="BD194" s="43"/>
      <c r="BE194" s="43"/>
      <c r="BF194" s="43"/>
      <c r="BG194" s="43"/>
      <c r="BH194" s="43"/>
      <c r="BI194" s="43"/>
      <c r="BJ194" s="43"/>
      <c r="BK194" s="43"/>
      <c r="BL194" s="43"/>
      <c r="BM194" s="43"/>
      <c r="BN194" s="43"/>
      <c r="BO194" s="43"/>
      <c r="BP194" s="43"/>
      <c r="BQ194" s="43"/>
      <c r="BR194" s="43"/>
      <c r="BS194" s="43"/>
      <c r="BT194" s="43"/>
      <c r="BU194" s="43"/>
      <c r="BV194" s="43"/>
      <c r="BW194" s="43"/>
      <c r="BX194" s="43"/>
      <c r="BY194" s="43"/>
      <c r="BZ194" s="43"/>
      <c r="CA194" s="43"/>
    </row>
    <row r="195" spans="2:79" x14ac:dyDescent="0.25">
      <c r="B195" s="77"/>
      <c r="C195" s="96"/>
      <c r="D195" s="96"/>
      <c r="E195" s="96"/>
      <c r="F195" s="96"/>
      <c r="G195" s="96"/>
      <c r="H195" s="96"/>
      <c r="I195" s="96"/>
      <c r="K195" s="77"/>
      <c r="L195" s="42"/>
      <c r="M195" s="42"/>
      <c r="N195" s="42"/>
      <c r="O195" s="42"/>
      <c r="P195" s="42"/>
      <c r="Q195" s="42"/>
      <c r="R195" s="42"/>
      <c r="S195" s="43"/>
      <c r="T195" s="43"/>
      <c r="U195" s="43"/>
      <c r="V195" s="121"/>
      <c r="W195" s="121"/>
      <c r="X195" s="121"/>
      <c r="Y195" s="121"/>
      <c r="Z195" s="121"/>
      <c r="AA195" s="121"/>
      <c r="AB195" s="43"/>
      <c r="AC195" s="98"/>
      <c r="AD195" s="42"/>
      <c r="AE195" s="42"/>
      <c r="AF195" s="42"/>
      <c r="AG195" s="42"/>
      <c r="AH195" s="42"/>
      <c r="AI195" s="42"/>
      <c r="AJ195" s="42"/>
      <c r="AK195" s="43"/>
      <c r="AL195" s="100"/>
      <c r="AM195" s="137"/>
      <c r="AN195" s="137"/>
      <c r="AO195" s="137"/>
      <c r="AP195" s="137"/>
      <c r="AQ195" s="101"/>
      <c r="AR195" s="101"/>
      <c r="AS195" s="101"/>
      <c r="AT195" s="101"/>
      <c r="AU195" s="101"/>
      <c r="AV195" s="101"/>
      <c r="AW195" s="101"/>
      <c r="AX195" s="43"/>
      <c r="AY195" s="43"/>
      <c r="AZ195" s="43"/>
      <c r="BA195" s="43"/>
      <c r="BB195" s="43"/>
      <c r="BC195" s="43"/>
      <c r="BD195" s="43"/>
      <c r="BE195" s="43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3"/>
      <c r="BQ195" s="43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</row>
    <row r="196" spans="2:79" x14ac:dyDescent="0.25">
      <c r="B196" s="77"/>
      <c r="C196" s="96"/>
      <c r="D196" s="96"/>
      <c r="E196" s="96"/>
      <c r="F196" s="96"/>
      <c r="G196" s="96"/>
      <c r="H196" s="96"/>
      <c r="I196" s="96"/>
      <c r="J196" s="75"/>
      <c r="K196" s="84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  <c r="AA196" s="131"/>
      <c r="AB196" s="43"/>
      <c r="AC196" s="98"/>
      <c r="AD196" s="42"/>
      <c r="AE196" s="42"/>
      <c r="AF196" s="42"/>
      <c r="AG196" s="42"/>
      <c r="AH196" s="42"/>
      <c r="AI196" s="42"/>
      <c r="AJ196" s="42"/>
      <c r="AK196" s="43"/>
      <c r="AL196" s="100"/>
      <c r="AM196" s="136"/>
      <c r="AN196" s="136"/>
      <c r="AO196" s="136"/>
      <c r="AP196" s="136"/>
      <c r="AQ196" s="102"/>
      <c r="AR196" s="102"/>
      <c r="AS196" s="102"/>
      <c r="AT196" s="102"/>
      <c r="AU196" s="102"/>
      <c r="AV196" s="102"/>
      <c r="AW196" s="102"/>
      <c r="AX196" s="43"/>
      <c r="AY196" s="43"/>
      <c r="AZ196" s="43"/>
      <c r="BA196" s="43"/>
      <c r="BB196" s="43"/>
      <c r="BC196" s="43"/>
      <c r="BD196" s="43"/>
      <c r="BE196" s="43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3"/>
      <c r="BQ196" s="43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</row>
    <row r="197" spans="2:79" x14ac:dyDescent="0.25">
      <c r="B197" s="43"/>
      <c r="C197" s="96"/>
      <c r="D197" s="96"/>
      <c r="E197" s="96"/>
      <c r="F197" s="96"/>
      <c r="G197" s="96"/>
      <c r="H197" s="96"/>
      <c r="I197" s="96"/>
      <c r="J197" s="70"/>
      <c r="K197" s="77"/>
      <c r="L197" s="42"/>
      <c r="M197" s="42"/>
      <c r="N197" s="42"/>
      <c r="O197" s="42"/>
      <c r="P197" s="42"/>
      <c r="Q197" s="42"/>
      <c r="R197" s="42"/>
      <c r="S197" s="43"/>
      <c r="T197" s="43"/>
      <c r="U197" s="43"/>
      <c r="V197" s="43"/>
      <c r="W197" s="43"/>
      <c r="X197" s="43"/>
      <c r="Y197" s="43"/>
      <c r="Z197" s="43"/>
      <c r="AA197" s="43"/>
      <c r="AB197" s="43"/>
      <c r="AC197" s="98"/>
      <c r="AD197" s="42"/>
      <c r="AE197" s="42"/>
      <c r="AF197" s="42"/>
      <c r="AG197" s="42"/>
      <c r="AH197" s="42"/>
      <c r="AI197" s="42"/>
      <c r="AJ197" s="42"/>
      <c r="AK197" s="43"/>
      <c r="AL197" s="100"/>
      <c r="AM197" s="100"/>
      <c r="AN197" s="100"/>
      <c r="AO197" s="100"/>
      <c r="AP197" s="100"/>
      <c r="AQ197" s="101"/>
      <c r="AR197" s="101"/>
      <c r="AS197" s="101"/>
      <c r="AT197" s="101"/>
      <c r="AU197" s="101"/>
      <c r="AV197" s="101"/>
      <c r="AW197" s="101"/>
      <c r="AX197" s="43"/>
      <c r="AY197" s="43"/>
      <c r="AZ197" s="43"/>
      <c r="BA197" s="43"/>
      <c r="BB197" s="43"/>
      <c r="BC197" s="43"/>
      <c r="BD197" s="43"/>
      <c r="BE197" s="43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3"/>
      <c r="BQ197" s="43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</row>
    <row r="198" spans="2:79" x14ac:dyDescent="0.25">
      <c r="B198" s="226"/>
      <c r="C198" s="226"/>
      <c r="D198" s="226"/>
      <c r="E198" s="226"/>
      <c r="F198" s="226"/>
      <c r="G198" s="226"/>
      <c r="H198" s="226"/>
      <c r="I198" s="226"/>
      <c r="J198" s="70"/>
      <c r="K198" s="77"/>
      <c r="L198" s="42"/>
      <c r="M198" s="42"/>
      <c r="N198" s="42"/>
      <c r="O198" s="42"/>
      <c r="P198" s="42"/>
      <c r="Q198" s="42"/>
      <c r="R198" s="42"/>
      <c r="S198" s="43"/>
      <c r="T198" s="43"/>
      <c r="U198" s="43"/>
      <c r="V198" s="43"/>
      <c r="W198" s="43"/>
      <c r="X198" s="43"/>
      <c r="Y198" s="43"/>
      <c r="Z198" s="43"/>
      <c r="AA198" s="43"/>
      <c r="AB198" s="43"/>
      <c r="AC198" s="116"/>
      <c r="AD198" s="88"/>
      <c r="AE198" s="88"/>
      <c r="AF198" s="88"/>
      <c r="AG198" s="88"/>
      <c r="AH198" s="88"/>
      <c r="AI198" s="88"/>
      <c r="AJ198" s="88"/>
      <c r="AK198" s="43"/>
      <c r="AL198" s="100"/>
      <c r="AM198" s="100"/>
      <c r="AN198" s="100"/>
      <c r="AO198" s="100"/>
      <c r="AP198" s="100"/>
      <c r="AQ198" s="101"/>
      <c r="AR198" s="101"/>
      <c r="AS198" s="101"/>
      <c r="AT198" s="101"/>
      <c r="AU198" s="101"/>
      <c r="AV198" s="101"/>
      <c r="AW198" s="101"/>
      <c r="AX198" s="43"/>
      <c r="AY198" s="43"/>
      <c r="AZ198" s="43"/>
      <c r="BA198" s="43"/>
      <c r="BB198" s="43"/>
      <c r="BC198" s="43"/>
      <c r="BD198" s="43"/>
      <c r="BE198" s="43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3"/>
      <c r="BQ198" s="43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</row>
    <row r="199" spans="2:79" x14ac:dyDescent="0.25">
      <c r="B199" s="77"/>
      <c r="C199" s="103"/>
      <c r="D199" s="103"/>
      <c r="E199" s="103"/>
      <c r="F199" s="103"/>
      <c r="G199" s="103"/>
      <c r="H199" s="103"/>
      <c r="I199" s="103"/>
      <c r="J199" s="70"/>
      <c r="K199" s="138"/>
      <c r="L199" s="138"/>
      <c r="M199" s="138"/>
      <c r="N199" s="138"/>
      <c r="O199" s="138"/>
      <c r="P199" s="138"/>
      <c r="Q199" s="138"/>
      <c r="R199" s="138"/>
      <c r="S199" s="43"/>
      <c r="T199" s="43"/>
      <c r="U199" s="43"/>
      <c r="V199" s="43"/>
      <c r="W199" s="43"/>
      <c r="X199" s="43"/>
      <c r="Y199" s="43"/>
      <c r="Z199" s="43"/>
      <c r="AA199" s="43"/>
      <c r="AB199" s="43"/>
      <c r="AC199" s="87"/>
      <c r="AD199" s="88"/>
      <c r="AE199" s="88"/>
      <c r="AF199" s="88"/>
      <c r="AG199" s="88"/>
      <c r="AH199" s="88"/>
      <c r="AI199" s="88"/>
      <c r="AJ199" s="88"/>
      <c r="AK199" s="43"/>
      <c r="AL199" s="100"/>
      <c r="AM199" s="100"/>
      <c r="AN199" s="100"/>
      <c r="AO199" s="100"/>
      <c r="AP199" s="100"/>
      <c r="AQ199" s="101"/>
      <c r="AR199" s="101"/>
      <c r="AS199" s="101"/>
      <c r="AT199" s="101"/>
      <c r="AU199" s="101"/>
      <c r="AV199" s="101"/>
      <c r="AW199" s="101"/>
      <c r="AX199" s="43"/>
      <c r="AY199" s="43"/>
      <c r="AZ199" s="43"/>
      <c r="BA199" s="43"/>
      <c r="BB199" s="43"/>
      <c r="BC199" s="43"/>
      <c r="BD199" s="43"/>
      <c r="BE199" s="43"/>
      <c r="BF199" s="43"/>
      <c r="BG199" s="43"/>
      <c r="BH199" s="43"/>
      <c r="BI199" s="43"/>
      <c r="BJ199" s="43"/>
      <c r="BK199" s="43"/>
      <c r="BL199" s="43"/>
      <c r="BM199" s="43"/>
      <c r="BN199" s="43"/>
      <c r="BO199" s="43"/>
      <c r="BP199" s="43"/>
      <c r="BQ199" s="43"/>
      <c r="BR199" s="43"/>
      <c r="BS199" s="43"/>
      <c r="BT199" s="43"/>
      <c r="BU199" s="43"/>
      <c r="BV199" s="43"/>
      <c r="BW199" s="43"/>
      <c r="BX199" s="43"/>
      <c r="BY199" s="43"/>
      <c r="BZ199" s="43"/>
      <c r="CA199" s="43"/>
    </row>
    <row r="200" spans="2:79" x14ac:dyDescent="0.25">
      <c r="B200" s="82"/>
      <c r="C200" s="42"/>
      <c r="D200" s="42"/>
      <c r="E200" s="42"/>
      <c r="F200" s="42"/>
      <c r="G200" s="42"/>
      <c r="H200" s="42"/>
      <c r="I200" s="42"/>
      <c r="J200" s="25"/>
      <c r="K200" s="42"/>
      <c r="L200" s="42"/>
      <c r="M200" s="42"/>
      <c r="N200" s="42"/>
      <c r="O200" s="42"/>
      <c r="P200" s="42"/>
      <c r="Q200" s="42"/>
      <c r="R200" s="43"/>
      <c r="S200" s="43"/>
      <c r="T200" s="43"/>
      <c r="U200" s="43"/>
      <c r="V200" s="43"/>
      <c r="W200" s="43"/>
      <c r="X200" s="43"/>
      <c r="Y200" s="43"/>
      <c r="Z200" s="43"/>
      <c r="AA200" s="43"/>
      <c r="AB200" s="43"/>
      <c r="AC200" s="87"/>
      <c r="AD200" s="88"/>
      <c r="AE200" s="88"/>
      <c r="AF200" s="88"/>
      <c r="AG200" s="88"/>
      <c r="AH200" s="88"/>
      <c r="AI200" s="88"/>
      <c r="AJ200" s="88"/>
      <c r="AK200" s="43"/>
      <c r="AL200" s="100"/>
      <c r="AM200" s="100"/>
      <c r="AN200" s="100"/>
      <c r="AO200" s="100"/>
      <c r="AP200" s="100"/>
      <c r="AQ200" s="101"/>
      <c r="AR200" s="101"/>
      <c r="AS200" s="101"/>
      <c r="AT200" s="101"/>
      <c r="AU200" s="101"/>
      <c r="AV200" s="101"/>
      <c r="AW200" s="101"/>
      <c r="AX200" s="43"/>
      <c r="AY200" s="43"/>
      <c r="AZ200" s="43"/>
      <c r="BA200" s="43"/>
      <c r="BB200" s="43"/>
      <c r="BC200" s="43"/>
      <c r="BD200" s="43"/>
      <c r="BE200" s="43"/>
      <c r="BF200" s="43"/>
      <c r="BG200" s="43"/>
      <c r="BH200" s="43"/>
      <c r="BI200" s="43"/>
      <c r="BJ200" s="43"/>
      <c r="BK200" s="43"/>
      <c r="BL200" s="43"/>
      <c r="BM200" s="43"/>
      <c r="BN200" s="43"/>
      <c r="BO200" s="43"/>
      <c r="BP200" s="43"/>
      <c r="BQ200" s="43"/>
      <c r="BR200" s="43"/>
      <c r="BS200" s="43"/>
      <c r="BT200" s="43"/>
      <c r="BU200" s="43"/>
      <c r="BV200" s="43"/>
      <c r="BW200" s="43"/>
      <c r="BX200" s="43"/>
      <c r="BY200" s="43"/>
      <c r="BZ200" s="43"/>
      <c r="CA200" s="43"/>
    </row>
    <row r="201" spans="2:79" x14ac:dyDescent="0.25">
      <c r="B201" s="77"/>
      <c r="C201" s="103"/>
      <c r="D201" s="103"/>
      <c r="E201" s="103"/>
      <c r="F201" s="103"/>
      <c r="G201" s="103"/>
      <c r="H201" s="103"/>
      <c r="I201" s="103"/>
      <c r="J201" s="25"/>
      <c r="K201" s="42"/>
      <c r="L201" s="42"/>
      <c r="M201" s="42"/>
      <c r="N201" s="42"/>
      <c r="O201" s="42"/>
      <c r="P201" s="42"/>
      <c r="Q201" s="42"/>
      <c r="R201" s="42"/>
      <c r="S201" s="111"/>
      <c r="T201" s="43"/>
      <c r="U201" s="43"/>
      <c r="V201" s="43"/>
      <c r="W201" s="43"/>
      <c r="X201" s="43"/>
      <c r="Y201" s="43"/>
      <c r="Z201" s="43"/>
      <c r="AA201" s="43"/>
      <c r="AB201" s="43"/>
      <c r="AC201" s="87"/>
      <c r="AD201" s="88"/>
      <c r="AE201" s="88"/>
      <c r="AF201" s="88"/>
      <c r="AG201" s="88"/>
      <c r="AH201" s="88"/>
      <c r="AI201" s="88"/>
      <c r="AJ201" s="88"/>
      <c r="AK201" s="43"/>
      <c r="AL201" s="100"/>
      <c r="AM201" s="43"/>
      <c r="AN201" s="43"/>
      <c r="AO201" s="43"/>
      <c r="AP201" s="43"/>
      <c r="AQ201" s="101"/>
      <c r="AR201" s="101"/>
      <c r="AS201" s="101"/>
      <c r="AT201" s="101"/>
      <c r="AU201" s="101"/>
      <c r="AV201" s="101"/>
      <c r="AW201" s="101"/>
      <c r="AX201" s="43"/>
      <c r="AY201" s="43"/>
      <c r="AZ201" s="43"/>
      <c r="BA201" s="43"/>
      <c r="BB201" s="43"/>
      <c r="BC201" s="43"/>
      <c r="BD201" s="43"/>
      <c r="BE201" s="43"/>
      <c r="BF201" s="43"/>
      <c r="BG201" s="43"/>
      <c r="BH201" s="43"/>
      <c r="BI201" s="43"/>
      <c r="BJ201" s="43"/>
      <c r="BK201" s="43"/>
      <c r="BL201" s="43"/>
      <c r="BM201" s="43"/>
      <c r="BN201" s="43"/>
      <c r="BO201" s="43"/>
      <c r="BP201" s="43"/>
      <c r="BQ201" s="43"/>
      <c r="BR201" s="43"/>
      <c r="BS201" s="43"/>
      <c r="BT201" s="43"/>
      <c r="BU201" s="43"/>
      <c r="BV201" s="43"/>
      <c r="BW201" s="43"/>
      <c r="BX201" s="43"/>
      <c r="BY201" s="43"/>
      <c r="BZ201" s="43"/>
      <c r="CA201" s="43"/>
    </row>
    <row r="202" spans="2:79" x14ac:dyDescent="0.25">
      <c r="B202" s="77"/>
      <c r="C202" s="42"/>
      <c r="D202" s="42"/>
      <c r="E202" s="42"/>
      <c r="F202" s="42"/>
      <c r="G202" s="42"/>
      <c r="H202" s="42"/>
      <c r="I202" s="42"/>
      <c r="J202" s="25"/>
      <c r="K202" s="42"/>
      <c r="L202" s="42"/>
      <c r="M202" s="42"/>
      <c r="N202" s="42"/>
      <c r="O202" s="42"/>
      <c r="P202" s="42"/>
      <c r="Q202" s="42"/>
      <c r="R202" s="42"/>
      <c r="S202" s="111"/>
      <c r="T202" s="43"/>
      <c r="U202" s="43"/>
      <c r="V202" s="43"/>
      <c r="W202" s="43"/>
      <c r="X202" s="43"/>
      <c r="Y202" s="43"/>
      <c r="Z202" s="43"/>
      <c r="AA202" s="43"/>
      <c r="AB202" s="43"/>
      <c r="AC202" s="98"/>
      <c r="AD202" s="88"/>
      <c r="AE202" s="88"/>
      <c r="AF202" s="88"/>
      <c r="AG202" s="88"/>
      <c r="AH202" s="88"/>
      <c r="AI202" s="88"/>
      <c r="AJ202" s="88"/>
      <c r="AK202" s="43"/>
      <c r="AL202" s="100"/>
      <c r="AM202" s="43"/>
      <c r="AN202" s="43"/>
      <c r="AO202" s="43"/>
      <c r="AP202" s="43"/>
      <c r="AQ202" s="101"/>
      <c r="AR202" s="101"/>
      <c r="AS202" s="101"/>
      <c r="AT202" s="101"/>
      <c r="AU202" s="101"/>
      <c r="AV202" s="101"/>
      <c r="AW202" s="101"/>
      <c r="AX202" s="43"/>
      <c r="AY202" s="43"/>
      <c r="AZ202" s="43"/>
      <c r="BA202" s="43"/>
      <c r="BB202" s="43"/>
      <c r="BC202" s="43"/>
      <c r="BD202" s="43"/>
      <c r="BE202" s="43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3"/>
      <c r="BQ202" s="43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</row>
    <row r="203" spans="2:79" x14ac:dyDescent="0.25">
      <c r="B203" s="43"/>
      <c r="C203" s="42"/>
      <c r="D203" s="42"/>
      <c r="E203" s="42"/>
      <c r="F203" s="42"/>
      <c r="G203" s="42"/>
      <c r="H203" s="42"/>
      <c r="I203" s="42"/>
      <c r="J203" s="25"/>
      <c r="K203" s="42"/>
      <c r="L203" s="42"/>
      <c r="M203" s="42"/>
      <c r="N203" s="42"/>
      <c r="O203" s="42"/>
      <c r="P203" s="42"/>
      <c r="Q203" s="42"/>
      <c r="R203" s="42"/>
      <c r="S203" s="111"/>
      <c r="T203" s="43"/>
      <c r="U203" s="43"/>
      <c r="V203" s="43"/>
      <c r="W203" s="43"/>
      <c r="X203" s="43"/>
      <c r="Y203" s="43"/>
      <c r="Z203" s="43"/>
      <c r="AA203" s="43"/>
      <c r="AB203" s="43"/>
      <c r="AC203" s="87"/>
      <c r="AD203" s="90"/>
      <c r="AE203" s="90"/>
      <c r="AF203" s="90"/>
      <c r="AG203" s="90"/>
      <c r="AH203" s="90"/>
      <c r="AI203" s="90"/>
      <c r="AJ203" s="90"/>
      <c r="AK203" s="43"/>
      <c r="AL203" s="43"/>
      <c r="AM203" s="43"/>
      <c r="AN203" s="43"/>
      <c r="AO203" s="43"/>
      <c r="AP203" s="43"/>
      <c r="AQ203" s="43"/>
      <c r="AR203" s="43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3"/>
      <c r="BE203" s="43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3"/>
      <c r="BQ203" s="43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</row>
    <row r="204" spans="2:79" x14ac:dyDescent="0.25">
      <c r="B204" s="77"/>
      <c r="C204" s="42"/>
      <c r="D204" s="42"/>
      <c r="E204" s="42"/>
      <c r="F204" s="42"/>
      <c r="G204" s="42"/>
      <c r="H204" s="42"/>
      <c r="I204" s="42"/>
      <c r="J204" s="25"/>
      <c r="K204" s="42"/>
      <c r="L204" s="42"/>
      <c r="M204" s="42"/>
      <c r="N204" s="42"/>
      <c r="O204" s="42"/>
      <c r="P204" s="42"/>
      <c r="Q204" s="42"/>
      <c r="R204" s="42"/>
      <c r="S204" s="111"/>
      <c r="T204" s="43"/>
      <c r="U204" s="43"/>
      <c r="V204" s="43"/>
      <c r="W204" s="43"/>
      <c r="X204" s="43"/>
      <c r="Y204" s="43"/>
      <c r="Z204" s="43"/>
      <c r="AA204" s="43"/>
      <c r="AB204" s="43"/>
      <c r="AC204" s="116"/>
      <c r="AD204" s="88"/>
      <c r="AE204" s="88"/>
      <c r="AF204" s="88"/>
      <c r="AG204" s="88"/>
      <c r="AH204" s="88"/>
      <c r="AI204" s="88"/>
      <c r="AJ204" s="88"/>
      <c r="AK204" s="43"/>
      <c r="AL204" s="43"/>
      <c r="AM204" s="43"/>
      <c r="AN204" s="43"/>
      <c r="AO204" s="43"/>
      <c r="AP204" s="43"/>
      <c r="AQ204" s="43"/>
      <c r="AR204" s="43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3"/>
      <c r="BE204" s="43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3"/>
      <c r="BQ204" s="43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</row>
    <row r="205" spans="2:79" x14ac:dyDescent="0.25">
      <c r="B205" s="77"/>
      <c r="C205" s="96"/>
      <c r="D205" s="96"/>
      <c r="E205" s="96"/>
      <c r="F205" s="96"/>
      <c r="G205" s="96"/>
      <c r="H205" s="96"/>
      <c r="I205" s="96"/>
      <c r="J205" s="25"/>
      <c r="K205" s="42"/>
      <c r="L205" s="42"/>
      <c r="M205" s="42"/>
      <c r="N205" s="42"/>
      <c r="O205" s="42"/>
      <c r="P205" s="42"/>
      <c r="Q205" s="42"/>
      <c r="R205" s="43"/>
      <c r="S205" s="43"/>
      <c r="T205" s="43"/>
      <c r="U205" s="43"/>
      <c r="V205" s="43"/>
      <c r="W205" s="43"/>
      <c r="X205" s="43"/>
      <c r="Y205" s="43"/>
      <c r="Z205" s="43"/>
      <c r="AA205" s="43"/>
      <c r="AB205" s="43"/>
      <c r="AC205" s="87"/>
      <c r="AD205" s="88"/>
      <c r="AE205" s="88"/>
      <c r="AF205" s="88"/>
      <c r="AG205" s="88"/>
      <c r="AH205" s="88"/>
      <c r="AI205" s="88"/>
      <c r="AJ205" s="88"/>
      <c r="AK205" s="43"/>
      <c r="AL205" s="43"/>
      <c r="AM205" s="43"/>
      <c r="AN205" s="43"/>
      <c r="AO205" s="43"/>
      <c r="AP205" s="43"/>
      <c r="AQ205" s="43"/>
      <c r="AR205" s="43"/>
      <c r="AS205" s="43"/>
      <c r="AT205" s="43"/>
      <c r="AU205" s="43"/>
      <c r="AV205" s="43"/>
      <c r="AW205" s="43"/>
      <c r="AX205" s="43"/>
      <c r="AY205" s="43"/>
      <c r="AZ205" s="43"/>
      <c r="BA205" s="43"/>
      <c r="BB205" s="43"/>
      <c r="BC205" s="43"/>
      <c r="BD205" s="43"/>
      <c r="BE205" s="43"/>
      <c r="BF205" s="43"/>
      <c r="BG205" s="43"/>
      <c r="BH205" s="43"/>
      <c r="BI205" s="43"/>
      <c r="BJ205" s="43"/>
      <c r="BK205" s="43"/>
      <c r="BL205" s="43"/>
      <c r="BM205" s="43"/>
      <c r="BN205" s="43"/>
      <c r="BO205" s="43"/>
      <c r="BP205" s="43"/>
      <c r="BQ205" s="43"/>
      <c r="BR205" s="43"/>
      <c r="BS205" s="43"/>
      <c r="BT205" s="43"/>
      <c r="BU205" s="43"/>
      <c r="BV205" s="43"/>
      <c r="BW205" s="43"/>
      <c r="BX205" s="43"/>
      <c r="BY205" s="43"/>
      <c r="BZ205" s="43"/>
      <c r="CA205" s="43"/>
    </row>
    <row r="206" spans="2:79" x14ac:dyDescent="0.25">
      <c r="B206" s="77"/>
      <c r="C206" s="96"/>
      <c r="D206" s="96"/>
      <c r="E206" s="96"/>
      <c r="F206" s="96"/>
      <c r="G206" s="96"/>
      <c r="H206" s="96"/>
      <c r="I206" s="96"/>
      <c r="J206" s="25"/>
      <c r="K206" s="42"/>
      <c r="L206" s="42"/>
      <c r="M206" s="42"/>
      <c r="N206" s="42"/>
      <c r="O206" s="42"/>
      <c r="P206" s="42"/>
      <c r="Q206" s="42"/>
      <c r="R206" s="43"/>
      <c r="S206" s="43"/>
      <c r="T206" s="43"/>
      <c r="U206" s="43"/>
      <c r="V206" s="43"/>
      <c r="W206" s="43"/>
      <c r="X206" s="43"/>
      <c r="Y206" s="43"/>
      <c r="Z206" s="43"/>
      <c r="AA206" s="43"/>
      <c r="AB206" s="43"/>
      <c r="AC206" s="87"/>
      <c r="AD206" s="88"/>
      <c r="AE206" s="88"/>
      <c r="AF206" s="88"/>
      <c r="AG206" s="88"/>
      <c r="AH206" s="88"/>
      <c r="AI206" s="88"/>
      <c r="AJ206" s="88"/>
      <c r="AK206" s="43"/>
      <c r="AL206" s="43"/>
      <c r="AM206" s="43"/>
      <c r="AN206" s="43"/>
      <c r="AO206" s="43"/>
      <c r="AP206" s="43"/>
      <c r="AQ206" s="43"/>
      <c r="AR206" s="43"/>
      <c r="AS206" s="43"/>
      <c r="AT206" s="43"/>
      <c r="AU206" s="43"/>
      <c r="AV206" s="43"/>
      <c r="AW206" s="43"/>
      <c r="AX206" s="43"/>
      <c r="AY206" s="43"/>
      <c r="AZ206" s="43"/>
      <c r="BA206" s="43"/>
      <c r="BB206" s="43"/>
      <c r="BC206" s="43"/>
      <c r="BD206" s="43"/>
      <c r="BE206" s="43"/>
      <c r="BF206" s="43"/>
      <c r="BG206" s="43"/>
      <c r="BH206" s="43"/>
      <c r="BI206" s="43"/>
      <c r="BJ206" s="43"/>
      <c r="BK206" s="43"/>
      <c r="BL206" s="43"/>
      <c r="BM206" s="43"/>
      <c r="BN206" s="43"/>
      <c r="BO206" s="43"/>
      <c r="BP206" s="43"/>
      <c r="BQ206" s="43"/>
      <c r="BR206" s="43"/>
      <c r="BS206" s="43"/>
      <c r="BT206" s="43"/>
      <c r="BU206" s="43"/>
      <c r="BV206" s="43"/>
      <c r="BW206" s="43"/>
      <c r="BX206" s="43"/>
      <c r="BY206" s="43"/>
      <c r="BZ206" s="43"/>
      <c r="CA206" s="43"/>
    </row>
    <row r="207" spans="2:79" x14ac:dyDescent="0.25">
      <c r="B207" s="43"/>
      <c r="C207" s="42"/>
      <c r="D207" s="42"/>
      <c r="E207" s="42"/>
      <c r="F207" s="42"/>
      <c r="G207" s="42"/>
      <c r="H207" s="42"/>
      <c r="I207" s="42"/>
      <c r="J207" s="21"/>
      <c r="K207" s="103"/>
      <c r="L207" s="103"/>
      <c r="M207" s="103"/>
      <c r="N207" s="103"/>
      <c r="O207" s="103"/>
      <c r="P207" s="103"/>
      <c r="Q207" s="103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116"/>
      <c r="AD207" s="88"/>
      <c r="AE207" s="88"/>
      <c r="AF207" s="88"/>
      <c r="AG207" s="88"/>
      <c r="AH207" s="88"/>
      <c r="AI207" s="88"/>
      <c r="AJ207" s="88"/>
      <c r="AK207" s="43"/>
      <c r="AL207" s="43"/>
      <c r="AM207" s="43"/>
      <c r="AN207" s="43"/>
      <c r="AO207" s="43"/>
      <c r="AP207" s="43"/>
      <c r="AQ207" s="43"/>
      <c r="AR207" s="43"/>
      <c r="AS207" s="43"/>
      <c r="AT207" s="43"/>
      <c r="AU207" s="43"/>
      <c r="AV207" s="43"/>
      <c r="AW207" s="43"/>
      <c r="AX207" s="43"/>
      <c r="AY207" s="43"/>
      <c r="AZ207" s="43"/>
      <c r="BA207" s="43"/>
      <c r="BB207" s="43"/>
      <c r="BC207" s="43"/>
      <c r="BD207" s="43"/>
      <c r="BE207" s="43"/>
      <c r="BF207" s="43"/>
      <c r="BG207" s="43"/>
      <c r="BH207" s="43"/>
      <c r="BI207" s="43"/>
      <c r="BJ207" s="43"/>
      <c r="BK207" s="43"/>
      <c r="BL207" s="43"/>
      <c r="BM207" s="43"/>
      <c r="BN207" s="43"/>
      <c r="BO207" s="43"/>
      <c r="BP207" s="43"/>
      <c r="BQ207" s="43"/>
      <c r="BR207" s="43"/>
      <c r="BS207" s="43"/>
      <c r="BT207" s="43"/>
      <c r="BU207" s="43"/>
      <c r="BV207" s="43"/>
      <c r="BW207" s="43"/>
      <c r="BX207" s="43"/>
      <c r="BY207" s="43"/>
      <c r="BZ207" s="43"/>
      <c r="CA207" s="43"/>
    </row>
    <row r="208" spans="2:79" x14ac:dyDescent="0.25">
      <c r="B208" s="77"/>
      <c r="C208" s="42"/>
      <c r="D208" s="42"/>
      <c r="E208" s="42"/>
      <c r="F208" s="42"/>
      <c r="G208" s="42"/>
      <c r="H208" s="42"/>
      <c r="I208" s="43"/>
      <c r="J208" s="25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  <c r="AA208" s="42"/>
      <c r="AB208" s="42"/>
      <c r="AC208" s="117"/>
      <c r="AD208" s="121"/>
      <c r="AE208" s="121"/>
      <c r="AF208" s="121"/>
      <c r="AG208" s="121"/>
      <c r="AH208" s="121"/>
      <c r="AI208" s="121"/>
      <c r="AJ208" s="121"/>
      <c r="AK208" s="43"/>
      <c r="AL208" s="43"/>
      <c r="AM208" s="43"/>
      <c r="AN208" s="43"/>
      <c r="AO208" s="43"/>
      <c r="AP208" s="43"/>
      <c r="AQ208" s="43"/>
      <c r="AR208" s="43"/>
      <c r="AS208" s="43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3"/>
      <c r="BF208" s="43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3"/>
      <c r="BR208" s="43"/>
      <c r="BS208" s="43"/>
      <c r="BT208" s="43"/>
      <c r="BU208" s="43"/>
      <c r="BV208" s="43"/>
      <c r="BW208" s="43"/>
      <c r="BX208" s="43"/>
      <c r="BY208" s="43"/>
      <c r="BZ208" s="43"/>
      <c r="CA208" s="43"/>
    </row>
    <row r="209" spans="2:79" x14ac:dyDescent="0.25">
      <c r="B209" s="77"/>
      <c r="C209" s="103"/>
      <c r="D209" s="103"/>
      <c r="E209" s="103"/>
      <c r="F209" s="103"/>
      <c r="G209" s="103"/>
      <c r="H209" s="103"/>
      <c r="I209" s="103"/>
      <c r="J209" s="21"/>
      <c r="K209" s="103"/>
      <c r="L209" s="103"/>
      <c r="M209" s="103"/>
      <c r="N209" s="103"/>
      <c r="O209" s="103"/>
      <c r="P209" s="103"/>
      <c r="Q209" s="103"/>
      <c r="R209" s="43"/>
      <c r="S209" s="43"/>
      <c r="T209" s="43"/>
      <c r="U209" s="43"/>
      <c r="V209" s="43"/>
      <c r="W209" s="43"/>
      <c r="X209" s="43"/>
      <c r="Y209" s="43"/>
      <c r="Z209" s="43"/>
      <c r="AA209" s="43"/>
      <c r="AB209" s="43"/>
      <c r="AC209" s="117"/>
      <c r="AD209" s="121"/>
      <c r="AE209" s="121"/>
      <c r="AF209" s="121"/>
      <c r="AG209" s="121"/>
      <c r="AH209" s="121"/>
      <c r="AI209" s="121"/>
      <c r="AJ209" s="121"/>
      <c r="AK209" s="43"/>
      <c r="AL209" s="43"/>
      <c r="AM209" s="43"/>
      <c r="AN209" s="43"/>
      <c r="AO209" s="43"/>
      <c r="AP209" s="43"/>
      <c r="AQ209" s="43"/>
      <c r="AR209" s="43"/>
      <c r="AS209" s="43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3"/>
      <c r="BF209" s="43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3"/>
      <c r="BR209" s="43"/>
      <c r="BS209" s="43"/>
      <c r="BT209" s="43"/>
      <c r="BU209" s="43"/>
      <c r="BV209" s="43"/>
      <c r="BW209" s="43"/>
      <c r="BX209" s="43"/>
      <c r="BY209" s="43"/>
      <c r="BZ209" s="43"/>
      <c r="CA209" s="43"/>
    </row>
    <row r="210" spans="2:79" x14ac:dyDescent="0.25">
      <c r="B210" s="82"/>
      <c r="C210" s="42"/>
      <c r="D210" s="42"/>
      <c r="E210" s="42"/>
      <c r="F210" s="42"/>
      <c r="G210" s="42"/>
      <c r="H210" s="42"/>
      <c r="I210" s="42"/>
      <c r="J210" s="25"/>
      <c r="K210" s="42"/>
      <c r="L210" s="42"/>
      <c r="M210" s="42"/>
      <c r="N210" s="42"/>
      <c r="O210" s="42"/>
      <c r="P210" s="42"/>
      <c r="Q210" s="42"/>
      <c r="R210" s="43"/>
      <c r="S210" s="43"/>
      <c r="T210" s="43"/>
      <c r="U210" s="43"/>
      <c r="V210" s="43"/>
      <c r="W210" s="43"/>
      <c r="X210" s="43"/>
      <c r="Y210" s="43"/>
      <c r="Z210" s="43"/>
      <c r="AA210" s="43"/>
      <c r="AB210" s="43"/>
      <c r="AC210" s="117"/>
      <c r="AD210" s="88"/>
      <c r="AE210" s="88"/>
      <c r="AF210" s="88"/>
      <c r="AG210" s="88"/>
      <c r="AH210" s="88"/>
      <c r="AI210" s="88"/>
      <c r="AJ210" s="88"/>
      <c r="AK210" s="43"/>
      <c r="AL210" s="43"/>
      <c r="AM210" s="43"/>
      <c r="AN210" s="43"/>
      <c r="AO210" s="43"/>
      <c r="AP210" s="43"/>
      <c r="AQ210" s="43"/>
      <c r="AR210" s="43"/>
      <c r="AS210" s="43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3"/>
      <c r="BF210" s="43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3"/>
      <c r="BR210" s="43"/>
      <c r="BS210" s="43"/>
      <c r="BT210" s="43"/>
      <c r="BU210" s="43"/>
      <c r="BV210" s="43"/>
      <c r="BW210" s="43"/>
      <c r="BX210" s="43"/>
      <c r="BY210" s="43"/>
      <c r="BZ210" s="43"/>
      <c r="CA210" s="43"/>
    </row>
    <row r="211" spans="2:79" x14ac:dyDescent="0.25">
      <c r="B211" s="77"/>
      <c r="C211" s="103"/>
      <c r="D211" s="103"/>
      <c r="E211" s="103"/>
      <c r="F211" s="103"/>
      <c r="G211" s="103"/>
      <c r="H211" s="103"/>
      <c r="I211" s="103"/>
      <c r="J211" s="21"/>
      <c r="K211" s="103"/>
      <c r="L211" s="103"/>
      <c r="M211" s="103"/>
      <c r="N211" s="103"/>
      <c r="O211" s="103"/>
      <c r="P211" s="103"/>
      <c r="Q211" s="103"/>
      <c r="R211" s="43"/>
      <c r="S211" s="43"/>
      <c r="T211" s="43"/>
      <c r="U211" s="43"/>
      <c r="V211" s="43"/>
      <c r="W211" s="43"/>
      <c r="X211" s="43"/>
      <c r="Y211" s="43"/>
      <c r="Z211" s="43"/>
      <c r="AA211" s="43"/>
      <c r="AB211" s="43"/>
      <c r="AC211" s="117"/>
      <c r="AD211" s="88"/>
      <c r="AE211" s="88"/>
      <c r="AF211" s="88"/>
      <c r="AG211" s="88"/>
      <c r="AH211" s="88"/>
      <c r="AI211" s="88"/>
      <c r="AJ211" s="88"/>
      <c r="AK211" s="43"/>
      <c r="AL211" s="43"/>
      <c r="AM211" s="43"/>
      <c r="AN211" s="43"/>
      <c r="AO211" s="43"/>
      <c r="AP211" s="43"/>
      <c r="AQ211" s="43"/>
      <c r="AR211" s="43"/>
      <c r="AS211" s="43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3"/>
      <c r="BF211" s="43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3"/>
      <c r="BR211" s="43"/>
      <c r="BS211" s="43"/>
      <c r="BT211" s="43"/>
      <c r="BU211" s="43"/>
      <c r="BV211" s="43"/>
      <c r="BW211" s="43"/>
      <c r="BX211" s="43"/>
      <c r="BY211" s="43"/>
      <c r="BZ211" s="43"/>
      <c r="CA211" s="43"/>
    </row>
    <row r="212" spans="2:79" x14ac:dyDescent="0.25">
      <c r="B212" s="82"/>
      <c r="C212" s="42"/>
      <c r="D212" s="42"/>
      <c r="E212" s="42"/>
      <c r="F212" s="42"/>
      <c r="G212" s="42"/>
      <c r="H212" s="42"/>
      <c r="I212" s="42"/>
      <c r="J212" s="25"/>
      <c r="K212" s="42"/>
      <c r="L212" s="42"/>
      <c r="M212" s="42"/>
      <c r="N212" s="42"/>
      <c r="O212" s="42"/>
      <c r="P212" s="42"/>
      <c r="Q212" s="42"/>
      <c r="R212" s="43"/>
      <c r="S212" s="43"/>
      <c r="T212" s="43"/>
      <c r="U212" s="43"/>
      <c r="V212" s="43"/>
      <c r="W212" s="43"/>
      <c r="X212" s="43"/>
      <c r="Y212" s="43"/>
      <c r="Z212" s="43"/>
      <c r="AA212" s="43"/>
      <c r="AB212" s="43"/>
      <c r="AC212" s="117"/>
      <c r="AD212" s="42"/>
      <c r="AE212" s="42"/>
      <c r="AF212" s="42"/>
      <c r="AG212" s="42"/>
      <c r="AH212" s="42"/>
      <c r="AI212" s="42"/>
      <c r="AJ212" s="42"/>
      <c r="AK212" s="43"/>
      <c r="AL212" s="43"/>
      <c r="AM212" s="43"/>
      <c r="AN212" s="43"/>
      <c r="AO212" s="43"/>
      <c r="AP212" s="43"/>
      <c r="AQ212" s="43"/>
      <c r="AR212" s="43"/>
      <c r="AS212" s="43"/>
      <c r="AT212" s="43"/>
      <c r="AU212" s="43"/>
      <c r="AV212" s="43"/>
      <c r="AW212" s="43"/>
      <c r="AX212" s="43"/>
      <c r="AY212" s="43"/>
      <c r="AZ212" s="43"/>
      <c r="BA212" s="43"/>
      <c r="BB212" s="43"/>
      <c r="BC212" s="43"/>
      <c r="BD212" s="43"/>
      <c r="BE212" s="43"/>
      <c r="BF212" s="43"/>
      <c r="BG212" s="43"/>
      <c r="BH212" s="43"/>
      <c r="BI212" s="43"/>
      <c r="BJ212" s="43"/>
      <c r="BK212" s="43"/>
      <c r="BL212" s="43"/>
      <c r="BM212" s="43"/>
      <c r="BN212" s="43"/>
      <c r="BO212" s="43"/>
      <c r="BP212" s="43"/>
      <c r="BQ212" s="43"/>
      <c r="BR212" s="43"/>
      <c r="BS212" s="43"/>
      <c r="BT212" s="43"/>
      <c r="BU212" s="43"/>
      <c r="BV212" s="43"/>
      <c r="BW212" s="43"/>
      <c r="BX212" s="43"/>
      <c r="BY212" s="43"/>
      <c r="BZ212" s="43"/>
      <c r="CA212" s="43"/>
    </row>
    <row r="213" spans="2:79" x14ac:dyDescent="0.25">
      <c r="B213" s="77"/>
      <c r="C213" s="103"/>
      <c r="D213" s="103"/>
      <c r="E213" s="103"/>
      <c r="F213" s="103"/>
      <c r="G213" s="103"/>
      <c r="H213" s="103"/>
      <c r="I213" s="103"/>
      <c r="J213" s="21"/>
      <c r="K213" s="103"/>
      <c r="L213" s="103"/>
      <c r="M213" s="103"/>
      <c r="N213" s="103"/>
      <c r="O213" s="103"/>
      <c r="P213" s="103"/>
      <c r="Q213" s="103"/>
      <c r="R213" s="43"/>
      <c r="S213" s="43"/>
      <c r="T213" s="43"/>
      <c r="U213" s="43"/>
      <c r="V213" s="43"/>
      <c r="W213" s="43"/>
      <c r="X213" s="43"/>
      <c r="Y213" s="43"/>
      <c r="Z213" s="43"/>
      <c r="AA213" s="43"/>
      <c r="AB213" s="43"/>
      <c r="AC213" s="117"/>
      <c r="AD213" s="42"/>
      <c r="AE213" s="42"/>
      <c r="AF213" s="42"/>
      <c r="AG213" s="42"/>
      <c r="AH213" s="42"/>
      <c r="AI213" s="42"/>
      <c r="AJ213" s="42"/>
      <c r="AK213" s="43"/>
      <c r="AL213" s="43"/>
      <c r="AM213" s="43"/>
      <c r="AN213" s="43"/>
      <c r="AO213" s="43"/>
      <c r="AP213" s="43"/>
      <c r="AQ213" s="43"/>
      <c r="AR213" s="43"/>
      <c r="AS213" s="43"/>
      <c r="AT213" s="43"/>
      <c r="AU213" s="43"/>
      <c r="AV213" s="43"/>
      <c r="AW213" s="43"/>
      <c r="AX213" s="43"/>
      <c r="AY213" s="43"/>
      <c r="AZ213" s="43"/>
      <c r="BA213" s="43"/>
      <c r="BB213" s="43"/>
      <c r="BC213" s="43"/>
      <c r="BD213" s="43"/>
      <c r="BE213" s="43"/>
      <c r="BF213" s="43"/>
      <c r="BG213" s="43"/>
      <c r="BH213" s="43"/>
      <c r="BI213" s="43"/>
      <c r="BJ213" s="43"/>
      <c r="BK213" s="43"/>
      <c r="BL213" s="43"/>
      <c r="BM213" s="43"/>
      <c r="BN213" s="43"/>
      <c r="BO213" s="43"/>
      <c r="BP213" s="43"/>
      <c r="BQ213" s="43"/>
      <c r="BR213" s="43"/>
      <c r="BS213" s="43"/>
      <c r="BT213" s="43"/>
      <c r="BU213" s="43"/>
      <c r="BV213" s="43"/>
      <c r="BW213" s="43"/>
      <c r="BX213" s="43"/>
      <c r="BY213" s="43"/>
      <c r="BZ213" s="43"/>
      <c r="CA213" s="43"/>
    </row>
    <row r="214" spans="2:79" x14ac:dyDescent="0.25">
      <c r="B214" s="82"/>
      <c r="C214" s="42"/>
      <c r="D214" s="42"/>
      <c r="E214" s="42"/>
      <c r="F214" s="42"/>
      <c r="G214" s="42"/>
      <c r="H214" s="42"/>
      <c r="I214" s="42"/>
      <c r="J214" s="25"/>
      <c r="K214" s="42"/>
      <c r="L214" s="42"/>
      <c r="M214" s="42"/>
      <c r="N214" s="42"/>
      <c r="O214" s="42"/>
      <c r="P214" s="42"/>
      <c r="Q214" s="42"/>
      <c r="R214" s="43"/>
      <c r="S214" s="43"/>
      <c r="T214" s="43"/>
      <c r="U214" s="43"/>
      <c r="V214" s="43"/>
      <c r="W214" s="43"/>
      <c r="X214" s="43"/>
      <c r="Y214" s="43"/>
      <c r="Z214" s="43"/>
      <c r="AA214" s="43"/>
      <c r="AB214" s="43"/>
      <c r="AC214" s="117"/>
      <c r="AD214" s="88"/>
      <c r="AE214" s="88"/>
      <c r="AF214" s="88"/>
      <c r="AG214" s="88"/>
      <c r="AH214" s="88"/>
      <c r="AI214" s="88"/>
      <c r="AJ214" s="88"/>
      <c r="AK214" s="43"/>
      <c r="AL214" s="43"/>
      <c r="AM214" s="43"/>
      <c r="AN214" s="43"/>
      <c r="AO214" s="43"/>
      <c r="AP214" s="43"/>
      <c r="AQ214" s="43"/>
      <c r="AR214" s="43"/>
      <c r="AS214" s="43"/>
      <c r="AT214" s="43"/>
      <c r="AU214" s="43"/>
      <c r="AV214" s="43"/>
      <c r="AW214" s="43"/>
      <c r="AX214" s="43"/>
      <c r="AY214" s="43"/>
      <c r="AZ214" s="43"/>
      <c r="BA214" s="43"/>
      <c r="BB214" s="43"/>
      <c r="BC214" s="43"/>
      <c r="BD214" s="43"/>
      <c r="BE214" s="43"/>
      <c r="BF214" s="43"/>
      <c r="BG214" s="43"/>
      <c r="BH214" s="43"/>
      <c r="BI214" s="43"/>
      <c r="BJ214" s="43"/>
      <c r="BK214" s="43"/>
      <c r="BL214" s="43"/>
      <c r="BM214" s="43"/>
      <c r="BN214" s="43"/>
      <c r="BO214" s="43"/>
      <c r="BP214" s="43"/>
      <c r="BQ214" s="43"/>
      <c r="BR214" s="43"/>
      <c r="BS214" s="43"/>
      <c r="BT214" s="43"/>
      <c r="BU214" s="43"/>
      <c r="BV214" s="43"/>
      <c r="BW214" s="43"/>
      <c r="BX214" s="43"/>
      <c r="BY214" s="43"/>
      <c r="BZ214" s="43"/>
      <c r="CA214" s="43"/>
    </row>
    <row r="215" spans="2:79" x14ac:dyDescent="0.25">
      <c r="B215" s="77"/>
      <c r="C215" s="42"/>
      <c r="D215" s="42"/>
      <c r="E215" s="42"/>
      <c r="F215" s="42"/>
      <c r="G215" s="42"/>
      <c r="H215" s="42"/>
      <c r="I215" s="103"/>
      <c r="J215" s="21"/>
      <c r="K215" s="103"/>
      <c r="L215" s="103"/>
      <c r="M215" s="103"/>
      <c r="N215" s="103"/>
      <c r="O215" s="103"/>
      <c r="P215" s="103"/>
      <c r="Q215" s="103"/>
      <c r="R215" s="43"/>
      <c r="S215" s="43"/>
      <c r="T215" s="43"/>
      <c r="U215" s="43"/>
      <c r="V215" s="43"/>
      <c r="W215" s="43"/>
      <c r="X215" s="43"/>
      <c r="Y215" s="43"/>
      <c r="Z215" s="43"/>
      <c r="AA215" s="43"/>
      <c r="AB215" s="43"/>
      <c r="AC215" s="138"/>
      <c r="AD215" s="138"/>
      <c r="AE215" s="138"/>
      <c r="AF215" s="138"/>
      <c r="AG215" s="138"/>
      <c r="AH215" s="138"/>
      <c r="AI215" s="138"/>
      <c r="AJ215" s="138"/>
      <c r="AK215" s="43"/>
      <c r="AL215" s="43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3"/>
      <c r="BE215" s="43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3"/>
      <c r="BQ215" s="43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</row>
    <row r="216" spans="2:79" x14ac:dyDescent="0.25">
      <c r="B216" s="82"/>
      <c r="C216" s="42"/>
      <c r="D216" s="42"/>
      <c r="E216" s="42"/>
      <c r="F216" s="42"/>
      <c r="G216" s="42"/>
      <c r="H216" s="42"/>
      <c r="I216" s="42"/>
      <c r="J216" s="25"/>
      <c r="K216" s="42"/>
      <c r="L216" s="42"/>
      <c r="M216" s="42"/>
      <c r="N216" s="42"/>
      <c r="O216" s="42"/>
      <c r="P216" s="42"/>
      <c r="Q216" s="42"/>
      <c r="R216" s="43"/>
      <c r="S216" s="43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 s="43"/>
      <c r="AL216" s="43"/>
      <c r="AM216" s="43"/>
      <c r="AN216" s="43"/>
      <c r="AO216" s="43"/>
      <c r="AP216" s="43"/>
      <c r="AQ216" s="43"/>
      <c r="AR216" s="43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3"/>
      <c r="BE216" s="43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3"/>
      <c r="BQ216" s="43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</row>
    <row r="217" spans="2:79" x14ac:dyDescent="0.25">
      <c r="B217" s="227"/>
      <c r="C217" s="227"/>
      <c r="D217" s="227"/>
      <c r="E217" s="227"/>
      <c r="F217" s="227"/>
      <c r="G217" s="227"/>
      <c r="H217" s="227"/>
      <c r="I217" s="227"/>
      <c r="J217" s="21"/>
      <c r="K217" s="119"/>
      <c r="L217" s="119"/>
      <c r="M217" s="119"/>
      <c r="N217" s="119"/>
      <c r="O217" s="119"/>
      <c r="P217" s="119"/>
      <c r="Q217" s="119"/>
      <c r="R217" s="119"/>
      <c r="S217" s="43"/>
      <c r="T217" s="119"/>
      <c r="U217" s="119"/>
      <c r="V217" s="119"/>
      <c r="W217" s="119"/>
      <c r="X217" s="119"/>
      <c r="Y217" s="119"/>
      <c r="Z217" s="119"/>
      <c r="AA217" s="119"/>
      <c r="AB217" s="43"/>
      <c r="AC217" s="119"/>
      <c r="AD217" s="119"/>
      <c r="AE217" s="119"/>
      <c r="AF217" s="119"/>
      <c r="AG217" s="119"/>
      <c r="AH217" s="119"/>
      <c r="AI217" s="119"/>
      <c r="AJ217" s="119"/>
      <c r="AK217" s="111"/>
      <c r="AL217" s="111"/>
      <c r="AM217" s="111"/>
      <c r="AN217" s="111"/>
      <c r="AO217" s="111"/>
      <c r="AP217" s="133"/>
      <c r="AQ217" s="43"/>
      <c r="AR217" s="43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3"/>
      <c r="BE217" s="43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3"/>
      <c r="BQ217" s="43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</row>
    <row r="218" spans="2:79" x14ac:dyDescent="0.25">
      <c r="B218" s="97"/>
      <c r="C218" s="115"/>
      <c r="D218" s="115"/>
      <c r="E218" s="115"/>
      <c r="F218" s="115"/>
      <c r="G218" s="115"/>
      <c r="H218" s="115"/>
      <c r="I218" s="115"/>
      <c r="J218" s="25"/>
      <c r="K218" s="97"/>
      <c r="L218" s="115"/>
      <c r="M218" s="115"/>
      <c r="N218" s="115"/>
      <c r="O218" s="115"/>
      <c r="P218" s="115"/>
      <c r="Q218" s="115"/>
      <c r="R218" s="115"/>
      <c r="S218" s="43"/>
      <c r="T218" s="97"/>
      <c r="U218" s="115"/>
      <c r="V218" s="115"/>
      <c r="W218" s="115"/>
      <c r="X218" s="115"/>
      <c r="Y218" s="115"/>
      <c r="Z218" s="115"/>
      <c r="AA218" s="115"/>
      <c r="AB218" s="43"/>
      <c r="AC218" s="43"/>
      <c r="AD218" s="115"/>
      <c r="AE218" s="115"/>
      <c r="AF218" s="115"/>
      <c r="AG218" s="115"/>
      <c r="AH218" s="115"/>
      <c r="AI218" s="115"/>
      <c r="AJ218" s="115"/>
      <c r="AK218" s="111"/>
      <c r="AL218" s="111"/>
      <c r="AM218" s="111"/>
      <c r="AN218" s="111"/>
      <c r="AO218" s="111"/>
      <c r="AP218" s="133"/>
      <c r="AQ218" s="43"/>
      <c r="AR218" s="43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3"/>
      <c r="BE218" s="43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3"/>
      <c r="BQ218" s="43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</row>
    <row r="219" spans="2:79" x14ac:dyDescent="0.25">
      <c r="B219" s="77"/>
      <c r="C219" s="42"/>
      <c r="D219" s="42"/>
      <c r="E219" s="42"/>
      <c r="F219" s="42"/>
      <c r="G219" s="42"/>
      <c r="H219" s="42"/>
      <c r="I219" s="42"/>
      <c r="J219" s="21"/>
      <c r="K219" s="44"/>
      <c r="L219" s="42"/>
      <c r="M219" s="97"/>
      <c r="N219" s="97"/>
      <c r="O219" s="97"/>
      <c r="P219" s="97"/>
      <c r="Q219" s="97"/>
      <c r="R219" s="97"/>
      <c r="S219" s="43"/>
      <c r="T219" s="44"/>
      <c r="U219" s="42"/>
      <c r="V219" s="42"/>
      <c r="W219" s="42"/>
      <c r="X219" s="42"/>
      <c r="Y219" s="42"/>
      <c r="Z219" s="42"/>
      <c r="AA219" s="42"/>
      <c r="AB219" s="43"/>
      <c r="AC219" s="44"/>
      <c r="AD219" s="43"/>
      <c r="AE219" s="43"/>
      <c r="AF219" s="43"/>
      <c r="AG219" s="43"/>
      <c r="AH219" s="43"/>
      <c r="AI219" s="43"/>
      <c r="AJ219" s="43"/>
      <c r="AK219" s="111"/>
      <c r="AL219" s="111"/>
      <c r="AM219" s="111"/>
      <c r="AN219" s="111"/>
      <c r="AO219" s="111"/>
      <c r="AP219" s="133"/>
      <c r="AQ219" s="43"/>
      <c r="AR219" s="43"/>
      <c r="AS219" s="43"/>
      <c r="AT219" s="43"/>
      <c r="AU219" s="43"/>
      <c r="AV219" s="43"/>
      <c r="AW219" s="43"/>
      <c r="AX219" s="43"/>
      <c r="AY219" s="43"/>
      <c r="AZ219" s="43"/>
      <c r="BA219" s="43"/>
      <c r="BB219" s="43"/>
      <c r="BC219" s="43"/>
      <c r="BD219" s="43"/>
      <c r="BE219" s="43"/>
      <c r="BF219" s="43"/>
      <c r="BG219" s="43"/>
      <c r="BH219" s="43"/>
      <c r="BI219" s="43"/>
      <c r="BJ219" s="43"/>
      <c r="BK219" s="43"/>
      <c r="BL219" s="43"/>
      <c r="BM219" s="43"/>
      <c r="BN219" s="43"/>
      <c r="BO219" s="43"/>
      <c r="BP219" s="43"/>
      <c r="BQ219" s="43"/>
      <c r="BR219" s="43"/>
      <c r="BS219" s="43"/>
      <c r="BT219" s="43"/>
      <c r="BU219" s="43"/>
      <c r="BV219" s="43"/>
      <c r="BW219" s="43"/>
      <c r="BX219" s="43"/>
      <c r="BY219" s="43"/>
      <c r="BZ219" s="43"/>
      <c r="CA219" s="43"/>
    </row>
    <row r="220" spans="2:79" x14ac:dyDescent="0.25">
      <c r="B220" s="43"/>
      <c r="C220" s="42"/>
      <c r="D220" s="42"/>
      <c r="E220" s="42"/>
      <c r="F220" s="42"/>
      <c r="G220" s="42"/>
      <c r="H220" s="42"/>
      <c r="I220" s="42"/>
      <c r="J220" s="25"/>
      <c r="K220" s="77"/>
      <c r="L220" s="103"/>
      <c r="M220" s="103"/>
      <c r="N220" s="103"/>
      <c r="O220" s="103"/>
      <c r="P220" s="103"/>
      <c r="Q220" s="103"/>
      <c r="R220" s="103"/>
      <c r="S220" s="43"/>
      <c r="T220" s="106"/>
      <c r="U220" s="107"/>
      <c r="V220" s="107"/>
      <c r="W220" s="107"/>
      <c r="X220" s="107"/>
      <c r="Y220" s="107"/>
      <c r="Z220" s="107"/>
      <c r="AA220" s="107"/>
      <c r="AB220" s="43"/>
      <c r="AC220" s="117"/>
      <c r="AD220" s="42"/>
      <c r="AE220" s="42"/>
      <c r="AF220" s="42"/>
      <c r="AG220" s="42"/>
      <c r="AH220" s="42"/>
      <c r="AI220" s="42"/>
      <c r="AJ220" s="42"/>
      <c r="AK220" s="111"/>
      <c r="AL220" s="111"/>
      <c r="AM220" s="111"/>
      <c r="AN220" s="111"/>
      <c r="AO220" s="111"/>
      <c r="AP220" s="133"/>
      <c r="AQ220" s="43"/>
      <c r="AR220" s="43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3"/>
      <c r="BE220" s="43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3"/>
      <c r="BQ220" s="43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</row>
    <row r="221" spans="2:79" x14ac:dyDescent="0.25">
      <c r="B221" s="77"/>
      <c r="C221" s="42"/>
      <c r="D221" s="42"/>
      <c r="E221" s="42"/>
      <c r="F221" s="42"/>
      <c r="G221" s="42"/>
      <c r="H221" s="42"/>
      <c r="I221" s="42"/>
      <c r="J221" s="21"/>
      <c r="K221" s="77"/>
      <c r="L221" s="103"/>
      <c r="M221" s="103"/>
      <c r="N221" s="103"/>
      <c r="O221" s="103"/>
      <c r="P221" s="103"/>
      <c r="Q221" s="103"/>
      <c r="R221" s="103"/>
      <c r="S221" s="43"/>
      <c r="T221" s="85"/>
      <c r="U221" s="42"/>
      <c r="V221" s="42"/>
      <c r="W221" s="42"/>
      <c r="X221" s="42"/>
      <c r="Y221" s="42"/>
      <c r="Z221" s="42"/>
      <c r="AA221" s="42"/>
      <c r="AB221" s="43"/>
      <c r="AC221" s="87"/>
      <c r="AD221" s="42"/>
      <c r="AE221" s="42"/>
      <c r="AF221" s="42"/>
      <c r="AG221" s="42"/>
      <c r="AH221" s="42"/>
      <c r="AI221" s="42"/>
      <c r="AJ221" s="42"/>
      <c r="AK221" s="133"/>
      <c r="AL221" s="133"/>
      <c r="AM221" s="133"/>
      <c r="AN221" s="133"/>
      <c r="AO221" s="133"/>
      <c r="AP221" s="133"/>
      <c r="AQ221" s="43"/>
      <c r="AR221" s="43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3"/>
      <c r="BE221" s="43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3"/>
      <c r="BQ221" s="43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</row>
    <row r="222" spans="2:79" x14ac:dyDescent="0.25">
      <c r="B222" s="43"/>
      <c r="C222" s="88"/>
      <c r="D222" s="88"/>
      <c r="E222" s="88"/>
      <c r="F222" s="88"/>
      <c r="G222" s="88"/>
      <c r="H222" s="88"/>
      <c r="I222" s="88"/>
      <c r="J222" s="25"/>
      <c r="K222" s="82"/>
      <c r="L222" s="103"/>
      <c r="M222" s="103"/>
      <c r="N222" s="103"/>
      <c r="O222" s="103"/>
      <c r="P222" s="103"/>
      <c r="Q222" s="103"/>
      <c r="R222" s="103"/>
      <c r="S222" s="43"/>
      <c r="T222" s="86"/>
      <c r="U222" s="42"/>
      <c r="V222" s="42"/>
      <c r="W222" s="42"/>
      <c r="X222" s="42"/>
      <c r="Y222" s="42"/>
      <c r="Z222" s="42"/>
      <c r="AA222" s="42"/>
      <c r="AB222" s="43"/>
      <c r="AC222" s="87"/>
      <c r="AD222" s="42"/>
      <c r="AE222" s="42"/>
      <c r="AF222" s="42"/>
      <c r="AG222" s="42"/>
      <c r="AH222" s="42"/>
      <c r="AI222" s="42"/>
      <c r="AJ222" s="42"/>
      <c r="AK222" s="133"/>
      <c r="AL222" s="133"/>
      <c r="AM222" s="133"/>
      <c r="AN222" s="133"/>
      <c r="AO222" s="133"/>
      <c r="AP222" s="133"/>
      <c r="AQ222" s="43"/>
      <c r="AR222" s="43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3"/>
      <c r="BE222" s="43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3"/>
      <c r="BQ222" s="43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</row>
    <row r="223" spans="2:79" x14ac:dyDescent="0.25">
      <c r="B223" s="43"/>
      <c r="C223" s="88"/>
      <c r="D223" s="88"/>
      <c r="E223" s="88"/>
      <c r="F223" s="88"/>
      <c r="G223" s="88"/>
      <c r="H223" s="88"/>
      <c r="I223" s="88"/>
      <c r="J223" s="42"/>
      <c r="K223" s="82"/>
      <c r="L223" s="103"/>
      <c r="M223" s="103"/>
      <c r="N223" s="103"/>
      <c r="O223" s="103"/>
      <c r="P223" s="103"/>
      <c r="Q223" s="103"/>
      <c r="R223" s="103"/>
      <c r="S223" s="43"/>
      <c r="T223" s="86"/>
      <c r="U223" s="42"/>
      <c r="V223" s="42"/>
      <c r="W223" s="42"/>
      <c r="X223" s="42"/>
      <c r="Y223" s="42"/>
      <c r="Z223" s="42"/>
      <c r="AA223" s="42"/>
      <c r="AB223" s="43"/>
      <c r="AC223" s="98"/>
      <c r="AD223" s="13"/>
      <c r="AE223" s="13"/>
      <c r="AF223" s="13"/>
      <c r="AG223" s="13"/>
      <c r="AH223" s="13"/>
      <c r="AI223" s="13"/>
      <c r="AJ223" s="13"/>
      <c r="AK223" s="43"/>
      <c r="AL223" s="43"/>
      <c r="AM223" s="43"/>
      <c r="AN223" s="43"/>
      <c r="AO223" s="43"/>
      <c r="AP223" s="43"/>
      <c r="AQ223" s="43"/>
      <c r="AR223" s="43"/>
      <c r="AS223" s="43"/>
      <c r="AT223" s="43"/>
      <c r="AU223" s="43"/>
      <c r="AV223" s="43"/>
      <c r="AW223" s="43"/>
      <c r="AX223" s="43"/>
      <c r="AY223" s="43"/>
      <c r="AZ223" s="43"/>
      <c r="BA223" s="43"/>
      <c r="BB223" s="43"/>
      <c r="BC223" s="43"/>
      <c r="BD223" s="43"/>
      <c r="BE223" s="43"/>
      <c r="BF223" s="43"/>
      <c r="BG223" s="43"/>
      <c r="BH223" s="43"/>
      <c r="BI223" s="43"/>
      <c r="BJ223" s="43"/>
      <c r="BK223" s="43"/>
      <c r="BL223" s="43"/>
      <c r="BM223" s="43"/>
      <c r="BN223" s="43"/>
      <c r="BO223" s="43"/>
      <c r="BP223" s="43"/>
      <c r="BQ223" s="43"/>
      <c r="BR223" s="43"/>
      <c r="BS223" s="43"/>
      <c r="BT223" s="43"/>
      <c r="BU223" s="43"/>
      <c r="BV223" s="43"/>
      <c r="BW223" s="43"/>
      <c r="BX223" s="43"/>
      <c r="BY223" s="43"/>
      <c r="BZ223" s="43"/>
      <c r="CA223" s="43"/>
    </row>
    <row r="224" spans="2:79" x14ac:dyDescent="0.25">
      <c r="B224" s="43"/>
      <c r="C224" s="88"/>
      <c r="D224" s="88"/>
      <c r="E224" s="88"/>
      <c r="F224" s="88"/>
      <c r="G224" s="88"/>
      <c r="H224" s="88"/>
      <c r="I224" s="88"/>
      <c r="J224" s="42"/>
      <c r="K224" s="77"/>
      <c r="L224" s="129"/>
      <c r="M224" s="129"/>
      <c r="N224" s="129"/>
      <c r="O224" s="129"/>
      <c r="P224" s="129"/>
      <c r="Q224" s="129"/>
      <c r="R224" s="129"/>
      <c r="S224" s="43"/>
      <c r="T224" s="91"/>
      <c r="U224" s="42"/>
      <c r="V224" s="42"/>
      <c r="W224" s="42"/>
      <c r="X224" s="42"/>
      <c r="Y224" s="42"/>
      <c r="Z224" s="42"/>
      <c r="AA224" s="42"/>
      <c r="AB224" s="43"/>
      <c r="AC224" s="98"/>
      <c r="AD224" s="42"/>
      <c r="AE224" s="42"/>
      <c r="AF224" s="42"/>
      <c r="AG224" s="42"/>
      <c r="AH224" s="42"/>
      <c r="AI224" s="42"/>
      <c r="AJ224" s="42"/>
      <c r="AK224" s="43"/>
      <c r="AL224" s="43"/>
      <c r="AM224" s="43"/>
      <c r="AN224" s="43"/>
      <c r="AO224" s="43"/>
      <c r="AP224" s="43"/>
      <c r="AQ224" s="43"/>
      <c r="AR224" s="43"/>
      <c r="AS224" s="43"/>
      <c r="AT224" s="43"/>
      <c r="AU224" s="43"/>
      <c r="AV224" s="43"/>
      <c r="AW224" s="43"/>
      <c r="AX224" s="43"/>
      <c r="AY224" s="43"/>
      <c r="AZ224" s="43"/>
      <c r="BA224" s="43"/>
      <c r="BB224" s="43"/>
      <c r="BC224" s="43"/>
      <c r="BD224" s="43"/>
      <c r="BE224" s="43"/>
      <c r="BF224" s="43"/>
      <c r="BG224" s="43"/>
      <c r="BH224" s="43"/>
      <c r="BI224" s="43"/>
      <c r="BJ224" s="43"/>
      <c r="BK224" s="43"/>
      <c r="BL224" s="43"/>
      <c r="BM224" s="43"/>
      <c r="BN224" s="43"/>
      <c r="BO224" s="43"/>
      <c r="BP224" s="43"/>
      <c r="BQ224" s="43"/>
      <c r="BR224" s="43"/>
      <c r="BS224" s="43"/>
      <c r="BT224" s="43"/>
      <c r="BU224" s="43"/>
      <c r="BV224" s="43"/>
      <c r="BW224" s="43"/>
      <c r="BX224" s="43"/>
      <c r="BY224" s="43"/>
      <c r="BZ224" s="43"/>
      <c r="CA224" s="43"/>
    </row>
    <row r="225" spans="2:79" x14ac:dyDescent="0.25">
      <c r="B225" s="77"/>
      <c r="C225" s="42"/>
      <c r="D225" s="42"/>
      <c r="E225" s="42"/>
      <c r="F225" s="42"/>
      <c r="G225" s="42"/>
      <c r="H225" s="42"/>
      <c r="I225" s="42"/>
      <c r="J225" s="96"/>
      <c r="K225" s="43"/>
      <c r="L225" s="129"/>
      <c r="M225" s="129"/>
      <c r="N225" s="129"/>
      <c r="O225" s="129"/>
      <c r="P225" s="129"/>
      <c r="Q225" s="129"/>
      <c r="R225" s="129"/>
      <c r="S225" s="43"/>
      <c r="T225" s="106"/>
      <c r="U225" s="42"/>
      <c r="V225" s="42"/>
      <c r="W225" s="42"/>
      <c r="X225" s="42"/>
      <c r="Y225" s="42"/>
      <c r="Z225" s="42"/>
      <c r="AA225" s="42"/>
      <c r="AB225" s="43"/>
      <c r="AC225" s="98"/>
      <c r="AD225" s="42"/>
      <c r="AE225" s="42"/>
      <c r="AF225" s="42"/>
      <c r="AG225" s="42"/>
      <c r="AH225" s="42"/>
      <c r="AI225" s="42"/>
      <c r="AJ225" s="42"/>
      <c r="AK225" s="43"/>
      <c r="AL225" s="43"/>
      <c r="AM225" s="43"/>
      <c r="AN225" s="43"/>
      <c r="AO225" s="43"/>
      <c r="AP225" s="43"/>
      <c r="AQ225" s="43"/>
      <c r="AR225" s="43"/>
      <c r="AS225" s="43"/>
      <c r="AT225" s="43"/>
      <c r="AU225" s="43"/>
      <c r="AV225" s="43"/>
      <c r="AW225" s="43"/>
      <c r="AX225" s="43"/>
      <c r="AY225" s="43"/>
      <c r="AZ225" s="43"/>
      <c r="BA225" s="43"/>
      <c r="BB225" s="43"/>
      <c r="BC225" s="43"/>
      <c r="BD225" s="43"/>
      <c r="BE225" s="43"/>
      <c r="BF225" s="43"/>
      <c r="BG225" s="43"/>
      <c r="BH225" s="43"/>
      <c r="BI225" s="43"/>
      <c r="BJ225" s="43"/>
      <c r="BK225" s="43"/>
      <c r="BL225" s="43"/>
      <c r="BM225" s="43"/>
      <c r="BN225" s="43"/>
      <c r="BO225" s="43"/>
      <c r="BP225" s="43"/>
      <c r="BQ225" s="43"/>
      <c r="BR225" s="43"/>
      <c r="BS225" s="43"/>
      <c r="BT225" s="43"/>
      <c r="BU225" s="43"/>
      <c r="BV225" s="43"/>
      <c r="BW225" s="43"/>
      <c r="BX225" s="43"/>
      <c r="BY225" s="43"/>
      <c r="BZ225" s="43"/>
      <c r="CA225" s="43"/>
    </row>
    <row r="226" spans="2:79" x14ac:dyDescent="0.25">
      <c r="B226" s="77"/>
      <c r="C226" s="42"/>
      <c r="D226" s="42"/>
      <c r="E226" s="42"/>
      <c r="F226" s="42"/>
      <c r="G226" s="42"/>
      <c r="H226" s="42"/>
      <c r="I226" s="42"/>
      <c r="J226" s="96"/>
      <c r="K226" s="77"/>
      <c r="L226" s="129"/>
      <c r="M226" s="129"/>
      <c r="N226" s="129"/>
      <c r="O226" s="129"/>
      <c r="P226" s="129"/>
      <c r="Q226" s="129"/>
      <c r="R226" s="129"/>
      <c r="S226" s="43"/>
      <c r="T226" s="85"/>
      <c r="U226" s="42"/>
      <c r="V226" s="42"/>
      <c r="W226" s="42"/>
      <c r="X226" s="42"/>
      <c r="Y226" s="42"/>
      <c r="Z226" s="42"/>
      <c r="AA226" s="42"/>
      <c r="AB226" s="43"/>
      <c r="AC226" s="117"/>
      <c r="AD226" s="42"/>
      <c r="AE226" s="42"/>
      <c r="AF226" s="42"/>
      <c r="AG226" s="42"/>
      <c r="AH226" s="42"/>
      <c r="AI226" s="42"/>
      <c r="AJ226" s="42"/>
      <c r="AK226" s="43"/>
      <c r="AL226" s="43"/>
      <c r="AM226" s="43"/>
      <c r="AN226" s="43"/>
      <c r="AO226" s="43"/>
      <c r="AP226" s="43"/>
      <c r="AQ226" s="43"/>
      <c r="AR226" s="43"/>
      <c r="AS226" s="43"/>
      <c r="AT226" s="43"/>
      <c r="AU226" s="43"/>
      <c r="AV226" s="43"/>
      <c r="AW226" s="43"/>
      <c r="AX226" s="43"/>
      <c r="AY226" s="43"/>
      <c r="AZ226" s="43"/>
      <c r="BA226" s="43"/>
      <c r="BB226" s="43"/>
      <c r="BC226" s="43"/>
      <c r="BD226" s="43"/>
      <c r="BE226" s="43"/>
      <c r="BF226" s="43"/>
      <c r="BG226" s="43"/>
      <c r="BH226" s="43"/>
      <c r="BI226" s="43"/>
      <c r="BJ226" s="43"/>
      <c r="BK226" s="43"/>
      <c r="BL226" s="43"/>
      <c r="BM226" s="43"/>
      <c r="BN226" s="43"/>
      <c r="BO226" s="43"/>
      <c r="BP226" s="43"/>
      <c r="BQ226" s="43"/>
      <c r="BR226" s="43"/>
      <c r="BS226" s="43"/>
      <c r="BT226" s="43"/>
      <c r="BU226" s="43"/>
      <c r="BV226" s="43"/>
      <c r="BW226" s="43"/>
      <c r="BX226" s="43"/>
      <c r="BY226" s="43"/>
      <c r="BZ226" s="43"/>
      <c r="CA226" s="43"/>
    </row>
    <row r="227" spans="2:79" x14ac:dyDescent="0.25">
      <c r="B227" s="77"/>
      <c r="C227" s="42"/>
      <c r="D227" s="42"/>
      <c r="E227" s="42"/>
      <c r="F227" s="42"/>
      <c r="G227" s="42"/>
      <c r="H227" s="42"/>
      <c r="I227" s="42"/>
      <c r="J227" s="42"/>
      <c r="K227" s="77"/>
      <c r="L227" s="129"/>
      <c r="M227" s="129"/>
      <c r="N227" s="129"/>
      <c r="O227" s="129"/>
      <c r="P227" s="129"/>
      <c r="Q227" s="129"/>
      <c r="R227" s="129"/>
      <c r="S227" s="43"/>
      <c r="T227" s="86"/>
      <c r="U227" s="42"/>
      <c r="V227" s="42"/>
      <c r="W227" s="42"/>
      <c r="X227" s="42"/>
      <c r="Y227" s="42"/>
      <c r="Z227" s="42"/>
      <c r="AA227" s="42"/>
      <c r="AB227" s="43"/>
      <c r="AC227" s="117"/>
      <c r="AD227" s="42"/>
      <c r="AE227" s="42"/>
      <c r="AF227" s="42"/>
      <c r="AG227" s="42"/>
      <c r="AH227" s="42"/>
      <c r="AI227" s="42"/>
      <c r="AJ227" s="42"/>
      <c r="AK227" s="43"/>
      <c r="AL227" s="43"/>
      <c r="AM227" s="43"/>
      <c r="AN227" s="43"/>
      <c r="AO227" s="43"/>
      <c r="AP227" s="43"/>
      <c r="AQ227" s="43"/>
      <c r="AR227" s="43"/>
      <c r="AS227" s="43"/>
      <c r="AT227" s="43"/>
      <c r="AU227" s="43"/>
      <c r="AV227" s="43"/>
      <c r="AW227" s="43"/>
      <c r="AX227" s="43"/>
      <c r="AY227" s="43"/>
      <c r="AZ227" s="43"/>
      <c r="BA227" s="43"/>
      <c r="BB227" s="43"/>
      <c r="BC227" s="43"/>
      <c r="BD227" s="43"/>
      <c r="BE227" s="43"/>
      <c r="BF227" s="43"/>
      <c r="BG227" s="43"/>
      <c r="BH227" s="43"/>
      <c r="BI227" s="43"/>
      <c r="BJ227" s="43"/>
      <c r="BK227" s="43"/>
      <c r="BL227" s="43"/>
      <c r="BM227" s="43"/>
      <c r="BN227" s="43"/>
      <c r="BO227" s="43"/>
      <c r="BP227" s="43"/>
      <c r="BQ227" s="43"/>
      <c r="BR227" s="43"/>
      <c r="BS227" s="43"/>
      <c r="BT227" s="43"/>
      <c r="BU227" s="43"/>
      <c r="BV227" s="43"/>
      <c r="BW227" s="43"/>
      <c r="BX227" s="43"/>
      <c r="BY227" s="43"/>
      <c r="BZ227" s="43"/>
      <c r="CA227" s="43"/>
    </row>
    <row r="228" spans="2:79" x14ac:dyDescent="0.25">
      <c r="B228" s="77"/>
      <c r="C228" s="42"/>
      <c r="D228" s="42"/>
      <c r="E228" s="42"/>
      <c r="F228" s="42"/>
      <c r="G228" s="42"/>
      <c r="H228" s="42"/>
      <c r="I228" s="42"/>
      <c r="K228" s="84"/>
      <c r="L228" s="42"/>
      <c r="M228" s="42"/>
      <c r="N228" s="42"/>
      <c r="O228" s="42"/>
      <c r="P228" s="42"/>
      <c r="Q228" s="42"/>
      <c r="R228" s="42"/>
      <c r="S228" s="43"/>
      <c r="T228" s="86"/>
      <c r="U228" s="42"/>
      <c r="V228" s="42"/>
      <c r="W228" s="42"/>
      <c r="X228" s="42"/>
      <c r="Y228" s="42"/>
      <c r="Z228" s="42"/>
      <c r="AA228" s="42"/>
      <c r="AB228" s="43"/>
      <c r="AC228" s="116"/>
      <c r="AD228" s="88"/>
      <c r="AE228" s="88"/>
      <c r="AF228" s="88"/>
      <c r="AG228" s="88"/>
      <c r="AH228" s="88"/>
      <c r="AI228" s="88"/>
      <c r="AJ228" s="88"/>
      <c r="AK228" s="43"/>
      <c r="AL228" s="43"/>
      <c r="AM228" s="43"/>
      <c r="AN228" s="43"/>
      <c r="AO228" s="43"/>
      <c r="AP228" s="43"/>
      <c r="AQ228" s="43"/>
      <c r="AR228" s="43"/>
      <c r="AS228" s="43"/>
      <c r="AT228" s="43"/>
      <c r="AU228" s="43"/>
      <c r="AV228" s="43"/>
      <c r="AW228" s="43"/>
      <c r="AX228" s="43"/>
      <c r="AY228" s="43"/>
      <c r="AZ228" s="43"/>
      <c r="BA228" s="43"/>
      <c r="BB228" s="43"/>
      <c r="BC228" s="43"/>
      <c r="BD228" s="43"/>
      <c r="BE228" s="43"/>
      <c r="BF228" s="43"/>
      <c r="BG228" s="43"/>
      <c r="BH228" s="43"/>
      <c r="BI228" s="43"/>
      <c r="BJ228" s="43"/>
      <c r="BK228" s="43"/>
      <c r="BL228" s="43"/>
      <c r="BM228" s="43"/>
      <c r="BN228" s="43"/>
      <c r="BO228" s="43"/>
      <c r="BP228" s="43"/>
      <c r="BQ228" s="43"/>
      <c r="BR228" s="43"/>
      <c r="BS228" s="43"/>
      <c r="BT228" s="43"/>
      <c r="BU228" s="43"/>
      <c r="BV228" s="43"/>
      <c r="BW228" s="43"/>
      <c r="BX228" s="43"/>
      <c r="BY228" s="43"/>
      <c r="BZ228" s="43"/>
      <c r="CA228" s="43"/>
    </row>
    <row r="229" spans="2:79" x14ac:dyDescent="0.25">
      <c r="B229" s="77"/>
      <c r="C229" s="42"/>
      <c r="D229" s="42"/>
      <c r="E229" s="42"/>
      <c r="F229" s="42"/>
      <c r="G229" s="42"/>
      <c r="H229" s="42"/>
      <c r="I229" s="42"/>
      <c r="K229" s="77"/>
      <c r="L229" s="42"/>
      <c r="M229" s="42"/>
      <c r="N229" s="42"/>
      <c r="O229" s="42"/>
      <c r="P229" s="42"/>
      <c r="Q229" s="42"/>
      <c r="R229" s="42"/>
      <c r="S229" s="43"/>
      <c r="T229" s="85"/>
      <c r="U229" s="42"/>
      <c r="V229" s="42"/>
      <c r="W229" s="42"/>
      <c r="X229" s="42"/>
      <c r="Y229" s="42"/>
      <c r="Z229" s="42"/>
      <c r="AA229" s="42"/>
      <c r="AB229" s="43"/>
      <c r="AC229" s="87"/>
      <c r="AD229" s="88"/>
      <c r="AE229" s="88"/>
      <c r="AF229" s="88"/>
      <c r="AG229" s="88"/>
      <c r="AH229" s="88"/>
      <c r="AI229" s="88"/>
      <c r="AJ229" s="88"/>
      <c r="AK229" s="43"/>
      <c r="AL229" s="43"/>
      <c r="AM229" s="43"/>
      <c r="AN229" s="43"/>
      <c r="AO229" s="43"/>
      <c r="AP229" s="43"/>
      <c r="AQ229" s="43"/>
      <c r="AR229" s="43"/>
      <c r="AS229" s="43"/>
      <c r="AT229" s="43"/>
      <c r="AU229" s="43"/>
      <c r="AV229" s="43"/>
      <c r="AW229" s="43"/>
      <c r="AX229" s="43"/>
      <c r="AY229" s="43"/>
      <c r="AZ229" s="43"/>
      <c r="BA229" s="43"/>
      <c r="BB229" s="43"/>
      <c r="BC229" s="43"/>
      <c r="BD229" s="43"/>
      <c r="BE229" s="43"/>
      <c r="BF229" s="43"/>
      <c r="BG229" s="43"/>
      <c r="BH229" s="43"/>
      <c r="BI229" s="43"/>
      <c r="BJ229" s="43"/>
      <c r="BK229" s="43"/>
      <c r="BL229" s="43"/>
      <c r="BM229" s="43"/>
      <c r="BN229" s="43"/>
      <c r="BO229" s="43"/>
      <c r="BP229" s="43"/>
      <c r="BQ229" s="43"/>
      <c r="BR229" s="43"/>
      <c r="BS229" s="43"/>
      <c r="BT229" s="43"/>
      <c r="BU229" s="43"/>
      <c r="BV229" s="43"/>
      <c r="BW229" s="43"/>
      <c r="BX229" s="43"/>
      <c r="BY229" s="43"/>
      <c r="BZ229" s="43"/>
      <c r="CA229" s="43"/>
    </row>
    <row r="230" spans="2:79" x14ac:dyDescent="0.25">
      <c r="B230" s="77"/>
      <c r="C230" s="42"/>
      <c r="D230" s="42"/>
      <c r="E230" s="42"/>
      <c r="F230" s="42"/>
      <c r="G230" s="42"/>
      <c r="H230" s="42"/>
      <c r="I230" s="42"/>
      <c r="J230" s="75"/>
      <c r="K230" s="77"/>
      <c r="L230" s="42"/>
      <c r="M230" s="42"/>
      <c r="N230" s="42"/>
      <c r="O230" s="42"/>
      <c r="P230" s="42"/>
      <c r="Q230" s="42"/>
      <c r="R230" s="42"/>
      <c r="S230" s="43"/>
      <c r="T230" s="86"/>
      <c r="U230" s="42"/>
      <c r="V230" s="42"/>
      <c r="W230" s="42"/>
      <c r="X230" s="42"/>
      <c r="Y230" s="42"/>
      <c r="Z230" s="42"/>
      <c r="AA230" s="42"/>
      <c r="AB230" s="43"/>
      <c r="AC230" s="87"/>
      <c r="AD230" s="88"/>
      <c r="AE230" s="88"/>
      <c r="AF230" s="88"/>
      <c r="AG230" s="88"/>
      <c r="AH230" s="88"/>
      <c r="AI230" s="88"/>
      <c r="AJ230" s="88"/>
      <c r="AK230" s="43"/>
      <c r="AL230" s="43"/>
      <c r="AM230" s="43"/>
      <c r="AN230" s="43"/>
      <c r="AO230" s="43"/>
      <c r="AP230" s="43"/>
      <c r="AQ230" s="43"/>
      <c r="AR230" s="43"/>
      <c r="AS230" s="43"/>
      <c r="AT230" s="43"/>
      <c r="AU230" s="43"/>
      <c r="AV230" s="43"/>
      <c r="AW230" s="43"/>
      <c r="AX230" s="43"/>
      <c r="AY230" s="43"/>
      <c r="AZ230" s="43"/>
      <c r="BA230" s="43"/>
      <c r="BB230" s="43"/>
      <c r="BC230" s="43"/>
      <c r="BD230" s="43"/>
      <c r="BE230" s="43"/>
      <c r="BF230" s="43"/>
      <c r="BG230" s="43"/>
      <c r="BH230" s="43"/>
      <c r="BI230" s="43"/>
      <c r="BJ230" s="43"/>
      <c r="BK230" s="43"/>
      <c r="BL230" s="43"/>
      <c r="BM230" s="43"/>
      <c r="BN230" s="43"/>
      <c r="BO230" s="43"/>
      <c r="BP230" s="43"/>
      <c r="BQ230" s="43"/>
      <c r="BR230" s="43"/>
      <c r="BS230" s="43"/>
      <c r="BT230" s="43"/>
      <c r="BU230" s="43"/>
      <c r="BV230" s="43"/>
      <c r="BW230" s="43"/>
      <c r="BX230" s="43"/>
      <c r="BY230" s="43"/>
      <c r="BZ230" s="43"/>
      <c r="CA230" s="43"/>
    </row>
    <row r="231" spans="2:79" x14ac:dyDescent="0.25">
      <c r="B231" s="43"/>
      <c r="C231" s="88"/>
      <c r="D231" s="88"/>
      <c r="E231" s="88"/>
      <c r="F231" s="88"/>
      <c r="G231" s="88"/>
      <c r="H231" s="88"/>
      <c r="I231" s="88"/>
      <c r="J231" s="70"/>
      <c r="K231" s="82"/>
      <c r="L231" s="42"/>
      <c r="M231" s="42"/>
      <c r="N231" s="42"/>
      <c r="O231" s="42"/>
      <c r="P231" s="42"/>
      <c r="Q231" s="42"/>
      <c r="R231" s="42"/>
      <c r="S231" s="43"/>
      <c r="T231" s="109"/>
      <c r="U231" s="42"/>
      <c r="V231" s="42"/>
      <c r="W231" s="42"/>
      <c r="X231" s="42"/>
      <c r="Y231" s="42"/>
      <c r="Z231" s="42"/>
      <c r="AA231" s="42"/>
      <c r="AB231" s="43"/>
      <c r="AC231" s="87"/>
      <c r="AD231" s="88"/>
      <c r="AE231" s="88"/>
      <c r="AF231" s="88"/>
      <c r="AG231" s="88"/>
      <c r="AH231" s="88"/>
      <c r="AI231" s="88"/>
      <c r="AJ231" s="88"/>
      <c r="AK231" s="43"/>
      <c r="AL231" s="132"/>
      <c r="AM231" s="132"/>
      <c r="AN231" s="132"/>
      <c r="AO231" s="132"/>
      <c r="AP231" s="132"/>
      <c r="AQ231" s="100"/>
      <c r="AR231" s="100"/>
      <c r="AS231" s="100"/>
      <c r="AT231" s="100"/>
      <c r="AU231" s="100"/>
      <c r="AV231" s="100"/>
      <c r="AW231" s="100"/>
      <c r="AX231" s="43"/>
      <c r="AY231" s="43"/>
      <c r="AZ231" s="43"/>
      <c r="BA231" s="43"/>
      <c r="BB231" s="43"/>
      <c r="BC231" s="43"/>
      <c r="BD231" s="43"/>
      <c r="BE231" s="43"/>
      <c r="BF231" s="43"/>
      <c r="BG231" s="43"/>
      <c r="BH231" s="43"/>
      <c r="BI231" s="43"/>
      <c r="BJ231" s="43"/>
      <c r="BK231" s="43"/>
      <c r="BL231" s="43"/>
      <c r="BM231" s="43"/>
      <c r="BN231" s="43"/>
      <c r="BO231" s="43"/>
      <c r="BP231" s="43"/>
      <c r="BQ231" s="43"/>
      <c r="BR231" s="43"/>
      <c r="BS231" s="43"/>
      <c r="BT231" s="43"/>
      <c r="BU231" s="43"/>
      <c r="BV231" s="43"/>
      <c r="BW231" s="43"/>
      <c r="BX231" s="43"/>
      <c r="BY231" s="43"/>
      <c r="BZ231" s="43"/>
      <c r="CA231" s="43"/>
    </row>
    <row r="232" spans="2:79" x14ac:dyDescent="0.25">
      <c r="B232" s="77"/>
      <c r="C232" s="42"/>
      <c r="D232" s="42"/>
      <c r="E232" s="42"/>
      <c r="F232" s="42"/>
      <c r="G232" s="42"/>
      <c r="H232" s="42"/>
      <c r="I232" s="42"/>
      <c r="J232" s="70"/>
      <c r="K232" s="82"/>
      <c r="L232" s="42"/>
      <c r="M232" s="42"/>
      <c r="N232" s="42"/>
      <c r="O232" s="42"/>
      <c r="P232" s="42"/>
      <c r="Q232" s="42"/>
      <c r="R232" s="42"/>
      <c r="S232" s="43"/>
      <c r="T232" s="43"/>
      <c r="U232" s="134"/>
      <c r="V232" s="134"/>
      <c r="W232" s="134"/>
      <c r="X232" s="134"/>
      <c r="Y232" s="134"/>
      <c r="Z232" s="134"/>
      <c r="AA232" s="134"/>
      <c r="AB232" s="43"/>
      <c r="AC232" s="117"/>
      <c r="AD232" s="90"/>
      <c r="AE232" s="90"/>
      <c r="AF232" s="90"/>
      <c r="AG232" s="90"/>
      <c r="AH232" s="90"/>
      <c r="AI232" s="90"/>
      <c r="AJ232" s="90"/>
      <c r="AK232" s="43"/>
      <c r="AL232" s="100"/>
      <c r="AM232" s="137"/>
      <c r="AN232" s="137"/>
      <c r="AO232" s="137"/>
      <c r="AP232" s="137"/>
      <c r="AQ232" s="101"/>
      <c r="AR232" s="101"/>
      <c r="AS232" s="101"/>
      <c r="AT232" s="101"/>
      <c r="AU232" s="101"/>
      <c r="AV232" s="101"/>
      <c r="AW232" s="101"/>
      <c r="AX232" s="43"/>
      <c r="AY232" s="43"/>
      <c r="AZ232" s="43"/>
      <c r="BA232" s="43"/>
      <c r="BB232" s="43"/>
      <c r="BC232" s="43"/>
      <c r="BD232" s="43"/>
      <c r="BE232" s="43"/>
      <c r="BF232" s="43"/>
      <c r="BG232" s="43"/>
      <c r="BH232" s="43"/>
      <c r="BI232" s="43"/>
      <c r="BJ232" s="43"/>
      <c r="BK232" s="43"/>
      <c r="BL232" s="43"/>
      <c r="BM232" s="43"/>
      <c r="BN232" s="43"/>
      <c r="BO232" s="43"/>
      <c r="BP232" s="43"/>
      <c r="BQ232" s="43"/>
      <c r="BR232" s="43"/>
      <c r="BS232" s="43"/>
      <c r="BT232" s="43"/>
      <c r="BU232" s="43"/>
      <c r="BV232" s="43"/>
      <c r="BW232" s="43"/>
      <c r="BX232" s="43"/>
      <c r="BY232" s="43"/>
      <c r="BZ232" s="43"/>
      <c r="CA232" s="43"/>
    </row>
    <row r="233" spans="2:79" x14ac:dyDescent="0.25">
      <c r="B233" s="77"/>
      <c r="C233" s="42"/>
      <c r="D233" s="42"/>
      <c r="E233" s="42"/>
      <c r="F233" s="42"/>
      <c r="G233" s="42"/>
      <c r="H233" s="42"/>
      <c r="I233" s="42"/>
      <c r="J233" s="70"/>
      <c r="K233" s="77"/>
      <c r="L233" s="42"/>
      <c r="M233" s="42"/>
      <c r="N233" s="42"/>
      <c r="O233" s="42"/>
      <c r="P233" s="42"/>
      <c r="Q233" s="42"/>
      <c r="R233" s="42"/>
      <c r="S233" s="43"/>
      <c r="T233" s="43"/>
      <c r="U233" s="88"/>
      <c r="V233" s="88"/>
      <c r="W233" s="88"/>
      <c r="X233" s="88"/>
      <c r="Y233" s="88"/>
      <c r="Z233" s="88"/>
      <c r="AA233" s="88"/>
      <c r="AB233" s="43"/>
      <c r="AC233" s="116"/>
      <c r="AD233" s="88"/>
      <c r="AE233" s="88"/>
      <c r="AF233" s="88"/>
      <c r="AG233" s="88"/>
      <c r="AH233" s="88"/>
      <c r="AI233" s="88"/>
      <c r="AJ233" s="88"/>
      <c r="AK233" s="43"/>
      <c r="AL233" s="100"/>
      <c r="AM233" s="137"/>
      <c r="AN233" s="137"/>
      <c r="AO233" s="137"/>
      <c r="AP233" s="137"/>
      <c r="AQ233" s="101"/>
      <c r="AR233" s="101"/>
      <c r="AS233" s="101"/>
      <c r="AT233" s="101"/>
      <c r="AU233" s="101"/>
      <c r="AV233" s="101"/>
      <c r="AW233" s="101"/>
      <c r="AX233" s="43"/>
      <c r="AY233" s="43"/>
      <c r="AZ233" s="43"/>
      <c r="BA233" s="43"/>
      <c r="BB233" s="43"/>
      <c r="BC233" s="43"/>
      <c r="BD233" s="43"/>
      <c r="BE233" s="43"/>
      <c r="BF233" s="43"/>
      <c r="BG233" s="43"/>
      <c r="BH233" s="43"/>
      <c r="BI233" s="43"/>
      <c r="BJ233" s="43"/>
      <c r="BK233" s="43"/>
      <c r="BL233" s="43"/>
      <c r="BM233" s="43"/>
      <c r="BN233" s="43"/>
      <c r="BO233" s="43"/>
      <c r="BP233" s="43"/>
      <c r="BQ233" s="43"/>
      <c r="BR233" s="43"/>
      <c r="BS233" s="43"/>
      <c r="BT233" s="43"/>
      <c r="BU233" s="43"/>
      <c r="BV233" s="43"/>
      <c r="BW233" s="43"/>
      <c r="BX233" s="43"/>
      <c r="BY233" s="43"/>
      <c r="BZ233" s="43"/>
      <c r="CA233" s="43"/>
    </row>
    <row r="234" spans="2:79" x14ac:dyDescent="0.25">
      <c r="B234" s="43"/>
      <c r="C234" s="42"/>
      <c r="D234" s="42"/>
      <c r="E234" s="42"/>
      <c r="F234" s="42"/>
      <c r="G234" s="42"/>
      <c r="H234" s="42"/>
      <c r="I234" s="42"/>
      <c r="J234" s="25"/>
      <c r="K234" s="43"/>
      <c r="L234" s="42"/>
      <c r="M234" s="42"/>
      <c r="N234" s="42"/>
      <c r="O234" s="42"/>
      <c r="P234" s="42"/>
      <c r="Q234" s="42"/>
      <c r="R234" s="42"/>
      <c r="S234" s="43"/>
      <c r="T234" s="138"/>
      <c r="U234" s="138"/>
      <c r="V234" s="138"/>
      <c r="W234" s="138"/>
      <c r="X234" s="138"/>
      <c r="Y234" s="138"/>
      <c r="Z234" s="138"/>
      <c r="AA234" s="138"/>
      <c r="AB234" s="43"/>
      <c r="AC234" s="87"/>
      <c r="AD234" s="42"/>
      <c r="AE234" s="42"/>
      <c r="AF234" s="42"/>
      <c r="AG234" s="42"/>
      <c r="AH234" s="42"/>
      <c r="AI234" s="42"/>
      <c r="AJ234" s="42"/>
      <c r="AK234" s="43"/>
      <c r="AL234" s="100"/>
      <c r="AM234" s="137"/>
      <c r="AN234" s="137"/>
      <c r="AO234" s="137"/>
      <c r="AP234" s="137"/>
      <c r="AQ234" s="102"/>
      <c r="AR234" s="102"/>
      <c r="AS234" s="102"/>
      <c r="AT234" s="102"/>
      <c r="AU234" s="102"/>
      <c r="AV234" s="102"/>
      <c r="AW234" s="102"/>
      <c r="AX234" s="43"/>
      <c r="AY234" s="43"/>
      <c r="AZ234" s="43"/>
      <c r="BA234" s="43"/>
      <c r="BB234" s="43"/>
      <c r="BC234" s="43"/>
      <c r="BD234" s="43"/>
      <c r="BE234" s="43"/>
      <c r="BF234" s="43"/>
      <c r="BG234" s="43"/>
      <c r="BH234" s="43"/>
      <c r="BI234" s="43"/>
      <c r="BJ234" s="43"/>
      <c r="BK234" s="43"/>
      <c r="BL234" s="43"/>
      <c r="BM234" s="43"/>
      <c r="BN234" s="43"/>
      <c r="BO234" s="43"/>
      <c r="BP234" s="43"/>
      <c r="BQ234" s="43"/>
      <c r="BR234" s="43"/>
      <c r="BS234" s="43"/>
      <c r="BT234" s="43"/>
      <c r="BU234" s="43"/>
      <c r="BV234" s="43"/>
      <c r="BW234" s="43"/>
      <c r="BX234" s="43"/>
      <c r="BY234" s="43"/>
      <c r="BZ234" s="43"/>
      <c r="CA234" s="43"/>
    </row>
    <row r="235" spans="2:79" x14ac:dyDescent="0.25">
      <c r="B235" s="77"/>
      <c r="C235" s="42"/>
      <c r="D235" s="42"/>
      <c r="E235" s="42"/>
      <c r="F235" s="42"/>
      <c r="G235" s="42"/>
      <c r="H235" s="42"/>
      <c r="I235" s="42"/>
      <c r="J235" s="25"/>
      <c r="K235" s="77"/>
      <c r="L235" s="42"/>
      <c r="M235" s="42"/>
      <c r="N235" s="42"/>
      <c r="O235" s="42"/>
      <c r="P235" s="42"/>
      <c r="Q235" s="42"/>
      <c r="R235" s="42"/>
      <c r="S235" s="43"/>
      <c r="T235" s="43"/>
      <c r="U235" s="43"/>
      <c r="V235" s="43"/>
      <c r="W235" s="43"/>
      <c r="X235" s="43"/>
      <c r="Y235" s="43"/>
      <c r="Z235" s="43"/>
      <c r="AA235" s="43"/>
      <c r="AB235" s="43"/>
      <c r="AC235" s="87"/>
      <c r="AD235" s="88"/>
      <c r="AE235" s="88"/>
      <c r="AF235" s="88"/>
      <c r="AG235" s="88"/>
      <c r="AH235" s="88"/>
      <c r="AI235" s="88"/>
      <c r="AJ235" s="88"/>
      <c r="AK235" s="43"/>
      <c r="AL235" s="100"/>
      <c r="AM235" s="137"/>
      <c r="AN235" s="137"/>
      <c r="AO235" s="137"/>
      <c r="AP235" s="137"/>
      <c r="AQ235" s="101"/>
      <c r="AR235" s="101"/>
      <c r="AS235" s="101"/>
      <c r="AT235" s="101"/>
      <c r="AU235" s="101"/>
      <c r="AV235" s="101"/>
      <c r="AW235" s="101"/>
      <c r="AX235" s="43"/>
      <c r="AY235" s="43"/>
      <c r="AZ235" s="43"/>
      <c r="BA235" s="43"/>
      <c r="BB235" s="43"/>
      <c r="BC235" s="43"/>
      <c r="BD235" s="43"/>
      <c r="BE235" s="43"/>
      <c r="BF235" s="43"/>
      <c r="BG235" s="43"/>
      <c r="BH235" s="43"/>
      <c r="BI235" s="43"/>
      <c r="BJ235" s="43"/>
      <c r="BK235" s="43"/>
      <c r="BL235" s="43"/>
      <c r="BM235" s="43"/>
      <c r="BN235" s="43"/>
      <c r="BO235" s="43"/>
      <c r="BP235" s="43"/>
      <c r="BQ235" s="43"/>
      <c r="BR235" s="43"/>
      <c r="BS235" s="43"/>
      <c r="BT235" s="43"/>
      <c r="BU235" s="43"/>
      <c r="BV235" s="43"/>
      <c r="BW235" s="43"/>
      <c r="BX235" s="43"/>
      <c r="BY235" s="43"/>
      <c r="BZ235" s="43"/>
      <c r="CA235" s="43"/>
    </row>
    <row r="236" spans="2:79" x14ac:dyDescent="0.25">
      <c r="B236" s="77"/>
      <c r="C236" s="96"/>
      <c r="D236" s="96"/>
      <c r="E236" s="96"/>
      <c r="F236" s="96"/>
      <c r="G236" s="96"/>
      <c r="H236" s="96"/>
      <c r="I236" s="96"/>
      <c r="J236" s="25"/>
      <c r="K236" s="77"/>
      <c r="L236" s="42"/>
      <c r="M236" s="42"/>
      <c r="N236" s="42"/>
      <c r="O236" s="42"/>
      <c r="P236" s="42"/>
      <c r="Q236" s="42"/>
      <c r="R236" s="42"/>
      <c r="S236" s="43"/>
      <c r="T236" s="43"/>
      <c r="U236" s="43"/>
      <c r="V236" s="121"/>
      <c r="W236" s="121"/>
      <c r="X236" s="121"/>
      <c r="Y236" s="121"/>
      <c r="Z236" s="121"/>
      <c r="AA236" s="121"/>
      <c r="AB236" s="43"/>
      <c r="AC236" s="98"/>
      <c r="AD236" s="42"/>
      <c r="AE236" s="42"/>
      <c r="AF236" s="42"/>
      <c r="AG236" s="42"/>
      <c r="AH236" s="42"/>
      <c r="AI236" s="42"/>
      <c r="AJ236" s="42"/>
      <c r="AK236" s="43"/>
      <c r="AL236" s="100"/>
      <c r="AM236" s="137"/>
      <c r="AN236" s="137"/>
      <c r="AO236" s="137"/>
      <c r="AP236" s="137"/>
      <c r="AQ236" s="101"/>
      <c r="AR236" s="101"/>
      <c r="AS236" s="101"/>
      <c r="AT236" s="101"/>
      <c r="AU236" s="101"/>
      <c r="AV236" s="101"/>
      <c r="AW236" s="101"/>
      <c r="AX236" s="43"/>
      <c r="AY236" s="43"/>
      <c r="AZ236" s="43"/>
      <c r="BA236" s="43"/>
      <c r="BB236" s="43"/>
      <c r="BC236" s="43"/>
      <c r="BD236" s="43"/>
      <c r="BE236" s="43"/>
      <c r="BF236" s="43"/>
      <c r="BG236" s="43"/>
      <c r="BH236" s="43"/>
      <c r="BI236" s="43"/>
      <c r="BJ236" s="43"/>
      <c r="BK236" s="43"/>
      <c r="BL236" s="43"/>
      <c r="BM236" s="43"/>
      <c r="BN236" s="43"/>
      <c r="BO236" s="43"/>
      <c r="BP236" s="43"/>
      <c r="BQ236" s="43"/>
      <c r="BR236" s="43"/>
      <c r="BS236" s="43"/>
      <c r="BT236" s="43"/>
      <c r="BU236" s="43"/>
      <c r="BV236" s="43"/>
      <c r="BW236" s="43"/>
      <c r="BX236" s="43"/>
      <c r="BY236" s="43"/>
      <c r="BZ236" s="43"/>
      <c r="CA236" s="43"/>
    </row>
    <row r="237" spans="2:79" x14ac:dyDescent="0.25">
      <c r="B237" s="77"/>
      <c r="C237" s="96"/>
      <c r="D237" s="96"/>
      <c r="E237" s="96"/>
      <c r="F237" s="96"/>
      <c r="G237" s="96"/>
      <c r="H237" s="96"/>
      <c r="I237" s="96"/>
      <c r="J237" s="25"/>
      <c r="K237" s="84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  <c r="AA237" s="131"/>
      <c r="AB237" s="43"/>
      <c r="AC237" s="98"/>
      <c r="AD237" s="42"/>
      <c r="AE237" s="42"/>
      <c r="AF237" s="42"/>
      <c r="AG237" s="42"/>
      <c r="AH237" s="42"/>
      <c r="AI237" s="42"/>
      <c r="AJ237" s="42"/>
      <c r="AK237" s="43"/>
      <c r="AL237" s="100"/>
      <c r="AM237" s="136"/>
      <c r="AN237" s="136"/>
      <c r="AO237" s="136"/>
      <c r="AP237" s="136"/>
      <c r="AQ237" s="102"/>
      <c r="AR237" s="102"/>
      <c r="AS237" s="102"/>
      <c r="AT237" s="102"/>
      <c r="AU237" s="102"/>
      <c r="AV237" s="102"/>
      <c r="AW237" s="102"/>
      <c r="AX237" s="43"/>
      <c r="AY237" s="43"/>
      <c r="AZ237" s="43"/>
      <c r="BA237" s="43"/>
      <c r="BB237" s="43"/>
      <c r="BC237" s="43"/>
      <c r="BD237" s="43"/>
      <c r="BE237" s="43"/>
      <c r="BF237" s="43"/>
      <c r="BG237" s="43"/>
      <c r="BH237" s="43"/>
      <c r="BI237" s="43"/>
      <c r="BJ237" s="43"/>
      <c r="BK237" s="43"/>
      <c r="BL237" s="43"/>
      <c r="BM237" s="43"/>
      <c r="BN237" s="43"/>
      <c r="BO237" s="43"/>
      <c r="BP237" s="43"/>
      <c r="BQ237" s="43"/>
      <c r="BR237" s="43"/>
      <c r="BS237" s="43"/>
      <c r="BT237" s="43"/>
      <c r="BU237" s="43"/>
      <c r="BV237" s="43"/>
      <c r="BW237" s="43"/>
      <c r="BX237" s="43"/>
      <c r="BY237" s="43"/>
      <c r="BZ237" s="43"/>
      <c r="CA237" s="43"/>
    </row>
    <row r="238" spans="2:79" x14ac:dyDescent="0.25">
      <c r="B238" s="43"/>
      <c r="C238" s="96"/>
      <c r="D238" s="96"/>
      <c r="E238" s="96"/>
      <c r="F238" s="96"/>
      <c r="G238" s="96"/>
      <c r="H238" s="96"/>
      <c r="I238" s="96"/>
      <c r="J238" s="25"/>
      <c r="K238" s="77"/>
      <c r="L238" s="42"/>
      <c r="M238" s="42"/>
      <c r="N238" s="42"/>
      <c r="O238" s="42"/>
      <c r="P238" s="42"/>
      <c r="Q238" s="42"/>
      <c r="R238" s="42"/>
      <c r="S238" s="43"/>
      <c r="T238" s="43"/>
      <c r="U238" s="43"/>
      <c r="V238" s="43"/>
      <c r="W238" s="43"/>
      <c r="X238" s="43"/>
      <c r="Y238" s="43"/>
      <c r="Z238" s="43"/>
      <c r="AA238" s="43"/>
      <c r="AB238" s="43"/>
      <c r="AC238" s="98"/>
      <c r="AD238" s="42"/>
      <c r="AE238" s="42"/>
      <c r="AF238" s="42"/>
      <c r="AG238" s="42"/>
      <c r="AH238" s="42"/>
      <c r="AI238" s="42"/>
      <c r="AJ238" s="42"/>
      <c r="AK238" s="43"/>
      <c r="AL238" s="100"/>
      <c r="AM238" s="100"/>
      <c r="AN238" s="100"/>
      <c r="AO238" s="100"/>
      <c r="AP238" s="100"/>
      <c r="AQ238" s="101"/>
      <c r="AR238" s="101"/>
      <c r="AS238" s="101"/>
      <c r="AT238" s="101"/>
      <c r="AU238" s="101"/>
      <c r="AV238" s="101"/>
      <c r="AW238" s="101"/>
      <c r="AX238" s="43"/>
      <c r="AY238" s="43"/>
      <c r="AZ238" s="43"/>
      <c r="BA238" s="43"/>
      <c r="BB238" s="43"/>
      <c r="BC238" s="43"/>
      <c r="BD238" s="43"/>
      <c r="BE238" s="43"/>
      <c r="BF238" s="43"/>
      <c r="BG238" s="43"/>
      <c r="BH238" s="43"/>
      <c r="BI238" s="43"/>
      <c r="BJ238" s="43"/>
      <c r="BK238" s="43"/>
      <c r="BL238" s="43"/>
      <c r="BM238" s="43"/>
      <c r="BN238" s="43"/>
      <c r="BO238" s="43"/>
      <c r="BP238" s="43"/>
      <c r="BQ238" s="43"/>
      <c r="BR238" s="43"/>
      <c r="BS238" s="43"/>
      <c r="BT238" s="43"/>
      <c r="BU238" s="43"/>
      <c r="BV238" s="43"/>
      <c r="BW238" s="43"/>
      <c r="BX238" s="43"/>
      <c r="BY238" s="43"/>
      <c r="BZ238" s="43"/>
      <c r="CA238" s="43"/>
    </row>
    <row r="239" spans="2:79" x14ac:dyDescent="0.25">
      <c r="B239" s="226"/>
      <c r="C239" s="226"/>
      <c r="D239" s="226"/>
      <c r="E239" s="226"/>
      <c r="F239" s="226"/>
      <c r="G239" s="226"/>
      <c r="H239" s="226"/>
      <c r="I239" s="226"/>
      <c r="J239" s="25"/>
      <c r="K239" s="77"/>
      <c r="L239" s="42"/>
      <c r="M239" s="42"/>
      <c r="N239" s="42"/>
      <c r="O239" s="42"/>
      <c r="P239" s="42"/>
      <c r="Q239" s="42"/>
      <c r="R239" s="42"/>
      <c r="S239" s="43"/>
      <c r="T239" s="43"/>
      <c r="U239" s="43"/>
      <c r="V239" s="43"/>
      <c r="W239" s="43"/>
      <c r="X239" s="43"/>
      <c r="Y239" s="43"/>
      <c r="Z239" s="43"/>
      <c r="AA239" s="43"/>
      <c r="AB239" s="43"/>
      <c r="AC239" s="116"/>
      <c r="AD239" s="88"/>
      <c r="AE239" s="88"/>
      <c r="AF239" s="88"/>
      <c r="AG239" s="88"/>
      <c r="AH239" s="88"/>
      <c r="AI239" s="88"/>
      <c r="AJ239" s="88"/>
      <c r="AK239" s="43"/>
      <c r="AL239" s="100"/>
      <c r="AM239" s="100"/>
      <c r="AN239" s="100"/>
      <c r="AO239" s="100"/>
      <c r="AP239" s="100"/>
      <c r="AQ239" s="101"/>
      <c r="AR239" s="101"/>
      <c r="AS239" s="101"/>
      <c r="AT239" s="101"/>
      <c r="AU239" s="101"/>
      <c r="AV239" s="101"/>
      <c r="AW239" s="101"/>
      <c r="AX239" s="43"/>
      <c r="AY239" s="43"/>
      <c r="AZ239" s="43"/>
      <c r="BA239" s="43"/>
      <c r="BB239" s="43"/>
      <c r="BC239" s="43"/>
      <c r="BD239" s="43"/>
      <c r="BE239" s="43"/>
      <c r="BF239" s="43"/>
      <c r="BG239" s="43"/>
      <c r="BH239" s="43"/>
      <c r="BI239" s="43"/>
      <c r="BJ239" s="43"/>
      <c r="BK239" s="43"/>
      <c r="BL239" s="43"/>
      <c r="BM239" s="43"/>
      <c r="BN239" s="43"/>
      <c r="BO239" s="43"/>
      <c r="BP239" s="43"/>
      <c r="BQ239" s="43"/>
      <c r="BR239" s="43"/>
      <c r="BS239" s="43"/>
      <c r="BT239" s="43"/>
      <c r="BU239" s="43"/>
      <c r="BV239" s="43"/>
      <c r="BW239" s="43"/>
      <c r="BX239" s="43"/>
      <c r="BY239" s="43"/>
      <c r="BZ239" s="43"/>
      <c r="CA239" s="43"/>
    </row>
    <row r="240" spans="2:79" x14ac:dyDescent="0.25">
      <c r="B240" s="77"/>
      <c r="C240" s="42"/>
      <c r="D240" s="42"/>
      <c r="E240" s="42"/>
      <c r="F240" s="42"/>
      <c r="G240" s="42"/>
      <c r="H240" s="42"/>
      <c r="I240" s="42"/>
      <c r="J240" s="25"/>
      <c r="K240" s="138"/>
      <c r="L240" s="138"/>
      <c r="M240" s="138"/>
      <c r="N240" s="138"/>
      <c r="O240" s="138"/>
      <c r="P240" s="138"/>
      <c r="Q240" s="138"/>
      <c r="R240" s="138"/>
      <c r="S240" s="43"/>
      <c r="T240" s="43"/>
      <c r="U240" s="43"/>
      <c r="V240" s="43"/>
      <c r="W240" s="43"/>
      <c r="X240" s="43"/>
      <c r="Y240" s="43"/>
      <c r="Z240" s="43"/>
      <c r="AA240" s="43"/>
      <c r="AB240" s="43"/>
      <c r="AC240" s="87"/>
      <c r="AD240" s="88"/>
      <c r="AE240" s="88"/>
      <c r="AF240" s="88"/>
      <c r="AG240" s="88"/>
      <c r="AH240" s="88"/>
      <c r="AI240" s="88"/>
      <c r="AJ240" s="88"/>
      <c r="AK240" s="43"/>
      <c r="AL240" s="100"/>
      <c r="AM240" s="100"/>
      <c r="AN240" s="100"/>
      <c r="AO240" s="100"/>
      <c r="AP240" s="100"/>
      <c r="AQ240" s="101"/>
      <c r="AR240" s="101"/>
      <c r="AS240" s="101"/>
      <c r="AT240" s="101"/>
      <c r="AU240" s="101"/>
      <c r="AV240" s="101"/>
      <c r="AW240" s="101"/>
      <c r="AX240" s="43"/>
      <c r="AY240" s="43"/>
      <c r="AZ240" s="43"/>
      <c r="BA240" s="43"/>
      <c r="BB240" s="43"/>
      <c r="BC240" s="43"/>
      <c r="BD240" s="43"/>
      <c r="BE240" s="43"/>
      <c r="BF240" s="43"/>
      <c r="BG240" s="43"/>
      <c r="BH240" s="43"/>
      <c r="BI240" s="43"/>
      <c r="BJ240" s="43"/>
      <c r="BK240" s="43"/>
      <c r="BL240" s="43"/>
      <c r="BM240" s="43"/>
      <c r="BN240" s="43"/>
      <c r="BO240" s="43"/>
      <c r="BP240" s="43"/>
      <c r="BQ240" s="43"/>
      <c r="BR240" s="43"/>
      <c r="BS240" s="43"/>
      <c r="BT240" s="43"/>
      <c r="BU240" s="43"/>
      <c r="BV240" s="43"/>
      <c r="BW240" s="43"/>
      <c r="BX240" s="43"/>
      <c r="BY240" s="43"/>
      <c r="BZ240" s="43"/>
      <c r="CA240" s="43"/>
    </row>
    <row r="241" spans="2:79" x14ac:dyDescent="0.25">
      <c r="B241" s="77"/>
      <c r="C241" s="103"/>
      <c r="D241" s="103"/>
      <c r="E241" s="103"/>
      <c r="F241" s="103"/>
      <c r="G241" s="103"/>
      <c r="H241" s="103"/>
      <c r="I241" s="103"/>
      <c r="J241" s="21"/>
      <c r="K241" s="103"/>
      <c r="L241" s="103"/>
      <c r="M241" s="103"/>
      <c r="N241" s="103"/>
      <c r="O241" s="103"/>
      <c r="P241" s="103"/>
      <c r="Q241" s="103"/>
      <c r="R241" s="43"/>
      <c r="S241" s="43"/>
      <c r="T241" s="43"/>
      <c r="U241" s="43"/>
      <c r="V241" s="43"/>
      <c r="W241" s="43"/>
      <c r="X241" s="43"/>
      <c r="Y241" s="43"/>
      <c r="Z241" s="43"/>
      <c r="AA241" s="43"/>
      <c r="AB241" s="43"/>
      <c r="AC241" s="87"/>
      <c r="AD241" s="88"/>
      <c r="AE241" s="88"/>
      <c r="AF241" s="88"/>
      <c r="AG241" s="88"/>
      <c r="AH241" s="88"/>
      <c r="AI241" s="88"/>
      <c r="AJ241" s="88"/>
      <c r="AK241" s="43"/>
      <c r="AL241" s="100"/>
      <c r="AM241" s="100"/>
      <c r="AN241" s="100"/>
      <c r="AO241" s="100"/>
      <c r="AP241" s="100"/>
      <c r="AQ241" s="101"/>
      <c r="AR241" s="101"/>
      <c r="AS241" s="101"/>
      <c r="AT241" s="101"/>
      <c r="AU241" s="101"/>
      <c r="AV241" s="101"/>
      <c r="AW241" s="101"/>
      <c r="AX241" s="43"/>
      <c r="AY241" s="43"/>
      <c r="AZ241" s="43"/>
      <c r="BA241" s="43"/>
      <c r="BB241" s="43"/>
      <c r="BC241" s="43"/>
      <c r="BD241" s="43"/>
      <c r="BE241" s="43"/>
      <c r="BF241" s="43"/>
      <c r="BG241" s="43"/>
      <c r="BH241" s="43"/>
      <c r="BI241" s="43"/>
      <c r="BJ241" s="43"/>
      <c r="BK241" s="43"/>
      <c r="BL241" s="43"/>
      <c r="BM241" s="43"/>
      <c r="BN241" s="43"/>
      <c r="BO241" s="43"/>
      <c r="BP241" s="43"/>
      <c r="BQ241" s="43"/>
      <c r="BR241" s="43"/>
      <c r="BS241" s="43"/>
      <c r="BT241" s="43"/>
      <c r="BU241" s="43"/>
      <c r="BV241" s="43"/>
      <c r="BW241" s="43"/>
      <c r="BX241" s="43"/>
      <c r="BY241" s="43"/>
      <c r="BZ241" s="43"/>
      <c r="CA241" s="43"/>
    </row>
    <row r="242" spans="2:79" x14ac:dyDescent="0.25">
      <c r="B242" s="82"/>
      <c r="C242" s="42"/>
      <c r="D242" s="42"/>
      <c r="E242" s="42"/>
      <c r="F242" s="42"/>
      <c r="G242" s="42"/>
      <c r="H242" s="42"/>
      <c r="I242" s="42"/>
      <c r="J242" s="25"/>
      <c r="K242" s="42"/>
      <c r="L242" s="42"/>
      <c r="M242" s="42"/>
      <c r="N242" s="42"/>
      <c r="O242" s="42"/>
      <c r="P242" s="42"/>
      <c r="Q242" s="42"/>
      <c r="R242" s="42"/>
      <c r="S242" s="111"/>
      <c r="T242" s="43"/>
      <c r="U242" s="43"/>
      <c r="V242" s="43"/>
      <c r="W242" s="43"/>
      <c r="X242" s="43"/>
      <c r="Y242" s="43"/>
      <c r="Z242" s="43"/>
      <c r="AA242" s="43"/>
      <c r="AB242" s="43"/>
      <c r="AC242" s="87"/>
      <c r="AD242" s="88"/>
      <c r="AE242" s="88"/>
      <c r="AF242" s="88"/>
      <c r="AG242" s="88"/>
      <c r="AH242" s="88"/>
      <c r="AI242" s="88"/>
      <c r="AJ242" s="88"/>
      <c r="AK242" s="43"/>
      <c r="AL242" s="100"/>
      <c r="AM242" s="43"/>
      <c r="AN242" s="43"/>
      <c r="AO242" s="43"/>
      <c r="AP242" s="43"/>
      <c r="AQ242" s="101"/>
      <c r="AR242" s="101"/>
      <c r="AS242" s="101"/>
      <c r="AT242" s="101"/>
      <c r="AU242" s="101"/>
      <c r="AV242" s="101"/>
      <c r="AW242" s="101"/>
      <c r="AX242" s="43"/>
      <c r="AY242" s="43"/>
      <c r="AZ242" s="43"/>
      <c r="BA242" s="43"/>
      <c r="BB242" s="43"/>
      <c r="BC242" s="43"/>
      <c r="BD242" s="43"/>
      <c r="BE242" s="43"/>
      <c r="BF242" s="43"/>
      <c r="BG242" s="43"/>
      <c r="BH242" s="43"/>
      <c r="BI242" s="43"/>
      <c r="BJ242" s="43"/>
      <c r="BK242" s="43"/>
      <c r="BL242" s="43"/>
      <c r="BM242" s="43"/>
      <c r="BN242" s="43"/>
      <c r="BO242" s="43"/>
      <c r="BP242" s="43"/>
      <c r="BQ242" s="43"/>
      <c r="BR242" s="43"/>
      <c r="BS242" s="43"/>
      <c r="BT242" s="43"/>
      <c r="BU242" s="43"/>
      <c r="BV242" s="43"/>
      <c r="BW242" s="43"/>
      <c r="BX242" s="43"/>
      <c r="BY242" s="43"/>
      <c r="BZ242" s="43"/>
      <c r="CA242" s="43"/>
    </row>
    <row r="243" spans="2:79" x14ac:dyDescent="0.25">
      <c r="B243" s="77"/>
      <c r="C243" s="103"/>
      <c r="D243" s="103"/>
      <c r="E243" s="103"/>
      <c r="F243" s="103"/>
      <c r="G243" s="103"/>
      <c r="H243" s="103"/>
      <c r="I243" s="103"/>
      <c r="J243" s="21"/>
      <c r="K243" s="42"/>
      <c r="L243" s="42"/>
      <c r="M243" s="42"/>
      <c r="N243" s="42"/>
      <c r="O243" s="42"/>
      <c r="P243" s="42"/>
      <c r="Q243" s="42"/>
      <c r="R243" s="42"/>
      <c r="S243" s="111"/>
      <c r="T243" s="43"/>
      <c r="U243" s="43"/>
      <c r="V243" s="43"/>
      <c r="W243" s="43"/>
      <c r="X243" s="43"/>
      <c r="Y243" s="43"/>
      <c r="Z243" s="43"/>
      <c r="AA243" s="43"/>
      <c r="AB243" s="43"/>
      <c r="AC243" s="98"/>
      <c r="AD243" s="88"/>
      <c r="AE243" s="88"/>
      <c r="AF243" s="88"/>
      <c r="AG243" s="88"/>
      <c r="AH243" s="88"/>
      <c r="AI243" s="88"/>
      <c r="AJ243" s="88"/>
      <c r="AK243" s="43"/>
      <c r="AL243" s="100"/>
      <c r="AM243" s="43"/>
      <c r="AN243" s="43"/>
      <c r="AO243" s="43"/>
      <c r="AP243" s="43"/>
      <c r="AQ243" s="101"/>
      <c r="AR243" s="101"/>
      <c r="AS243" s="101"/>
      <c r="AT243" s="101"/>
      <c r="AU243" s="101"/>
      <c r="AV243" s="101"/>
      <c r="AW243" s="101"/>
      <c r="AX243" s="43"/>
      <c r="AY243" s="43"/>
      <c r="AZ243" s="43"/>
      <c r="BA243" s="43"/>
      <c r="BB243" s="43"/>
      <c r="BC243" s="43"/>
      <c r="BD243" s="43"/>
      <c r="BE243" s="43"/>
      <c r="BF243" s="43"/>
      <c r="BG243" s="43"/>
      <c r="BH243" s="43"/>
      <c r="BI243" s="43"/>
      <c r="BJ243" s="43"/>
      <c r="BK243" s="43"/>
      <c r="BL243" s="43"/>
      <c r="BM243" s="43"/>
      <c r="BN243" s="43"/>
      <c r="BO243" s="43"/>
      <c r="BP243" s="43"/>
      <c r="BQ243" s="43"/>
      <c r="BR243" s="43"/>
      <c r="BS243" s="43"/>
      <c r="BT243" s="43"/>
      <c r="BU243" s="43"/>
      <c r="BV243" s="43"/>
      <c r="BW243" s="43"/>
      <c r="BX243" s="43"/>
      <c r="BY243" s="43"/>
      <c r="BZ243" s="43"/>
      <c r="CA243" s="43"/>
    </row>
    <row r="244" spans="2:79" x14ac:dyDescent="0.25">
      <c r="B244" s="82"/>
      <c r="C244" s="42"/>
      <c r="D244" s="42"/>
      <c r="E244" s="42"/>
      <c r="F244" s="42"/>
      <c r="G244" s="42"/>
      <c r="H244" s="42"/>
      <c r="I244" s="42"/>
      <c r="J244" s="25"/>
      <c r="K244" s="42"/>
      <c r="L244" s="42"/>
      <c r="M244" s="42"/>
      <c r="N244" s="42"/>
      <c r="O244" s="42"/>
      <c r="P244" s="42"/>
      <c r="Q244" s="42"/>
      <c r="R244" s="42"/>
      <c r="S244" s="111"/>
      <c r="T244" s="43"/>
      <c r="U244" s="43"/>
      <c r="V244" s="43"/>
      <c r="W244" s="43"/>
      <c r="X244" s="43"/>
      <c r="Y244" s="43"/>
      <c r="Z244" s="43"/>
      <c r="AA244" s="43"/>
      <c r="AB244" s="43"/>
      <c r="AC244" s="87"/>
      <c r="AD244" s="90"/>
      <c r="AE244" s="90"/>
      <c r="AF244" s="90"/>
      <c r="AG244" s="90"/>
      <c r="AH244" s="90"/>
      <c r="AI244" s="90"/>
      <c r="AJ244" s="90"/>
      <c r="AK244" s="43"/>
      <c r="AL244" s="43"/>
      <c r="AM244" s="43"/>
      <c r="AN244" s="43"/>
      <c r="AO244" s="43"/>
      <c r="AP244" s="43"/>
      <c r="AQ244" s="43"/>
      <c r="AR244" s="43"/>
      <c r="AS244" s="43"/>
      <c r="AT244" s="43"/>
      <c r="AU244" s="43"/>
      <c r="AV244" s="43"/>
      <c r="AW244" s="43"/>
      <c r="AX244" s="43"/>
      <c r="AY244" s="43"/>
      <c r="AZ244" s="43"/>
      <c r="BA244" s="43"/>
      <c r="BB244" s="43"/>
      <c r="BC244" s="43"/>
      <c r="BD244" s="43"/>
      <c r="BE244" s="43"/>
      <c r="BF244" s="43"/>
      <c r="BG244" s="43"/>
      <c r="BH244" s="43"/>
      <c r="BI244" s="43"/>
      <c r="BJ244" s="43"/>
      <c r="BK244" s="43"/>
      <c r="BL244" s="43"/>
      <c r="BM244" s="43"/>
      <c r="BN244" s="43"/>
      <c r="BO244" s="43"/>
      <c r="BP244" s="43"/>
      <c r="BQ244" s="43"/>
      <c r="BR244" s="43"/>
      <c r="BS244" s="43"/>
      <c r="BT244" s="43"/>
      <c r="BU244" s="43"/>
      <c r="BV244" s="43"/>
      <c r="BW244" s="43"/>
      <c r="BX244" s="43"/>
      <c r="BY244" s="43"/>
      <c r="BZ244" s="43"/>
      <c r="CA244" s="43"/>
    </row>
    <row r="245" spans="2:79" x14ac:dyDescent="0.25">
      <c r="B245" s="77"/>
      <c r="C245" s="103"/>
      <c r="D245" s="103"/>
      <c r="E245" s="103"/>
      <c r="F245" s="103"/>
      <c r="G245" s="103"/>
      <c r="H245" s="103"/>
      <c r="I245" s="103"/>
      <c r="J245" s="21"/>
      <c r="K245" s="42"/>
      <c r="L245" s="42"/>
      <c r="M245" s="42"/>
      <c r="N245" s="42"/>
      <c r="O245" s="42"/>
      <c r="P245" s="42"/>
      <c r="Q245" s="42"/>
      <c r="R245" s="42"/>
      <c r="S245" s="111"/>
      <c r="T245" s="43"/>
      <c r="U245" s="43"/>
      <c r="V245" s="43"/>
      <c r="W245" s="43"/>
      <c r="X245" s="43"/>
      <c r="Y245" s="43"/>
      <c r="Z245" s="43"/>
      <c r="AA245" s="43"/>
      <c r="AB245" s="43"/>
      <c r="AC245" s="116"/>
      <c r="AD245" s="88"/>
      <c r="AE245" s="88"/>
      <c r="AF245" s="88"/>
      <c r="AG245" s="88"/>
      <c r="AH245" s="88"/>
      <c r="AI245" s="88"/>
      <c r="AJ245" s="88"/>
      <c r="AK245" s="43"/>
      <c r="AL245" s="43"/>
      <c r="AM245" s="43"/>
      <c r="AN245" s="43"/>
      <c r="AO245" s="43"/>
      <c r="AP245" s="43"/>
      <c r="AQ245" s="43"/>
      <c r="AR245" s="43"/>
      <c r="AS245" s="43"/>
      <c r="AT245" s="43"/>
      <c r="AU245" s="43"/>
      <c r="AV245" s="43"/>
      <c r="AW245" s="43"/>
      <c r="AX245" s="43"/>
      <c r="AY245" s="43"/>
      <c r="AZ245" s="43"/>
      <c r="BA245" s="43"/>
      <c r="BB245" s="43"/>
      <c r="BC245" s="43"/>
      <c r="BD245" s="43"/>
      <c r="BE245" s="43"/>
      <c r="BF245" s="43"/>
      <c r="BG245" s="43"/>
      <c r="BH245" s="43"/>
      <c r="BI245" s="43"/>
      <c r="BJ245" s="43"/>
      <c r="BK245" s="43"/>
      <c r="BL245" s="43"/>
      <c r="BM245" s="43"/>
      <c r="BN245" s="43"/>
      <c r="BO245" s="43"/>
      <c r="BP245" s="43"/>
      <c r="BQ245" s="43"/>
      <c r="BR245" s="43"/>
      <c r="BS245" s="43"/>
      <c r="BT245" s="43"/>
      <c r="BU245" s="43"/>
      <c r="BV245" s="43"/>
      <c r="BW245" s="43"/>
      <c r="BX245" s="43"/>
      <c r="BY245" s="43"/>
      <c r="BZ245" s="43"/>
      <c r="CA245" s="43"/>
    </row>
    <row r="246" spans="2:79" x14ac:dyDescent="0.25">
      <c r="B246" s="82"/>
      <c r="C246" s="42"/>
      <c r="D246" s="42"/>
      <c r="E246" s="42"/>
      <c r="F246" s="42"/>
      <c r="G246" s="42"/>
      <c r="H246" s="42"/>
      <c r="I246" s="42"/>
      <c r="J246" s="25"/>
      <c r="K246" s="42"/>
      <c r="L246" s="42"/>
      <c r="M246" s="42"/>
      <c r="N246" s="42"/>
      <c r="O246" s="42"/>
      <c r="P246" s="42"/>
      <c r="Q246" s="42"/>
      <c r="R246" s="43"/>
      <c r="S246" s="43"/>
      <c r="T246" s="43"/>
      <c r="U246" s="43"/>
      <c r="V246" s="43"/>
      <c r="W246" s="43"/>
      <c r="X246" s="43"/>
      <c r="Y246" s="43"/>
      <c r="Z246" s="43"/>
      <c r="AA246" s="43"/>
      <c r="AB246" s="43"/>
      <c r="AC246" s="87"/>
      <c r="AD246" s="88"/>
      <c r="AE246" s="88"/>
      <c r="AF246" s="88"/>
      <c r="AG246" s="88"/>
      <c r="AH246" s="88"/>
      <c r="AI246" s="88"/>
      <c r="AJ246" s="88"/>
      <c r="AK246" s="43"/>
      <c r="AL246" s="43"/>
      <c r="AM246" s="43"/>
      <c r="AN246" s="43"/>
      <c r="AO246" s="43"/>
      <c r="AP246" s="43"/>
      <c r="AQ246" s="43"/>
      <c r="AR246" s="43"/>
      <c r="AS246" s="43"/>
      <c r="AT246" s="43"/>
      <c r="AU246" s="43"/>
      <c r="AV246" s="43"/>
      <c r="AW246" s="43"/>
      <c r="AX246" s="43"/>
      <c r="AY246" s="43"/>
      <c r="AZ246" s="43"/>
      <c r="BA246" s="43"/>
      <c r="BB246" s="43"/>
      <c r="BC246" s="43"/>
      <c r="BD246" s="43"/>
      <c r="BE246" s="43"/>
      <c r="BF246" s="43"/>
      <c r="BG246" s="43"/>
      <c r="BH246" s="43"/>
      <c r="BI246" s="43"/>
      <c r="BJ246" s="43"/>
      <c r="BK246" s="43"/>
      <c r="BL246" s="43"/>
      <c r="BM246" s="43"/>
      <c r="BN246" s="43"/>
      <c r="BO246" s="43"/>
      <c r="BP246" s="43"/>
      <c r="BQ246" s="43"/>
      <c r="BR246" s="43"/>
      <c r="BS246" s="43"/>
      <c r="BT246" s="43"/>
      <c r="BU246" s="43"/>
      <c r="BV246" s="43"/>
      <c r="BW246" s="43"/>
      <c r="BX246" s="43"/>
      <c r="BY246" s="43"/>
      <c r="BZ246" s="43"/>
      <c r="CA246" s="43"/>
    </row>
    <row r="247" spans="2:79" x14ac:dyDescent="0.25">
      <c r="B247" s="77"/>
      <c r="C247" s="103"/>
      <c r="D247" s="103"/>
      <c r="E247" s="103"/>
      <c r="F247" s="103"/>
      <c r="G247" s="103"/>
      <c r="H247" s="103"/>
      <c r="I247" s="103"/>
      <c r="J247" s="21"/>
      <c r="K247" s="103"/>
      <c r="L247" s="103"/>
      <c r="M247" s="103"/>
      <c r="N247" s="103"/>
      <c r="O247" s="103"/>
      <c r="P247" s="103"/>
      <c r="Q247" s="103"/>
      <c r="R247" s="43"/>
      <c r="S247" s="43"/>
      <c r="T247" s="43"/>
      <c r="U247" s="43"/>
      <c r="V247" s="43"/>
      <c r="W247" s="43"/>
      <c r="X247" s="43"/>
      <c r="Y247" s="43"/>
      <c r="Z247" s="43"/>
      <c r="AA247" s="43"/>
      <c r="AB247" s="43"/>
      <c r="AC247" s="87"/>
      <c r="AD247" s="88"/>
      <c r="AE247" s="88"/>
      <c r="AF247" s="88"/>
      <c r="AG247" s="88"/>
      <c r="AH247" s="88"/>
      <c r="AI247" s="88"/>
      <c r="AJ247" s="88"/>
      <c r="AK247" s="43"/>
      <c r="AL247" s="43"/>
      <c r="AM247" s="43"/>
      <c r="AN247" s="43"/>
      <c r="AO247" s="43"/>
      <c r="AP247" s="43"/>
      <c r="AQ247" s="43"/>
      <c r="AR247" s="43"/>
      <c r="AS247" s="43"/>
      <c r="AT247" s="43"/>
      <c r="AU247" s="43"/>
      <c r="AV247" s="43"/>
      <c r="AW247" s="43"/>
      <c r="AX247" s="43"/>
      <c r="AY247" s="43"/>
      <c r="AZ247" s="43"/>
      <c r="BA247" s="43"/>
      <c r="BB247" s="43"/>
      <c r="BC247" s="43"/>
      <c r="BD247" s="43"/>
      <c r="BE247" s="43"/>
      <c r="BF247" s="43"/>
      <c r="BG247" s="43"/>
      <c r="BH247" s="43"/>
      <c r="BI247" s="43"/>
      <c r="BJ247" s="43"/>
      <c r="BK247" s="43"/>
      <c r="BL247" s="43"/>
      <c r="BM247" s="43"/>
      <c r="BN247" s="43"/>
      <c r="BO247" s="43"/>
      <c r="BP247" s="43"/>
      <c r="BQ247" s="43"/>
      <c r="BR247" s="43"/>
      <c r="BS247" s="43"/>
      <c r="BT247" s="43"/>
      <c r="BU247" s="43"/>
      <c r="BV247" s="43"/>
      <c r="BW247" s="43"/>
      <c r="BX247" s="43"/>
      <c r="BY247" s="43"/>
      <c r="BZ247" s="43"/>
      <c r="CA247" s="43"/>
    </row>
    <row r="248" spans="2:79" x14ac:dyDescent="0.25">
      <c r="B248" s="82"/>
      <c r="C248" s="42"/>
      <c r="D248" s="42"/>
      <c r="E248" s="42"/>
      <c r="F248" s="42"/>
      <c r="G248" s="42"/>
      <c r="H248" s="42"/>
      <c r="I248" s="42"/>
      <c r="J248" s="25"/>
      <c r="K248" s="42"/>
      <c r="L248" s="42"/>
      <c r="M248" s="42"/>
      <c r="N248" s="42"/>
      <c r="O248" s="42"/>
      <c r="P248" s="42"/>
      <c r="Q248" s="42"/>
      <c r="R248" s="43"/>
      <c r="S248" s="43"/>
      <c r="T248" s="43"/>
      <c r="U248" s="43"/>
      <c r="V248" s="43"/>
      <c r="W248" s="43"/>
      <c r="X248" s="43"/>
      <c r="Y248" s="43"/>
      <c r="Z248" s="43"/>
      <c r="AA248" s="43"/>
      <c r="AB248" s="43"/>
      <c r="AC248" s="116"/>
      <c r="AD248" s="88"/>
      <c r="AE248" s="88"/>
      <c r="AF248" s="88"/>
      <c r="AG248" s="88"/>
      <c r="AH248" s="88"/>
      <c r="AI248" s="88"/>
      <c r="AJ248" s="88"/>
      <c r="AK248" s="43"/>
      <c r="AL248" s="43"/>
      <c r="AM248" s="43"/>
      <c r="AN248" s="43"/>
      <c r="AO248" s="43"/>
      <c r="AP248" s="43"/>
      <c r="AQ248" s="43"/>
      <c r="AR248" s="43"/>
      <c r="AS248" s="43"/>
      <c r="AT248" s="43"/>
      <c r="AU248" s="43"/>
      <c r="AV248" s="43"/>
      <c r="AW248" s="43"/>
      <c r="AX248" s="43"/>
      <c r="AY248" s="43"/>
      <c r="AZ248" s="43"/>
      <c r="BA248" s="43"/>
      <c r="BB248" s="43"/>
      <c r="BC248" s="43"/>
      <c r="BD248" s="43"/>
      <c r="BE248" s="43"/>
      <c r="BF248" s="43"/>
      <c r="BG248" s="43"/>
      <c r="BH248" s="43"/>
      <c r="BI248" s="43"/>
      <c r="BJ248" s="43"/>
      <c r="BK248" s="43"/>
      <c r="BL248" s="43"/>
      <c r="BM248" s="43"/>
      <c r="BN248" s="43"/>
      <c r="BO248" s="43"/>
      <c r="BP248" s="43"/>
      <c r="BQ248" s="43"/>
      <c r="BR248" s="43"/>
      <c r="BS248" s="43"/>
      <c r="BT248" s="43"/>
      <c r="BU248" s="43"/>
      <c r="BV248" s="43"/>
      <c r="BW248" s="43"/>
      <c r="BX248" s="43"/>
      <c r="BY248" s="43"/>
      <c r="BZ248" s="43"/>
      <c r="CA248" s="43"/>
    </row>
    <row r="249" spans="2:79" x14ac:dyDescent="0.25">
      <c r="B249" s="77"/>
      <c r="C249" s="103"/>
      <c r="D249" s="103"/>
      <c r="E249" s="103"/>
      <c r="F249" s="103"/>
      <c r="G249" s="103"/>
      <c r="H249" s="103"/>
      <c r="I249" s="103"/>
      <c r="J249" s="21"/>
      <c r="K249" s="103"/>
      <c r="L249" s="103"/>
      <c r="M249" s="103"/>
      <c r="N249" s="103"/>
      <c r="O249" s="103"/>
      <c r="P249" s="103"/>
      <c r="Q249" s="103"/>
      <c r="R249" s="43"/>
      <c r="S249" s="43"/>
      <c r="T249" s="43"/>
      <c r="U249" s="43"/>
      <c r="V249" s="43"/>
      <c r="W249" s="43"/>
      <c r="X249" s="43"/>
      <c r="Y249" s="43"/>
      <c r="Z249" s="43"/>
      <c r="AA249" s="43"/>
      <c r="AB249" s="43"/>
      <c r="AC249" s="117"/>
      <c r="AD249" s="88"/>
      <c r="AE249" s="88"/>
      <c r="AF249" s="88"/>
      <c r="AG249" s="88"/>
      <c r="AH249" s="88"/>
      <c r="AI249" s="88"/>
      <c r="AJ249" s="88"/>
      <c r="AK249" s="43"/>
      <c r="AL249" s="43"/>
      <c r="AM249" s="43"/>
      <c r="AN249" s="43"/>
      <c r="AO249" s="43"/>
      <c r="AP249" s="43"/>
      <c r="AQ249" s="43"/>
      <c r="AR249" s="43"/>
      <c r="AS249" s="43"/>
      <c r="AT249" s="43"/>
      <c r="AU249" s="43"/>
      <c r="AV249" s="43"/>
      <c r="AW249" s="43"/>
      <c r="AX249" s="43"/>
      <c r="AY249" s="43"/>
      <c r="AZ249" s="43"/>
      <c r="BA249" s="43"/>
      <c r="BB249" s="43"/>
      <c r="BC249" s="43"/>
      <c r="BD249" s="43"/>
      <c r="BE249" s="43"/>
      <c r="BF249" s="43"/>
      <c r="BG249" s="43"/>
      <c r="BH249" s="43"/>
      <c r="BI249" s="43"/>
      <c r="BJ249" s="43"/>
      <c r="BK249" s="43"/>
      <c r="BL249" s="43"/>
      <c r="BM249" s="43"/>
      <c r="BN249" s="43"/>
      <c r="BO249" s="43"/>
      <c r="BP249" s="43"/>
      <c r="BQ249" s="43"/>
      <c r="BR249" s="43"/>
      <c r="BS249" s="43"/>
      <c r="BT249" s="43"/>
      <c r="BU249" s="43"/>
      <c r="BV249" s="43"/>
      <c r="BW249" s="43"/>
      <c r="BX249" s="43"/>
      <c r="BY249" s="43"/>
      <c r="BZ249" s="43"/>
      <c r="CA249" s="43"/>
    </row>
    <row r="250" spans="2:79" x14ac:dyDescent="0.25">
      <c r="B250" s="82"/>
      <c r="C250" s="42"/>
      <c r="D250" s="42"/>
      <c r="E250" s="42"/>
      <c r="F250" s="42"/>
      <c r="G250" s="42"/>
      <c r="H250" s="42"/>
      <c r="I250" s="42"/>
      <c r="J250" s="25"/>
      <c r="K250" s="42"/>
      <c r="L250" s="42"/>
      <c r="M250" s="42"/>
      <c r="N250" s="42"/>
      <c r="O250" s="42"/>
      <c r="P250" s="42"/>
      <c r="Q250" s="42"/>
      <c r="R250" s="43"/>
      <c r="S250" s="43"/>
      <c r="T250" s="43"/>
      <c r="U250" s="43"/>
      <c r="V250" s="43"/>
      <c r="W250" s="43"/>
      <c r="X250" s="43"/>
      <c r="Y250" s="43"/>
      <c r="Z250" s="43"/>
      <c r="AA250" s="43"/>
      <c r="AB250" s="43"/>
      <c r="AC250" s="117"/>
      <c r="AD250" s="88"/>
      <c r="AE250" s="88"/>
      <c r="AF250" s="88"/>
      <c r="AG250" s="88"/>
      <c r="AH250" s="88"/>
      <c r="AI250" s="88"/>
      <c r="AJ250" s="88"/>
      <c r="AK250" s="43"/>
      <c r="AL250" s="43"/>
      <c r="AM250" s="43"/>
      <c r="AN250" s="43"/>
      <c r="AO250" s="43"/>
      <c r="AP250" s="43"/>
      <c r="AQ250" s="43"/>
      <c r="AR250" s="43"/>
      <c r="AS250" s="43"/>
      <c r="AT250" s="43"/>
      <c r="AU250" s="43"/>
      <c r="AV250" s="43"/>
      <c r="AW250" s="43"/>
      <c r="AX250" s="43"/>
      <c r="AY250" s="43"/>
      <c r="AZ250" s="43"/>
      <c r="BA250" s="43"/>
      <c r="BB250" s="43"/>
      <c r="BC250" s="43"/>
      <c r="BD250" s="43"/>
      <c r="BE250" s="43"/>
      <c r="BF250" s="43"/>
      <c r="BG250" s="43"/>
      <c r="BH250" s="43"/>
      <c r="BI250" s="43"/>
      <c r="BJ250" s="43"/>
      <c r="BK250" s="43"/>
      <c r="BL250" s="43"/>
      <c r="BM250" s="43"/>
      <c r="BN250" s="43"/>
      <c r="BO250" s="43"/>
      <c r="BP250" s="43"/>
      <c r="BQ250" s="43"/>
      <c r="BR250" s="43"/>
      <c r="BS250" s="43"/>
      <c r="BT250" s="43"/>
      <c r="BU250" s="43"/>
      <c r="BV250" s="43"/>
      <c r="BW250" s="43"/>
      <c r="BX250" s="43"/>
      <c r="BY250" s="43"/>
      <c r="BZ250" s="43"/>
      <c r="CA250" s="43"/>
    </row>
    <row r="251" spans="2:79" x14ac:dyDescent="0.25">
      <c r="B251" s="77"/>
      <c r="C251" s="103"/>
      <c r="D251" s="103"/>
      <c r="E251" s="103"/>
      <c r="F251" s="103"/>
      <c r="G251" s="103"/>
      <c r="H251" s="103"/>
      <c r="I251" s="103"/>
      <c r="J251" s="21"/>
      <c r="K251" s="103"/>
      <c r="L251" s="103"/>
      <c r="M251" s="103"/>
      <c r="N251" s="103"/>
      <c r="O251" s="103"/>
      <c r="P251" s="103"/>
      <c r="Q251" s="103"/>
      <c r="R251" s="43"/>
      <c r="S251" s="43"/>
      <c r="T251" s="43"/>
      <c r="U251" s="43"/>
      <c r="V251" s="43"/>
      <c r="W251" s="43"/>
      <c r="X251" s="43"/>
      <c r="Y251" s="43"/>
      <c r="Z251" s="43"/>
      <c r="AA251" s="43"/>
      <c r="AB251" s="43"/>
      <c r="AC251" s="117"/>
      <c r="AD251" s="88"/>
      <c r="AE251" s="88"/>
      <c r="AF251" s="88"/>
      <c r="AG251" s="88"/>
      <c r="AH251" s="88"/>
      <c r="AI251" s="88"/>
      <c r="AJ251" s="88"/>
      <c r="AK251" s="111"/>
      <c r="AL251" s="111"/>
      <c r="AM251" s="111"/>
      <c r="AN251" s="111"/>
      <c r="AO251" s="111"/>
      <c r="AP251" s="133"/>
      <c r="AQ251" s="43"/>
      <c r="AR251" s="43"/>
      <c r="AS251" s="43"/>
      <c r="AT251" s="43"/>
      <c r="AU251" s="43"/>
      <c r="AV251" s="43"/>
      <c r="AW251" s="43"/>
      <c r="AX251" s="43"/>
      <c r="AY251" s="43"/>
      <c r="AZ251" s="43"/>
      <c r="BA251" s="43"/>
      <c r="BB251" s="43"/>
      <c r="BC251" s="43"/>
      <c r="BD251" s="43"/>
      <c r="BE251" s="43"/>
      <c r="BF251" s="43"/>
      <c r="BG251" s="43"/>
      <c r="BH251" s="43"/>
      <c r="BI251" s="43"/>
      <c r="BJ251" s="43"/>
      <c r="BK251" s="43"/>
      <c r="BL251" s="43"/>
      <c r="BM251" s="43"/>
      <c r="BN251" s="43"/>
      <c r="BO251" s="43"/>
      <c r="BP251" s="43"/>
      <c r="BQ251" s="43"/>
      <c r="BR251" s="43"/>
      <c r="BS251" s="43"/>
      <c r="BT251" s="43"/>
      <c r="BU251" s="43"/>
      <c r="BV251" s="43"/>
      <c r="BW251" s="43"/>
      <c r="BX251" s="43"/>
      <c r="BY251" s="43"/>
      <c r="BZ251" s="43"/>
      <c r="CA251" s="43"/>
    </row>
    <row r="252" spans="2:79" x14ac:dyDescent="0.25">
      <c r="B252" s="82"/>
      <c r="C252" s="42"/>
      <c r="D252" s="42"/>
      <c r="E252" s="42"/>
      <c r="F252" s="42"/>
      <c r="G252" s="42"/>
      <c r="H252" s="42"/>
      <c r="I252" s="42"/>
      <c r="J252" s="25"/>
      <c r="K252" s="42"/>
      <c r="L252" s="42"/>
      <c r="M252" s="42"/>
      <c r="N252" s="42"/>
      <c r="O252" s="42"/>
      <c r="P252" s="42"/>
      <c r="Q252" s="42"/>
      <c r="R252" s="43"/>
      <c r="S252" s="43"/>
      <c r="T252" s="43"/>
      <c r="U252" s="43"/>
      <c r="V252" s="43"/>
      <c r="W252" s="43"/>
      <c r="X252" s="43"/>
      <c r="Y252" s="43"/>
      <c r="Z252" s="43"/>
      <c r="AA252" s="43"/>
      <c r="AB252" s="43"/>
      <c r="AC252" s="117"/>
      <c r="AD252" s="88"/>
      <c r="AE252" s="88"/>
      <c r="AF252" s="88"/>
      <c r="AG252" s="88"/>
      <c r="AH252" s="88"/>
      <c r="AI252" s="88"/>
      <c r="AJ252" s="88"/>
      <c r="AK252" s="111"/>
      <c r="AL252" s="111"/>
      <c r="AM252" s="111"/>
      <c r="AN252" s="111"/>
      <c r="AO252" s="111"/>
      <c r="AP252" s="133"/>
      <c r="AQ252" s="43"/>
      <c r="AR252" s="43"/>
      <c r="AS252" s="43"/>
      <c r="AT252" s="43"/>
      <c r="AU252" s="43"/>
      <c r="AV252" s="43"/>
      <c r="AW252" s="43"/>
      <c r="AX252" s="43"/>
      <c r="AY252" s="43"/>
      <c r="AZ252" s="43"/>
      <c r="BA252" s="43"/>
      <c r="BB252" s="43"/>
      <c r="BC252" s="43"/>
      <c r="BD252" s="43"/>
      <c r="BE252" s="43"/>
      <c r="BF252" s="43"/>
      <c r="BG252" s="43"/>
      <c r="BH252" s="43"/>
      <c r="BI252" s="43"/>
      <c r="BJ252" s="43"/>
      <c r="BK252" s="43"/>
      <c r="BL252" s="43"/>
      <c r="BM252" s="43"/>
      <c r="BN252" s="43"/>
      <c r="BO252" s="43"/>
      <c r="BP252" s="43"/>
      <c r="BQ252" s="43"/>
      <c r="BR252" s="43"/>
      <c r="BS252" s="43"/>
      <c r="BT252" s="43"/>
      <c r="BU252" s="43"/>
      <c r="BV252" s="43"/>
      <c r="BW252" s="43"/>
      <c r="BX252" s="43"/>
      <c r="BY252" s="43"/>
      <c r="BZ252" s="43"/>
      <c r="CA252" s="43"/>
    </row>
    <row r="253" spans="2:79" x14ac:dyDescent="0.25">
      <c r="B253" s="77"/>
      <c r="C253" s="103"/>
      <c r="D253" s="103"/>
      <c r="E253" s="103"/>
      <c r="F253" s="103"/>
      <c r="G253" s="103"/>
      <c r="H253" s="103"/>
      <c r="I253" s="103"/>
      <c r="J253" s="21"/>
      <c r="K253" s="103"/>
      <c r="L253" s="103"/>
      <c r="M253" s="103"/>
      <c r="N253" s="103"/>
      <c r="O253" s="103"/>
      <c r="P253" s="103"/>
      <c r="Q253" s="103"/>
      <c r="R253" s="43"/>
      <c r="S253" s="43"/>
      <c r="T253" s="43"/>
      <c r="U253" s="43"/>
      <c r="V253" s="43"/>
      <c r="W253" s="43"/>
      <c r="X253" s="43"/>
      <c r="Y253" s="43"/>
      <c r="Z253" s="43"/>
      <c r="AA253" s="43"/>
      <c r="AB253" s="43"/>
      <c r="AC253" s="117"/>
      <c r="AD253" s="42"/>
      <c r="AE253" s="42"/>
      <c r="AF253" s="42"/>
      <c r="AG253" s="42"/>
      <c r="AH253" s="42"/>
      <c r="AI253" s="42"/>
      <c r="AJ253" s="42"/>
      <c r="AK253" s="111"/>
      <c r="AL253" s="111"/>
      <c r="AM253" s="111"/>
      <c r="AN253" s="111"/>
      <c r="AO253" s="111"/>
      <c r="AP253" s="133"/>
      <c r="AQ253" s="43"/>
      <c r="AR253" s="43"/>
      <c r="AS253" s="43"/>
      <c r="AT253" s="43"/>
      <c r="AU253" s="43"/>
      <c r="AV253" s="43"/>
      <c r="AW253" s="43"/>
      <c r="AX253" s="43"/>
      <c r="AY253" s="43"/>
      <c r="AZ253" s="43"/>
      <c r="BA253" s="43"/>
      <c r="BB253" s="43"/>
      <c r="BC253" s="43"/>
      <c r="BD253" s="43"/>
      <c r="BE253" s="43"/>
      <c r="BF253" s="43"/>
      <c r="BG253" s="43"/>
      <c r="BH253" s="43"/>
      <c r="BI253" s="43"/>
      <c r="BJ253" s="43"/>
      <c r="BK253" s="43"/>
      <c r="BL253" s="43"/>
      <c r="BM253" s="43"/>
      <c r="BN253" s="43"/>
      <c r="BO253" s="43"/>
      <c r="BP253" s="43"/>
      <c r="BQ253" s="43"/>
      <c r="BR253" s="43"/>
      <c r="BS253" s="43"/>
      <c r="BT253" s="43"/>
      <c r="BU253" s="43"/>
      <c r="BV253" s="43"/>
      <c r="BW253" s="43"/>
      <c r="BX253" s="43"/>
      <c r="BY253" s="43"/>
      <c r="BZ253" s="43"/>
      <c r="CA253" s="43"/>
    </row>
    <row r="254" spans="2:79" x14ac:dyDescent="0.25">
      <c r="B254" s="82"/>
      <c r="C254" s="42"/>
      <c r="D254" s="42"/>
      <c r="E254" s="42"/>
      <c r="F254" s="42"/>
      <c r="G254" s="42"/>
      <c r="H254" s="42"/>
      <c r="I254" s="42"/>
      <c r="J254" s="25"/>
      <c r="K254" s="42"/>
      <c r="L254" s="42"/>
      <c r="M254" s="42"/>
      <c r="N254" s="42"/>
      <c r="O254" s="42"/>
      <c r="P254" s="42"/>
      <c r="Q254" s="42"/>
      <c r="R254" s="43"/>
      <c r="S254" s="43"/>
      <c r="T254" s="43"/>
      <c r="U254" s="43"/>
      <c r="V254" s="43"/>
      <c r="W254" s="43"/>
      <c r="X254" s="43"/>
      <c r="Y254" s="43"/>
      <c r="Z254" s="43"/>
      <c r="AA254" s="43"/>
      <c r="AB254" s="43"/>
      <c r="AC254" s="117"/>
      <c r="AD254" s="42"/>
      <c r="AE254" s="42"/>
      <c r="AF254" s="42"/>
      <c r="AG254" s="42"/>
      <c r="AH254" s="42"/>
      <c r="AI254" s="42"/>
      <c r="AJ254" s="42"/>
      <c r="AK254" s="111"/>
      <c r="AL254" s="111"/>
      <c r="AM254" s="111"/>
      <c r="AN254" s="111"/>
      <c r="AO254" s="111"/>
      <c r="AP254" s="133"/>
      <c r="AQ254" s="43"/>
      <c r="AR254" s="43"/>
      <c r="AS254" s="43"/>
      <c r="AT254" s="43"/>
      <c r="AU254" s="43"/>
      <c r="AV254" s="43"/>
      <c r="AW254" s="43"/>
      <c r="AX254" s="43"/>
      <c r="AY254" s="43"/>
      <c r="AZ254" s="43"/>
      <c r="BA254" s="43"/>
      <c r="BB254" s="43"/>
      <c r="BC254" s="43"/>
      <c r="BD254" s="43"/>
      <c r="BE254" s="43"/>
      <c r="BF254" s="43"/>
      <c r="BG254" s="43"/>
      <c r="BH254" s="43"/>
      <c r="BI254" s="43"/>
      <c r="BJ254" s="43"/>
      <c r="BK254" s="43"/>
      <c r="BL254" s="43"/>
      <c r="BM254" s="43"/>
      <c r="BN254" s="43"/>
      <c r="BO254" s="43"/>
      <c r="BP254" s="43"/>
      <c r="BQ254" s="43"/>
      <c r="BR254" s="43"/>
      <c r="BS254" s="43"/>
      <c r="BT254" s="43"/>
      <c r="BU254" s="43"/>
      <c r="BV254" s="43"/>
      <c r="BW254" s="43"/>
      <c r="BX254" s="43"/>
      <c r="BY254" s="43"/>
      <c r="BZ254" s="43"/>
      <c r="CA254" s="43"/>
    </row>
    <row r="255" spans="2:79" x14ac:dyDescent="0.25">
      <c r="B255" s="77"/>
      <c r="C255" s="103"/>
      <c r="D255" s="103"/>
      <c r="E255" s="103"/>
      <c r="F255" s="103"/>
      <c r="G255" s="103"/>
      <c r="H255" s="103"/>
      <c r="I255" s="103"/>
      <c r="J255" s="21"/>
      <c r="K255" s="103"/>
      <c r="L255" s="103"/>
      <c r="M255" s="103"/>
      <c r="N255" s="103"/>
      <c r="O255" s="103"/>
      <c r="P255" s="103"/>
      <c r="Q255" s="103"/>
      <c r="R255" s="43"/>
      <c r="S255" s="43"/>
      <c r="T255" s="43"/>
      <c r="U255" s="43"/>
      <c r="V255" s="43"/>
      <c r="W255" s="43"/>
      <c r="X255" s="43"/>
      <c r="Y255" s="43"/>
      <c r="Z255" s="43"/>
      <c r="AA255" s="43"/>
      <c r="AB255" s="43"/>
      <c r="AC255" s="117"/>
      <c r="AD255" s="88"/>
      <c r="AE255" s="88"/>
      <c r="AF255" s="88"/>
      <c r="AG255" s="88"/>
      <c r="AH255" s="88"/>
      <c r="AI255" s="88"/>
      <c r="AJ255" s="88"/>
      <c r="AK255" s="133"/>
      <c r="AL255" s="133"/>
      <c r="AM255" s="133"/>
      <c r="AN255" s="133"/>
      <c r="AO255" s="133"/>
      <c r="AP255" s="133"/>
      <c r="AQ255" s="43"/>
      <c r="AR255" s="43"/>
      <c r="AS255" s="43"/>
      <c r="AT255" s="43"/>
      <c r="AU255" s="43"/>
      <c r="AV255" s="43"/>
      <c r="AW255" s="43"/>
      <c r="AX255" s="43"/>
      <c r="AY255" s="43"/>
      <c r="AZ255" s="43"/>
      <c r="BA255" s="43"/>
      <c r="BB255" s="43"/>
      <c r="BC255" s="43"/>
      <c r="BD255" s="43"/>
      <c r="BE255" s="43"/>
      <c r="BF255" s="43"/>
      <c r="BG255" s="43"/>
      <c r="BH255" s="43"/>
      <c r="BI255" s="43"/>
      <c r="BJ255" s="43"/>
      <c r="BK255" s="43"/>
      <c r="BL255" s="43"/>
      <c r="BM255" s="43"/>
      <c r="BN255" s="43"/>
      <c r="BO255" s="43"/>
      <c r="BP255" s="43"/>
      <c r="BQ255" s="43"/>
      <c r="BR255" s="43"/>
      <c r="BS255" s="43"/>
      <c r="BT255" s="43"/>
      <c r="BU255" s="43"/>
      <c r="BV255" s="43"/>
      <c r="BW255" s="43"/>
      <c r="BX255" s="43"/>
      <c r="BY255" s="43"/>
      <c r="BZ255" s="43"/>
      <c r="CA255" s="43"/>
    </row>
    <row r="256" spans="2:79" x14ac:dyDescent="0.25">
      <c r="B256" s="77"/>
      <c r="C256" s="42"/>
      <c r="D256" s="42"/>
      <c r="E256" s="42"/>
      <c r="F256" s="42"/>
      <c r="G256" s="42"/>
      <c r="H256" s="42"/>
      <c r="I256" s="42"/>
      <c r="J256" s="25"/>
      <c r="K256" s="42"/>
      <c r="L256" s="42"/>
      <c r="M256" s="42"/>
      <c r="N256" s="42"/>
      <c r="O256" s="42"/>
      <c r="P256" s="42"/>
      <c r="Q256" s="42"/>
      <c r="R256" s="43"/>
      <c r="S256" s="43"/>
      <c r="T256" s="43"/>
      <c r="U256" s="43"/>
      <c r="V256" s="43"/>
      <c r="W256" s="43"/>
      <c r="X256" s="43"/>
      <c r="Y256" s="43"/>
      <c r="Z256" s="43"/>
      <c r="AA256" s="43"/>
      <c r="AB256" s="43"/>
      <c r="AC256" s="138"/>
      <c r="AD256" s="138"/>
      <c r="AE256" s="138"/>
      <c r="AF256" s="138"/>
      <c r="AG256" s="138"/>
      <c r="AH256" s="138"/>
      <c r="AI256" s="138"/>
      <c r="AJ256" s="138"/>
      <c r="AK256" s="133"/>
      <c r="AL256" s="133"/>
      <c r="AM256" s="133"/>
      <c r="AN256" s="133"/>
      <c r="AO256" s="133"/>
      <c r="AP256" s="133"/>
      <c r="AQ256" s="43"/>
      <c r="AR256" s="43"/>
      <c r="AS256" s="43"/>
      <c r="AT256" s="43"/>
      <c r="AU256" s="43"/>
      <c r="AV256" s="43"/>
      <c r="AW256" s="43"/>
      <c r="AX256" s="43"/>
      <c r="AY256" s="43"/>
      <c r="AZ256" s="43"/>
      <c r="BA256" s="43"/>
      <c r="BB256" s="43"/>
      <c r="BC256" s="43"/>
      <c r="BD256" s="43"/>
      <c r="BE256" s="43"/>
      <c r="BF256" s="43"/>
      <c r="BG256" s="43"/>
      <c r="BH256" s="43"/>
      <c r="BI256" s="43"/>
      <c r="BJ256" s="43"/>
      <c r="BK256" s="43"/>
      <c r="BL256" s="43"/>
      <c r="BM256" s="43"/>
      <c r="BN256" s="43"/>
      <c r="BO256" s="43"/>
      <c r="BP256" s="43"/>
      <c r="BQ256" s="43"/>
      <c r="BR256" s="43"/>
      <c r="BS256" s="43"/>
      <c r="BT256" s="43"/>
      <c r="BU256" s="43"/>
      <c r="BV256" s="43"/>
      <c r="BW256" s="43"/>
      <c r="BX256" s="43"/>
      <c r="BY256" s="43"/>
      <c r="BZ256" s="43"/>
      <c r="CA256" s="43"/>
    </row>
    <row r="257" spans="2:79" x14ac:dyDescent="0.25">
      <c r="B257" s="43"/>
      <c r="C257" s="42"/>
      <c r="D257" s="42"/>
      <c r="E257" s="42"/>
      <c r="F257" s="42"/>
      <c r="G257" s="42"/>
      <c r="H257" s="42"/>
      <c r="I257" s="42"/>
      <c r="J257" s="42"/>
      <c r="K257" s="42"/>
      <c r="L257" s="42"/>
      <c r="M257" s="42"/>
      <c r="N257" s="42"/>
      <c r="O257" s="42"/>
      <c r="P257" s="42"/>
      <c r="Q257" s="42"/>
      <c r="R257" s="43"/>
      <c r="S257" s="43"/>
      <c r="T257" s="43"/>
      <c r="U257" s="43"/>
      <c r="V257" s="43"/>
      <c r="W257" s="43"/>
      <c r="X257" s="43"/>
      <c r="Y257" s="43"/>
      <c r="Z257" s="43"/>
      <c r="AA257" s="43"/>
      <c r="AB257" s="43"/>
      <c r="AC257" s="43"/>
      <c r="AD257" s="43"/>
      <c r="AE257" s="43"/>
      <c r="AF257" s="43"/>
      <c r="AG257" s="43"/>
      <c r="AH257" s="43"/>
      <c r="AI257" s="43"/>
      <c r="AJ257" s="43"/>
      <c r="AK257" s="43"/>
      <c r="AL257" s="43"/>
      <c r="AM257" s="43"/>
      <c r="AN257" s="43"/>
      <c r="AO257" s="43"/>
      <c r="AP257" s="43"/>
      <c r="AQ257" s="43"/>
      <c r="AR257" s="43"/>
      <c r="AS257" s="43"/>
      <c r="AT257" s="43"/>
      <c r="AU257" s="43"/>
      <c r="AV257" s="43"/>
      <c r="AW257" s="43"/>
      <c r="AX257" s="43"/>
      <c r="AY257" s="43"/>
      <c r="AZ257" s="43"/>
      <c r="BA257" s="43"/>
      <c r="BB257" s="43"/>
      <c r="BC257" s="43"/>
      <c r="BD257" s="43"/>
      <c r="BE257" s="43"/>
      <c r="BF257" s="43"/>
      <c r="BG257" s="43"/>
      <c r="BH257" s="43"/>
      <c r="BI257" s="43"/>
      <c r="BJ257" s="43"/>
      <c r="BK257" s="43"/>
      <c r="BL257" s="43"/>
      <c r="BM257" s="43"/>
      <c r="BN257" s="43"/>
      <c r="BO257" s="43"/>
      <c r="BP257" s="43"/>
      <c r="BQ257" s="43"/>
      <c r="BR257" s="43"/>
      <c r="BS257" s="43"/>
      <c r="BT257" s="43"/>
      <c r="BU257" s="43"/>
      <c r="BV257" s="43"/>
      <c r="BW257" s="43"/>
      <c r="BX257" s="43"/>
      <c r="BY257" s="43"/>
      <c r="BZ257" s="43"/>
      <c r="CA257" s="43"/>
    </row>
    <row r="258" spans="2:79" x14ac:dyDescent="0.25">
      <c r="B258" s="227"/>
      <c r="C258" s="227"/>
      <c r="D258" s="227"/>
      <c r="E258" s="227"/>
      <c r="F258" s="227"/>
      <c r="G258" s="227"/>
      <c r="H258" s="227"/>
      <c r="I258" s="227"/>
      <c r="J258" s="42"/>
      <c r="K258" s="119"/>
      <c r="L258" s="119"/>
      <c r="M258" s="119"/>
      <c r="N258" s="119"/>
      <c r="O258" s="119"/>
      <c r="P258" s="119"/>
      <c r="Q258" s="119"/>
      <c r="R258" s="119"/>
      <c r="S258" s="43"/>
      <c r="T258" s="119"/>
      <c r="U258" s="119"/>
      <c r="V258" s="119"/>
      <c r="W258" s="119"/>
      <c r="X258" s="119"/>
      <c r="Y258" s="119"/>
      <c r="Z258" s="119"/>
      <c r="AA258" s="119"/>
      <c r="AB258" s="43"/>
      <c r="AC258" s="119"/>
      <c r="AD258" s="119"/>
      <c r="AE258" s="119"/>
      <c r="AF258" s="119"/>
      <c r="AG258" s="119"/>
      <c r="AH258" s="119"/>
      <c r="AI258" s="119"/>
      <c r="AJ258" s="119"/>
      <c r="AK258" s="43"/>
      <c r="AL258" s="43"/>
      <c r="AM258" s="43"/>
      <c r="AN258" s="43"/>
      <c r="AO258" s="43"/>
      <c r="AP258" s="43"/>
      <c r="AQ258" s="43"/>
      <c r="AR258" s="43"/>
      <c r="AS258" s="43"/>
      <c r="AT258" s="43"/>
      <c r="AU258" s="43"/>
      <c r="AV258" s="43"/>
      <c r="AW258" s="43"/>
      <c r="AX258" s="43"/>
      <c r="AY258" s="43"/>
      <c r="AZ258" s="43"/>
      <c r="BA258" s="43"/>
      <c r="BB258" s="43"/>
      <c r="BC258" s="43"/>
      <c r="BD258" s="43"/>
      <c r="BE258" s="43"/>
      <c r="BF258" s="43"/>
      <c r="BG258" s="43"/>
      <c r="BH258" s="43"/>
      <c r="BI258" s="43"/>
      <c r="BJ258" s="43"/>
      <c r="BK258" s="43"/>
      <c r="BL258" s="43"/>
      <c r="BM258" s="43"/>
      <c r="BN258" s="43"/>
      <c r="BO258" s="43"/>
      <c r="BP258" s="43"/>
      <c r="BQ258" s="43"/>
      <c r="BR258" s="43"/>
      <c r="BS258" s="43"/>
      <c r="BT258" s="43"/>
      <c r="BU258" s="43"/>
      <c r="BV258" s="43"/>
      <c r="BW258" s="43"/>
      <c r="BX258" s="43"/>
      <c r="BY258" s="43"/>
      <c r="BZ258" s="43"/>
      <c r="CA258" s="43"/>
    </row>
    <row r="259" spans="2:79" x14ac:dyDescent="0.25">
      <c r="B259" s="97"/>
      <c r="C259" s="115"/>
      <c r="D259" s="115"/>
      <c r="E259" s="115"/>
      <c r="F259" s="115"/>
      <c r="G259" s="115"/>
      <c r="H259" s="115"/>
      <c r="I259" s="115"/>
      <c r="J259" s="96"/>
      <c r="K259" s="97"/>
      <c r="L259" s="115"/>
      <c r="M259" s="115"/>
      <c r="N259" s="115"/>
      <c r="O259" s="115"/>
      <c r="P259" s="115"/>
      <c r="Q259" s="115"/>
      <c r="R259" s="115"/>
      <c r="S259" s="43"/>
      <c r="T259" s="97"/>
      <c r="U259" s="115"/>
      <c r="V259" s="115"/>
      <c r="W259" s="115"/>
      <c r="X259" s="115"/>
      <c r="Y259" s="115"/>
      <c r="Z259" s="115"/>
      <c r="AA259" s="115"/>
      <c r="AB259" s="43"/>
      <c r="AC259" s="43"/>
      <c r="AD259" s="115"/>
      <c r="AE259" s="115"/>
      <c r="AF259" s="115"/>
      <c r="AG259" s="115"/>
      <c r="AH259" s="115"/>
      <c r="AI259" s="115"/>
      <c r="AJ259" s="115"/>
      <c r="AK259" s="43"/>
      <c r="AL259" s="43"/>
      <c r="AM259" s="43"/>
      <c r="AN259" s="43"/>
      <c r="AO259" s="43"/>
      <c r="AP259" s="43"/>
      <c r="AQ259" s="43"/>
      <c r="AR259" s="43"/>
      <c r="AS259" s="43"/>
      <c r="AT259" s="43"/>
      <c r="AU259" s="43"/>
      <c r="AV259" s="43"/>
      <c r="AW259" s="43"/>
      <c r="AX259" s="43"/>
      <c r="AY259" s="43"/>
      <c r="AZ259" s="43"/>
      <c r="BA259" s="43"/>
      <c r="BB259" s="43"/>
      <c r="BC259" s="43"/>
      <c r="BD259" s="43"/>
      <c r="BE259" s="43"/>
      <c r="BF259" s="43"/>
      <c r="BG259" s="43"/>
      <c r="BH259" s="43"/>
      <c r="BI259" s="43"/>
      <c r="BJ259" s="43"/>
      <c r="BK259" s="43"/>
      <c r="BL259" s="43"/>
      <c r="BM259" s="43"/>
      <c r="BN259" s="43"/>
      <c r="BO259" s="43"/>
      <c r="BP259" s="43"/>
      <c r="BQ259" s="43"/>
      <c r="BR259" s="43"/>
      <c r="BS259" s="43"/>
      <c r="BT259" s="43"/>
      <c r="BU259" s="43"/>
      <c r="BV259" s="43"/>
      <c r="BW259" s="43"/>
      <c r="BX259" s="43"/>
      <c r="BY259" s="43"/>
      <c r="BZ259" s="43"/>
      <c r="CA259" s="43"/>
    </row>
    <row r="260" spans="2:79" x14ac:dyDescent="0.25">
      <c r="B260" s="77"/>
      <c r="C260" s="42"/>
      <c r="D260" s="42"/>
      <c r="E260" s="42"/>
      <c r="F260" s="42"/>
      <c r="G260" s="42"/>
      <c r="H260" s="42"/>
      <c r="I260" s="42"/>
      <c r="J260" s="96"/>
      <c r="K260" s="44"/>
      <c r="L260" s="42"/>
      <c r="M260" s="97"/>
      <c r="N260" s="97"/>
      <c r="O260" s="97"/>
      <c r="P260" s="97"/>
      <c r="Q260" s="97"/>
      <c r="R260" s="97"/>
      <c r="S260" s="43"/>
      <c r="T260" s="44"/>
      <c r="U260" s="42"/>
      <c r="V260" s="42"/>
      <c r="W260" s="42"/>
      <c r="X260" s="42"/>
      <c r="Y260" s="42"/>
      <c r="Z260" s="42"/>
      <c r="AA260" s="42"/>
      <c r="AB260" s="43"/>
      <c r="AC260" s="44"/>
      <c r="AD260" s="43"/>
      <c r="AE260" s="43"/>
      <c r="AF260" s="43"/>
      <c r="AG260" s="43"/>
      <c r="AH260" s="43"/>
      <c r="AI260" s="43"/>
      <c r="AJ260" s="43"/>
      <c r="AK260" s="43"/>
      <c r="AL260" s="43"/>
      <c r="AM260" s="43"/>
      <c r="AN260" s="43"/>
      <c r="AO260" s="43"/>
      <c r="AP260" s="43"/>
      <c r="AQ260" s="43"/>
      <c r="AR260" s="43"/>
      <c r="AS260" s="43"/>
      <c r="AT260" s="43"/>
      <c r="AU260" s="43"/>
      <c r="AV260" s="43"/>
      <c r="AW260" s="43"/>
      <c r="AX260" s="43"/>
      <c r="AY260" s="43"/>
      <c r="AZ260" s="43"/>
      <c r="BA260" s="43"/>
      <c r="BB260" s="43"/>
      <c r="BC260" s="43"/>
      <c r="BD260" s="43"/>
      <c r="BE260" s="43"/>
      <c r="BF260" s="43"/>
      <c r="BG260" s="43"/>
      <c r="BH260" s="43"/>
      <c r="BI260" s="43"/>
      <c r="BJ260" s="43"/>
      <c r="BK260" s="43"/>
      <c r="BL260" s="43"/>
      <c r="BM260" s="43"/>
      <c r="BN260" s="43"/>
      <c r="BO260" s="43"/>
      <c r="BP260" s="43"/>
      <c r="BQ260" s="43"/>
      <c r="BR260" s="43"/>
      <c r="BS260" s="43"/>
      <c r="BT260" s="43"/>
      <c r="BU260" s="43"/>
      <c r="BV260" s="43"/>
      <c r="BW260" s="43"/>
      <c r="BX260" s="43"/>
      <c r="BY260" s="43"/>
      <c r="BZ260" s="43"/>
      <c r="CA260" s="43"/>
    </row>
    <row r="261" spans="2:79" x14ac:dyDescent="0.25">
      <c r="B261" s="43"/>
      <c r="C261" s="103"/>
      <c r="D261" s="103"/>
      <c r="E261" s="103"/>
      <c r="F261" s="103"/>
      <c r="G261" s="103"/>
      <c r="H261" s="103"/>
      <c r="I261" s="103"/>
      <c r="J261" s="103"/>
      <c r="K261" s="77"/>
      <c r="L261" s="103"/>
      <c r="M261" s="103"/>
      <c r="N261" s="103"/>
      <c r="O261" s="103"/>
      <c r="P261" s="103"/>
      <c r="Q261" s="103"/>
      <c r="R261" s="103"/>
      <c r="S261" s="43"/>
      <c r="T261" s="106"/>
      <c r="U261" s="107"/>
      <c r="V261" s="107"/>
      <c r="W261" s="107"/>
      <c r="X261" s="107"/>
      <c r="Y261" s="107"/>
      <c r="Z261" s="107"/>
      <c r="AA261" s="107"/>
      <c r="AB261" s="43"/>
      <c r="AC261" s="117"/>
      <c r="AD261" s="42"/>
      <c r="AE261" s="42"/>
      <c r="AF261" s="42"/>
      <c r="AG261" s="42"/>
      <c r="AH261" s="42"/>
      <c r="AI261" s="42"/>
      <c r="AJ261" s="42"/>
      <c r="AK261" s="43"/>
      <c r="AL261" s="43"/>
      <c r="AM261" s="43"/>
      <c r="AN261" s="43"/>
      <c r="AO261" s="43"/>
      <c r="AP261" s="43"/>
      <c r="AQ261" s="43"/>
      <c r="AR261" s="43"/>
      <c r="AS261" s="43"/>
      <c r="AT261" s="43"/>
      <c r="AU261" s="43"/>
      <c r="AV261" s="43"/>
      <c r="AW261" s="43"/>
      <c r="AX261" s="43"/>
      <c r="AY261" s="43"/>
      <c r="AZ261" s="43"/>
      <c r="BA261" s="43"/>
      <c r="BB261" s="43"/>
      <c r="BC261" s="43"/>
      <c r="BD261" s="43"/>
      <c r="BE261" s="43"/>
      <c r="BF261" s="43"/>
      <c r="BG261" s="43"/>
      <c r="BH261" s="43"/>
      <c r="BI261" s="43"/>
      <c r="BJ261" s="43"/>
      <c r="BK261" s="43"/>
      <c r="BL261" s="43"/>
      <c r="BM261" s="43"/>
      <c r="BN261" s="43"/>
      <c r="BO261" s="43"/>
      <c r="BP261" s="43"/>
      <c r="BQ261" s="43"/>
      <c r="BR261" s="43"/>
      <c r="BS261" s="43"/>
      <c r="BT261" s="43"/>
      <c r="BU261" s="43"/>
      <c r="BV261" s="43"/>
      <c r="BW261" s="43"/>
      <c r="BX261" s="43"/>
      <c r="BY261" s="43"/>
      <c r="BZ261" s="43"/>
      <c r="CA261" s="43"/>
    </row>
    <row r="262" spans="2:79" x14ac:dyDescent="0.25">
      <c r="B262" s="77"/>
      <c r="C262" s="42"/>
      <c r="D262" s="42"/>
      <c r="E262" s="42"/>
      <c r="F262" s="42"/>
      <c r="G262" s="42"/>
      <c r="H262" s="42"/>
      <c r="I262" s="42"/>
      <c r="K262" s="77"/>
      <c r="L262" s="103"/>
      <c r="M262" s="103"/>
      <c r="N262" s="103"/>
      <c r="O262" s="103"/>
      <c r="P262" s="103"/>
      <c r="Q262" s="103"/>
      <c r="R262" s="103"/>
      <c r="S262" s="43"/>
      <c r="T262" s="85"/>
      <c r="U262" s="42"/>
      <c r="V262" s="42"/>
      <c r="W262" s="42"/>
      <c r="X262" s="42"/>
      <c r="Y262" s="42"/>
      <c r="Z262" s="42"/>
      <c r="AA262" s="42"/>
      <c r="AB262" s="43"/>
      <c r="AC262" s="87"/>
      <c r="AD262" s="42"/>
      <c r="AE262" s="42"/>
      <c r="AF262" s="42"/>
      <c r="AG262" s="42"/>
      <c r="AH262" s="42"/>
      <c r="AI262" s="42"/>
      <c r="AJ262" s="42"/>
      <c r="AK262" s="43"/>
      <c r="AL262" s="43"/>
      <c r="AM262" s="43"/>
      <c r="AN262" s="43"/>
      <c r="AO262" s="43"/>
      <c r="AP262" s="43"/>
      <c r="AQ262" s="43"/>
      <c r="AR262" s="43"/>
      <c r="AS262" s="43"/>
      <c r="AT262" s="43"/>
      <c r="AU262" s="43"/>
      <c r="AV262" s="43"/>
      <c r="AW262" s="43"/>
      <c r="AX262" s="43"/>
      <c r="AY262" s="43"/>
      <c r="AZ262" s="43"/>
      <c r="BA262" s="43"/>
      <c r="BB262" s="43"/>
      <c r="BC262" s="43"/>
      <c r="BD262" s="43"/>
      <c r="BE262" s="43"/>
      <c r="BF262" s="43"/>
      <c r="BG262" s="43"/>
      <c r="BH262" s="43"/>
      <c r="BI262" s="43"/>
      <c r="BJ262" s="43"/>
      <c r="BK262" s="43"/>
      <c r="BL262" s="43"/>
      <c r="BM262" s="43"/>
      <c r="BN262" s="43"/>
      <c r="BO262" s="43"/>
      <c r="BP262" s="43"/>
      <c r="BQ262" s="43"/>
      <c r="BR262" s="43"/>
      <c r="BS262" s="43"/>
      <c r="BT262" s="43"/>
      <c r="BU262" s="43"/>
      <c r="BV262" s="43"/>
      <c r="BW262" s="43"/>
      <c r="BX262" s="43"/>
      <c r="BY262" s="43"/>
      <c r="BZ262" s="43"/>
      <c r="CA262" s="43"/>
    </row>
    <row r="263" spans="2:79" x14ac:dyDescent="0.25">
      <c r="B263" s="43"/>
      <c r="C263" s="88"/>
      <c r="D263" s="88"/>
      <c r="E263" s="88"/>
      <c r="F263" s="88"/>
      <c r="G263" s="88"/>
      <c r="H263" s="88"/>
      <c r="I263" s="88"/>
      <c r="K263" s="82"/>
      <c r="L263" s="103"/>
      <c r="M263" s="103"/>
      <c r="N263" s="103"/>
      <c r="O263" s="103"/>
      <c r="P263" s="103"/>
      <c r="Q263" s="103"/>
      <c r="R263" s="103"/>
      <c r="S263" s="43"/>
      <c r="T263" s="86"/>
      <c r="U263" s="42"/>
      <c r="V263" s="42"/>
      <c r="W263" s="42"/>
      <c r="X263" s="42"/>
      <c r="Y263" s="42"/>
      <c r="Z263" s="42"/>
      <c r="AA263" s="42"/>
      <c r="AB263" s="43"/>
      <c r="AC263" s="87"/>
      <c r="AD263" s="42"/>
      <c r="AE263" s="42"/>
      <c r="AF263" s="42"/>
      <c r="AG263" s="42"/>
      <c r="AH263" s="42"/>
      <c r="AI263" s="42"/>
      <c r="AJ263" s="42"/>
      <c r="AK263" s="43"/>
      <c r="AL263" s="43"/>
      <c r="AM263" s="43"/>
      <c r="AN263" s="43"/>
      <c r="AO263" s="43"/>
      <c r="AP263" s="43"/>
      <c r="AQ263" s="43"/>
      <c r="AR263" s="43"/>
      <c r="AS263" s="43"/>
      <c r="AT263" s="43"/>
      <c r="AU263" s="43"/>
      <c r="AV263" s="43"/>
      <c r="AW263" s="43"/>
      <c r="AX263" s="43"/>
      <c r="AY263" s="43"/>
      <c r="AZ263" s="43"/>
      <c r="BA263" s="43"/>
      <c r="BB263" s="43"/>
      <c r="BC263" s="43"/>
      <c r="BD263" s="43"/>
      <c r="BE263" s="43"/>
      <c r="BF263" s="43"/>
      <c r="BG263" s="43"/>
      <c r="BH263" s="43"/>
      <c r="BI263" s="43"/>
      <c r="BJ263" s="43"/>
      <c r="BK263" s="43"/>
      <c r="BL263" s="43"/>
      <c r="BM263" s="43"/>
      <c r="BN263" s="43"/>
      <c r="BO263" s="43"/>
      <c r="BP263" s="43"/>
      <c r="BQ263" s="43"/>
      <c r="BR263" s="43"/>
      <c r="BS263" s="43"/>
      <c r="BT263" s="43"/>
      <c r="BU263" s="43"/>
      <c r="BV263" s="43"/>
      <c r="BW263" s="43"/>
      <c r="BX263" s="43"/>
      <c r="BY263" s="43"/>
      <c r="BZ263" s="43"/>
      <c r="CA263" s="43"/>
    </row>
    <row r="264" spans="2:79" x14ac:dyDescent="0.25">
      <c r="B264" s="43"/>
      <c r="C264" s="88"/>
      <c r="D264" s="88"/>
      <c r="E264" s="88"/>
      <c r="F264" s="88"/>
      <c r="G264" s="88"/>
      <c r="H264" s="88"/>
      <c r="I264" s="88"/>
      <c r="J264" s="75"/>
      <c r="K264" s="82"/>
      <c r="L264" s="103"/>
      <c r="M264" s="103"/>
      <c r="N264" s="103"/>
      <c r="O264" s="103"/>
      <c r="P264" s="103"/>
      <c r="Q264" s="103"/>
      <c r="R264" s="103"/>
      <c r="S264" s="43"/>
      <c r="T264" s="86"/>
      <c r="U264" s="42"/>
      <c r="V264" s="42"/>
      <c r="W264" s="42"/>
      <c r="X264" s="42"/>
      <c r="Y264" s="42"/>
      <c r="Z264" s="42"/>
      <c r="AA264" s="42"/>
      <c r="AB264" s="43"/>
      <c r="AC264" s="98"/>
      <c r="AD264" s="13"/>
      <c r="AE264" s="13"/>
      <c r="AF264" s="13"/>
      <c r="AG264" s="13"/>
      <c r="AH264" s="13"/>
      <c r="AI264" s="13"/>
      <c r="AJ264" s="13"/>
      <c r="AK264" s="43"/>
      <c r="AL264" s="43"/>
      <c r="AM264" s="43"/>
      <c r="AN264" s="43"/>
      <c r="AO264" s="43"/>
      <c r="AP264" s="43"/>
      <c r="AQ264" s="43"/>
      <c r="AR264" s="43"/>
      <c r="AS264" s="43"/>
      <c r="AT264" s="43"/>
      <c r="AU264" s="43"/>
      <c r="AV264" s="43"/>
      <c r="AW264" s="43"/>
      <c r="AX264" s="43"/>
      <c r="AY264" s="43"/>
      <c r="AZ264" s="43"/>
      <c r="BA264" s="43"/>
      <c r="BB264" s="43"/>
      <c r="BC264" s="43"/>
      <c r="BD264" s="43"/>
      <c r="BE264" s="43"/>
      <c r="BF264" s="43"/>
      <c r="BG264" s="43"/>
      <c r="BH264" s="43"/>
      <c r="BI264" s="43"/>
      <c r="BJ264" s="43"/>
      <c r="BK264" s="43"/>
      <c r="BL264" s="43"/>
      <c r="BM264" s="43"/>
      <c r="BN264" s="43"/>
      <c r="BO264" s="43"/>
      <c r="BP264" s="43"/>
      <c r="BQ264" s="43"/>
      <c r="BR264" s="43"/>
      <c r="BS264" s="43"/>
      <c r="BT264" s="43"/>
      <c r="BU264" s="43"/>
      <c r="BV264" s="43"/>
      <c r="BW264" s="43"/>
      <c r="BX264" s="43"/>
      <c r="BY264" s="43"/>
      <c r="BZ264" s="43"/>
      <c r="CA264" s="43"/>
    </row>
    <row r="265" spans="2:79" x14ac:dyDescent="0.25">
      <c r="B265" s="43"/>
      <c r="C265" s="88"/>
      <c r="D265" s="88"/>
      <c r="E265" s="88"/>
      <c r="F265" s="88"/>
      <c r="G265" s="88"/>
      <c r="H265" s="88"/>
      <c r="I265" s="88"/>
      <c r="J265" s="70"/>
      <c r="K265" s="77"/>
      <c r="L265" s="129"/>
      <c r="M265" s="129"/>
      <c r="N265" s="129"/>
      <c r="O265" s="135"/>
      <c r="P265" s="135"/>
      <c r="Q265" s="135"/>
      <c r="R265" s="135"/>
      <c r="S265" s="43"/>
      <c r="T265" s="91"/>
      <c r="U265" s="42"/>
      <c r="V265" s="42"/>
      <c r="W265" s="42"/>
      <c r="X265" s="42"/>
      <c r="Y265" s="42"/>
      <c r="Z265" s="42"/>
      <c r="AA265" s="42"/>
      <c r="AB265" s="43"/>
      <c r="AC265" s="98"/>
      <c r="AD265" s="42"/>
      <c r="AE265" s="42"/>
      <c r="AF265" s="42"/>
      <c r="AG265" s="42"/>
      <c r="AH265" s="42"/>
      <c r="AI265" s="42"/>
      <c r="AJ265" s="42"/>
      <c r="AK265" s="43"/>
      <c r="AL265" s="43"/>
      <c r="AM265" s="43"/>
      <c r="AN265" s="43"/>
      <c r="AO265" s="43"/>
      <c r="AP265" s="43"/>
      <c r="AQ265" s="43"/>
      <c r="AR265" s="43"/>
      <c r="AS265" s="43"/>
      <c r="AT265" s="43"/>
      <c r="AU265" s="43"/>
      <c r="AV265" s="43"/>
      <c r="AW265" s="43"/>
      <c r="AX265" s="43"/>
      <c r="AY265" s="43"/>
      <c r="AZ265" s="43"/>
      <c r="BA265" s="43"/>
      <c r="BB265" s="43"/>
      <c r="BC265" s="43"/>
      <c r="BD265" s="43"/>
      <c r="BE265" s="43"/>
      <c r="BF265" s="43"/>
      <c r="BG265" s="43"/>
      <c r="BH265" s="43"/>
      <c r="BI265" s="43"/>
      <c r="BJ265" s="43"/>
      <c r="BK265" s="43"/>
      <c r="BL265" s="43"/>
      <c r="BM265" s="43"/>
      <c r="BN265" s="43"/>
      <c r="BO265" s="43"/>
      <c r="BP265" s="43"/>
      <c r="BQ265" s="43"/>
      <c r="BR265" s="43"/>
      <c r="BS265" s="43"/>
      <c r="BT265" s="43"/>
      <c r="BU265" s="43"/>
      <c r="BV265" s="43"/>
      <c r="BW265" s="43"/>
      <c r="BX265" s="43"/>
      <c r="BY265" s="43"/>
      <c r="BZ265" s="43"/>
      <c r="CA265" s="43"/>
    </row>
    <row r="266" spans="2:79" x14ac:dyDescent="0.25">
      <c r="B266" s="77"/>
      <c r="C266" s="42"/>
      <c r="D266" s="42"/>
      <c r="E266" s="42"/>
      <c r="F266" s="42"/>
      <c r="G266" s="42"/>
      <c r="H266" s="42"/>
      <c r="I266" s="42"/>
      <c r="J266" s="70"/>
      <c r="K266" s="43"/>
      <c r="L266" s="129"/>
      <c r="M266" s="129"/>
      <c r="N266" s="129"/>
      <c r="O266" s="129"/>
      <c r="P266" s="129"/>
      <c r="Q266" s="129"/>
      <c r="R266" s="135"/>
      <c r="S266" s="43"/>
      <c r="T266" s="106"/>
      <c r="U266" s="42"/>
      <c r="V266" s="42"/>
      <c r="W266" s="42"/>
      <c r="X266" s="42"/>
      <c r="Y266" s="42"/>
      <c r="Z266" s="42"/>
      <c r="AA266" s="42"/>
      <c r="AB266" s="43"/>
      <c r="AC266" s="98"/>
      <c r="AD266" s="42"/>
      <c r="AE266" s="42"/>
      <c r="AF266" s="42"/>
      <c r="AG266" s="42"/>
      <c r="AH266" s="42"/>
      <c r="AI266" s="42"/>
      <c r="AJ266" s="42"/>
      <c r="AK266" s="43"/>
      <c r="AL266" s="43"/>
      <c r="AM266" s="43"/>
      <c r="AN266" s="43"/>
      <c r="AO266" s="43"/>
      <c r="AP266" s="43"/>
      <c r="AQ266" s="43"/>
      <c r="AR266" s="43"/>
      <c r="AS266" s="43"/>
      <c r="AT266" s="43"/>
      <c r="AU266" s="43"/>
      <c r="AV266" s="43"/>
      <c r="AW266" s="43"/>
      <c r="AX266" s="43"/>
      <c r="AY266" s="43"/>
      <c r="AZ266" s="43"/>
      <c r="BA266" s="43"/>
      <c r="BB266" s="43"/>
      <c r="BC266" s="43"/>
      <c r="BD266" s="43"/>
      <c r="BE266" s="43"/>
      <c r="BF266" s="43"/>
      <c r="BG266" s="43"/>
      <c r="BH266" s="43"/>
      <c r="BI266" s="43"/>
      <c r="BJ266" s="43"/>
      <c r="BK266" s="43"/>
      <c r="BL266" s="43"/>
      <c r="BM266" s="43"/>
      <c r="BN266" s="43"/>
      <c r="BO266" s="43"/>
      <c r="BP266" s="43"/>
      <c r="BQ266" s="43"/>
      <c r="BR266" s="43"/>
      <c r="BS266" s="43"/>
      <c r="BT266" s="43"/>
      <c r="BU266" s="43"/>
      <c r="BV266" s="43"/>
      <c r="BW266" s="43"/>
      <c r="BX266" s="43"/>
      <c r="BY266" s="43"/>
      <c r="BZ266" s="43"/>
      <c r="CA266" s="43"/>
    </row>
    <row r="267" spans="2:79" x14ac:dyDescent="0.25">
      <c r="B267" s="77"/>
      <c r="C267" s="42"/>
      <c r="D267" s="42"/>
      <c r="E267" s="42"/>
      <c r="F267" s="42"/>
      <c r="G267" s="42"/>
      <c r="H267" s="42"/>
      <c r="I267" s="42"/>
      <c r="J267" s="70"/>
      <c r="K267" s="77"/>
      <c r="L267" s="129"/>
      <c r="M267" s="129"/>
      <c r="N267" s="129"/>
      <c r="O267" s="129"/>
      <c r="P267" s="129"/>
      <c r="Q267" s="129"/>
      <c r="R267" s="135"/>
      <c r="S267" s="43"/>
      <c r="T267" s="85"/>
      <c r="U267" s="42"/>
      <c r="V267" s="42"/>
      <c r="W267" s="42"/>
      <c r="X267" s="42"/>
      <c r="Y267" s="42"/>
      <c r="Z267" s="42"/>
      <c r="AA267" s="42"/>
      <c r="AB267" s="43"/>
      <c r="AC267" s="117"/>
      <c r="AD267" s="42"/>
      <c r="AE267" s="42"/>
      <c r="AF267" s="42"/>
      <c r="AG267" s="42"/>
      <c r="AH267" s="42"/>
      <c r="AI267" s="42"/>
      <c r="AJ267" s="42"/>
      <c r="AK267" s="43"/>
      <c r="AL267" s="43"/>
      <c r="AM267" s="43"/>
      <c r="AN267" s="43"/>
      <c r="AO267" s="43"/>
      <c r="AP267" s="43"/>
      <c r="AQ267" s="43"/>
      <c r="AR267" s="43"/>
      <c r="AS267" s="43"/>
      <c r="AT267" s="43"/>
      <c r="AU267" s="43"/>
      <c r="AV267" s="43"/>
      <c r="AW267" s="43"/>
      <c r="AX267" s="43"/>
      <c r="AY267" s="43"/>
      <c r="AZ267" s="43"/>
      <c r="BA267" s="43"/>
      <c r="BB267" s="43"/>
      <c r="BC267" s="43"/>
      <c r="BD267" s="43"/>
      <c r="BE267" s="43"/>
      <c r="BF267" s="43"/>
      <c r="BG267" s="43"/>
      <c r="BH267" s="43"/>
      <c r="BI267" s="43"/>
      <c r="BJ267" s="43"/>
      <c r="BK267" s="43"/>
      <c r="BL267" s="43"/>
      <c r="BM267" s="43"/>
      <c r="BN267" s="43"/>
      <c r="BO267" s="43"/>
      <c r="BP267" s="43"/>
      <c r="BQ267" s="43"/>
      <c r="BR267" s="43"/>
      <c r="BS267" s="43"/>
      <c r="BT267" s="43"/>
      <c r="BU267" s="43"/>
      <c r="BV267" s="43"/>
      <c r="BW267" s="43"/>
      <c r="BX267" s="43"/>
      <c r="BY267" s="43"/>
      <c r="BZ267" s="43"/>
      <c r="CA267" s="43"/>
    </row>
    <row r="268" spans="2:79" x14ac:dyDescent="0.25">
      <c r="B268" s="77"/>
      <c r="C268" s="42"/>
      <c r="D268" s="42"/>
      <c r="E268" s="42"/>
      <c r="F268" s="42"/>
      <c r="G268" s="42"/>
      <c r="H268" s="42"/>
      <c r="I268" s="42"/>
      <c r="J268" s="25"/>
      <c r="K268" s="77"/>
      <c r="L268" s="129"/>
      <c r="M268" s="135"/>
      <c r="N268" s="135"/>
      <c r="O268" s="135"/>
      <c r="P268" s="135"/>
      <c r="Q268" s="135"/>
      <c r="R268" s="135"/>
      <c r="S268" s="43"/>
      <c r="T268" s="86"/>
      <c r="U268" s="42"/>
      <c r="V268" s="42"/>
      <c r="W268" s="42"/>
      <c r="X268" s="42"/>
      <c r="Y268" s="42"/>
      <c r="Z268" s="42"/>
      <c r="AA268" s="42"/>
      <c r="AB268" s="43"/>
      <c r="AC268" s="117"/>
      <c r="AD268" s="42"/>
      <c r="AE268" s="42"/>
      <c r="AF268" s="42"/>
      <c r="AG268" s="42"/>
      <c r="AH268" s="42"/>
      <c r="AI268" s="42"/>
      <c r="AJ268" s="42"/>
      <c r="AK268" s="43"/>
      <c r="AL268" s="43"/>
      <c r="AM268" s="43"/>
      <c r="AN268" s="43"/>
      <c r="AO268" s="43"/>
      <c r="AP268" s="43"/>
      <c r="AQ268" s="43"/>
      <c r="AR268" s="43"/>
      <c r="AS268" s="43"/>
      <c r="AT268" s="43"/>
      <c r="AU268" s="43"/>
      <c r="AV268" s="43"/>
      <c r="AW268" s="43"/>
      <c r="AX268" s="43"/>
      <c r="AY268" s="43"/>
      <c r="AZ268" s="43"/>
      <c r="BA268" s="43"/>
      <c r="BB268" s="43"/>
      <c r="BC268" s="43"/>
      <c r="BD268" s="43"/>
      <c r="BE268" s="43"/>
      <c r="BF268" s="43"/>
      <c r="BG268" s="43"/>
      <c r="BH268" s="43"/>
      <c r="BI268" s="43"/>
      <c r="BJ268" s="43"/>
      <c r="BK268" s="43"/>
      <c r="BL268" s="43"/>
      <c r="BM268" s="43"/>
      <c r="BN268" s="43"/>
      <c r="BO268" s="43"/>
      <c r="BP268" s="43"/>
      <c r="BQ268" s="43"/>
      <c r="BR268" s="43"/>
      <c r="BS268" s="43"/>
      <c r="BT268" s="43"/>
      <c r="BU268" s="43"/>
      <c r="BV268" s="43"/>
      <c r="BW268" s="43"/>
      <c r="BX268" s="43"/>
      <c r="BY268" s="43"/>
      <c r="BZ268" s="43"/>
      <c r="CA268" s="43"/>
    </row>
    <row r="269" spans="2:79" x14ac:dyDescent="0.25">
      <c r="B269" s="77"/>
      <c r="C269" s="42"/>
      <c r="D269" s="42"/>
      <c r="E269" s="42"/>
      <c r="F269" s="42"/>
      <c r="G269" s="42"/>
      <c r="H269" s="42"/>
      <c r="I269" s="42"/>
      <c r="J269" s="25"/>
      <c r="K269" s="84"/>
      <c r="L269" s="42"/>
      <c r="M269" s="42"/>
      <c r="N269" s="42"/>
      <c r="O269" s="42"/>
      <c r="P269" s="42"/>
      <c r="Q269" s="42"/>
      <c r="R269" s="42"/>
      <c r="S269" s="43"/>
      <c r="T269" s="86"/>
      <c r="U269" s="42"/>
      <c r="V269" s="42"/>
      <c r="W269" s="42"/>
      <c r="X269" s="42"/>
      <c r="Y269" s="42"/>
      <c r="Z269" s="42"/>
      <c r="AA269" s="42"/>
      <c r="AB269" s="43"/>
      <c r="AC269" s="116"/>
      <c r="AD269" s="88"/>
      <c r="AE269" s="88"/>
      <c r="AF269" s="88"/>
      <c r="AG269" s="88"/>
      <c r="AH269" s="88"/>
      <c r="AI269" s="88"/>
      <c r="AJ269" s="88"/>
      <c r="AK269" s="43"/>
      <c r="AL269" s="43"/>
      <c r="AM269" s="43"/>
      <c r="AN269" s="43"/>
      <c r="AO269" s="43"/>
      <c r="AP269" s="43"/>
      <c r="AQ269" s="43"/>
      <c r="AR269" s="43"/>
      <c r="AS269" s="43"/>
      <c r="AT269" s="43"/>
      <c r="AU269" s="43"/>
      <c r="AV269" s="43"/>
      <c r="AW269" s="43"/>
      <c r="AX269" s="43"/>
      <c r="AY269" s="43"/>
      <c r="AZ269" s="43"/>
      <c r="BA269" s="43"/>
      <c r="BB269" s="43"/>
      <c r="BC269" s="43"/>
      <c r="BD269" s="43"/>
      <c r="BE269" s="43"/>
      <c r="BF269" s="43"/>
      <c r="BG269" s="43"/>
      <c r="BH269" s="43"/>
      <c r="BI269" s="43"/>
      <c r="BJ269" s="43"/>
      <c r="BK269" s="43"/>
      <c r="BL269" s="43"/>
      <c r="BM269" s="43"/>
      <c r="BN269" s="43"/>
      <c r="BO269" s="43"/>
      <c r="BP269" s="43"/>
      <c r="BQ269" s="43"/>
      <c r="BR269" s="43"/>
      <c r="BS269" s="43"/>
      <c r="BT269" s="43"/>
      <c r="BU269" s="43"/>
      <c r="BV269" s="43"/>
      <c r="BW269" s="43"/>
      <c r="BX269" s="43"/>
      <c r="BY269" s="43"/>
      <c r="BZ269" s="43"/>
      <c r="CA269" s="43"/>
    </row>
    <row r="270" spans="2:79" x14ac:dyDescent="0.25">
      <c r="B270" s="77"/>
      <c r="C270" s="42"/>
      <c r="D270" s="42"/>
      <c r="E270" s="42"/>
      <c r="F270" s="42"/>
      <c r="G270" s="42"/>
      <c r="H270" s="42"/>
      <c r="I270" s="42"/>
      <c r="J270" s="25"/>
      <c r="K270" s="77"/>
      <c r="L270" s="42"/>
      <c r="M270" s="42"/>
      <c r="N270" s="42"/>
      <c r="O270" s="42"/>
      <c r="P270" s="42"/>
      <c r="Q270" s="42"/>
      <c r="R270" s="42"/>
      <c r="S270" s="43"/>
      <c r="T270" s="85"/>
      <c r="U270" s="42"/>
      <c r="V270" s="42"/>
      <c r="W270" s="42"/>
      <c r="X270" s="42"/>
      <c r="Y270" s="42"/>
      <c r="Z270" s="42"/>
      <c r="AA270" s="42"/>
      <c r="AB270" s="43"/>
      <c r="AC270" s="87"/>
      <c r="AD270" s="88"/>
      <c r="AE270" s="88"/>
      <c r="AF270" s="88"/>
      <c r="AG270" s="88"/>
      <c r="AH270" s="88"/>
      <c r="AI270" s="88"/>
      <c r="AJ270" s="88"/>
      <c r="AK270" s="43"/>
      <c r="AL270" s="43"/>
      <c r="AM270" s="43"/>
      <c r="AN270" s="43"/>
      <c r="AO270" s="43"/>
      <c r="AP270" s="43"/>
      <c r="AQ270" s="43"/>
      <c r="AR270" s="43"/>
      <c r="AS270" s="43"/>
      <c r="AT270" s="43"/>
      <c r="AU270" s="43"/>
      <c r="AV270" s="43"/>
      <c r="AW270" s="43"/>
      <c r="AX270" s="43"/>
      <c r="AY270" s="43"/>
      <c r="AZ270" s="43"/>
      <c r="BA270" s="43"/>
      <c r="BB270" s="43"/>
      <c r="BC270" s="43"/>
      <c r="BD270" s="43"/>
      <c r="BE270" s="43"/>
      <c r="BF270" s="43"/>
      <c r="BG270" s="43"/>
      <c r="BH270" s="43"/>
      <c r="BI270" s="43"/>
      <c r="BJ270" s="43"/>
      <c r="BK270" s="43"/>
      <c r="BL270" s="43"/>
      <c r="BM270" s="43"/>
      <c r="BN270" s="43"/>
      <c r="BO270" s="43"/>
      <c r="BP270" s="43"/>
      <c r="BQ270" s="43"/>
      <c r="BR270" s="43"/>
      <c r="BS270" s="43"/>
      <c r="BT270" s="43"/>
      <c r="BU270" s="43"/>
      <c r="BV270" s="43"/>
      <c r="BW270" s="43"/>
      <c r="BX270" s="43"/>
      <c r="BY270" s="43"/>
      <c r="BZ270" s="43"/>
      <c r="CA270" s="43"/>
    </row>
    <row r="271" spans="2:79" x14ac:dyDescent="0.25">
      <c r="B271" s="77"/>
      <c r="C271" s="42"/>
      <c r="D271" s="42"/>
      <c r="E271" s="42"/>
      <c r="F271" s="42"/>
      <c r="G271" s="42"/>
      <c r="H271" s="42"/>
      <c r="I271" s="42"/>
      <c r="J271" s="25"/>
      <c r="K271" s="77"/>
      <c r="L271" s="42"/>
      <c r="M271" s="42"/>
      <c r="N271" s="42"/>
      <c r="O271" s="42"/>
      <c r="P271" s="42"/>
      <c r="Q271" s="42"/>
      <c r="R271" s="42"/>
      <c r="S271" s="43"/>
      <c r="T271" s="86"/>
      <c r="U271" s="42"/>
      <c r="V271" s="42"/>
      <c r="W271" s="42"/>
      <c r="X271" s="42"/>
      <c r="Y271" s="42"/>
      <c r="Z271" s="42"/>
      <c r="AA271" s="42"/>
      <c r="AB271" s="43"/>
      <c r="AC271" s="87"/>
      <c r="AD271" s="88"/>
      <c r="AE271" s="88"/>
      <c r="AF271" s="88"/>
      <c r="AG271" s="88"/>
      <c r="AH271" s="88"/>
      <c r="AI271" s="88"/>
      <c r="AJ271" s="88"/>
      <c r="AK271" s="43"/>
      <c r="AL271" s="43"/>
      <c r="AM271" s="43"/>
      <c r="AN271" s="43"/>
      <c r="AO271" s="43"/>
      <c r="AP271" s="43"/>
      <c r="AQ271" s="43"/>
      <c r="AR271" s="43"/>
      <c r="AS271" s="43"/>
      <c r="AT271" s="43"/>
      <c r="AU271" s="43"/>
      <c r="AV271" s="43"/>
      <c r="AW271" s="43"/>
      <c r="AX271" s="43"/>
      <c r="AY271" s="43"/>
      <c r="AZ271" s="43"/>
      <c r="BA271" s="43"/>
      <c r="BB271" s="43"/>
      <c r="BC271" s="43"/>
      <c r="BD271" s="43"/>
      <c r="BE271" s="43"/>
      <c r="BF271" s="43"/>
      <c r="BG271" s="43"/>
      <c r="BH271" s="43"/>
      <c r="BI271" s="43"/>
      <c r="BJ271" s="43"/>
      <c r="BK271" s="43"/>
      <c r="BL271" s="43"/>
      <c r="BM271" s="43"/>
      <c r="BN271" s="43"/>
      <c r="BO271" s="43"/>
      <c r="BP271" s="43"/>
      <c r="BQ271" s="43"/>
      <c r="BR271" s="43"/>
      <c r="BS271" s="43"/>
      <c r="BT271" s="43"/>
      <c r="BU271" s="43"/>
      <c r="BV271" s="43"/>
      <c r="BW271" s="43"/>
      <c r="BX271" s="43"/>
      <c r="BY271" s="43"/>
      <c r="BZ271" s="43"/>
      <c r="CA271" s="43"/>
    </row>
    <row r="272" spans="2:79" x14ac:dyDescent="0.25">
      <c r="B272" s="43"/>
      <c r="C272" s="88"/>
      <c r="D272" s="88"/>
      <c r="E272" s="88"/>
      <c r="F272" s="88"/>
      <c r="G272" s="88"/>
      <c r="H272" s="88"/>
      <c r="I272" s="88"/>
      <c r="J272" s="25"/>
      <c r="K272" s="82"/>
      <c r="L272" s="42"/>
      <c r="M272" s="42"/>
      <c r="N272" s="42"/>
      <c r="O272" s="42"/>
      <c r="P272" s="42"/>
      <c r="Q272" s="42"/>
      <c r="R272" s="42"/>
      <c r="S272" s="43"/>
      <c r="T272" s="109"/>
      <c r="U272" s="42"/>
      <c r="V272" s="42"/>
      <c r="W272" s="42"/>
      <c r="X272" s="42"/>
      <c r="Y272" s="42"/>
      <c r="Z272" s="42"/>
      <c r="AA272" s="42"/>
      <c r="AB272" s="43"/>
      <c r="AC272" s="87"/>
      <c r="AD272" s="88"/>
      <c r="AE272" s="88"/>
      <c r="AF272" s="88"/>
      <c r="AG272" s="88"/>
      <c r="AH272" s="88"/>
      <c r="AI272" s="88"/>
      <c r="AJ272" s="88"/>
      <c r="AK272" s="43"/>
      <c r="AL272" s="132"/>
      <c r="AM272" s="132"/>
      <c r="AN272" s="132"/>
      <c r="AO272" s="132"/>
      <c r="AP272" s="132"/>
      <c r="AQ272" s="100"/>
      <c r="AR272" s="100"/>
      <c r="AS272" s="100"/>
      <c r="AT272" s="100"/>
      <c r="AU272" s="100"/>
      <c r="AV272" s="100"/>
      <c r="AW272" s="100"/>
      <c r="AX272" s="43"/>
      <c r="AY272" s="43"/>
      <c r="AZ272" s="43"/>
      <c r="BA272" s="43"/>
      <c r="BB272" s="43"/>
      <c r="BC272" s="43"/>
      <c r="BD272" s="43"/>
      <c r="BE272" s="43"/>
      <c r="BF272" s="43"/>
      <c r="BG272" s="43"/>
      <c r="BH272" s="43"/>
      <c r="BI272" s="43"/>
      <c r="BJ272" s="43"/>
      <c r="BK272" s="43"/>
      <c r="BL272" s="43"/>
      <c r="BM272" s="43"/>
      <c r="BN272" s="43"/>
      <c r="BO272" s="43"/>
      <c r="BP272" s="43"/>
      <c r="BQ272" s="43"/>
      <c r="BR272" s="43"/>
      <c r="BS272" s="43"/>
      <c r="BT272" s="43"/>
      <c r="BU272" s="43"/>
      <c r="BV272" s="43"/>
      <c r="BW272" s="43"/>
      <c r="BX272" s="43"/>
      <c r="BY272" s="43"/>
      <c r="BZ272" s="43"/>
      <c r="CA272" s="43"/>
    </row>
    <row r="273" spans="2:79" x14ac:dyDescent="0.25">
      <c r="B273" s="77"/>
      <c r="C273" s="42"/>
      <c r="D273" s="42"/>
      <c r="E273" s="42"/>
      <c r="F273" s="42"/>
      <c r="G273" s="42"/>
      <c r="H273" s="42"/>
      <c r="I273" s="42"/>
      <c r="J273" s="25"/>
      <c r="K273" s="82"/>
      <c r="L273" s="42"/>
      <c r="M273" s="42"/>
      <c r="N273" s="42"/>
      <c r="O273" s="42"/>
      <c r="P273" s="42"/>
      <c r="Q273" s="42"/>
      <c r="R273" s="42"/>
      <c r="S273" s="43"/>
      <c r="T273" s="43"/>
      <c r="U273" s="103"/>
      <c r="V273" s="103"/>
      <c r="W273" s="103"/>
      <c r="X273" s="103"/>
      <c r="Y273" s="103"/>
      <c r="Z273" s="103"/>
      <c r="AA273" s="103"/>
      <c r="AB273" s="43"/>
      <c r="AC273" s="117"/>
      <c r="AD273" s="90"/>
      <c r="AE273" s="90"/>
      <c r="AF273" s="90"/>
      <c r="AG273" s="90"/>
      <c r="AH273" s="90"/>
      <c r="AI273" s="90"/>
      <c r="AJ273" s="90"/>
      <c r="AK273" s="43"/>
      <c r="AL273" s="100"/>
      <c r="AM273" s="137"/>
      <c r="AN273" s="137"/>
      <c r="AO273" s="137"/>
      <c r="AP273" s="137"/>
      <c r="AQ273" s="101"/>
      <c r="AR273" s="101"/>
      <c r="AS273" s="101"/>
      <c r="AT273" s="101"/>
      <c r="AU273" s="101"/>
      <c r="AV273" s="101"/>
      <c r="AW273" s="101"/>
      <c r="AX273" s="43"/>
      <c r="AY273" s="43"/>
      <c r="AZ273" s="43"/>
      <c r="BA273" s="43"/>
      <c r="BB273" s="43"/>
      <c r="BC273" s="43"/>
      <c r="BD273" s="43"/>
      <c r="BE273" s="43"/>
      <c r="BF273" s="43"/>
      <c r="BG273" s="43"/>
      <c r="BH273" s="43"/>
      <c r="BI273" s="43"/>
      <c r="BJ273" s="43"/>
      <c r="BK273" s="43"/>
      <c r="BL273" s="43"/>
      <c r="BM273" s="43"/>
      <c r="BN273" s="43"/>
      <c r="BO273" s="43"/>
      <c r="BP273" s="43"/>
      <c r="BQ273" s="43"/>
      <c r="BR273" s="43"/>
      <c r="BS273" s="43"/>
      <c r="BT273" s="43"/>
      <c r="BU273" s="43"/>
      <c r="BV273" s="43"/>
      <c r="BW273" s="43"/>
      <c r="BX273" s="43"/>
      <c r="BY273" s="43"/>
      <c r="BZ273" s="43"/>
      <c r="CA273" s="43"/>
    </row>
    <row r="274" spans="2:79" x14ac:dyDescent="0.25">
      <c r="B274" s="77"/>
      <c r="C274" s="42"/>
      <c r="D274" s="42"/>
      <c r="E274" s="42"/>
      <c r="F274" s="42"/>
      <c r="G274" s="42"/>
      <c r="H274" s="42"/>
      <c r="I274" s="42"/>
      <c r="J274" s="25"/>
      <c r="K274" s="77"/>
      <c r="L274" s="42"/>
      <c r="M274" s="42"/>
      <c r="N274" s="42"/>
      <c r="O274" s="42"/>
      <c r="P274" s="42"/>
      <c r="Q274" s="42"/>
      <c r="R274" s="42"/>
      <c r="S274" s="43"/>
      <c r="T274" s="43"/>
      <c r="U274" s="42"/>
      <c r="V274" s="42"/>
      <c r="W274" s="42"/>
      <c r="X274" s="42"/>
      <c r="Y274" s="42"/>
      <c r="Z274" s="42"/>
      <c r="AA274" s="42"/>
      <c r="AB274" s="43"/>
      <c r="AC274" s="116"/>
      <c r="AD274" s="88"/>
      <c r="AE274" s="88"/>
      <c r="AF274" s="88"/>
      <c r="AG274" s="88"/>
      <c r="AH274" s="88"/>
      <c r="AI274" s="88"/>
      <c r="AJ274" s="88"/>
      <c r="AK274" s="43"/>
      <c r="AL274" s="100"/>
      <c r="AM274" s="137"/>
      <c r="AN274" s="137"/>
      <c r="AO274" s="137"/>
      <c r="AP274" s="137"/>
      <c r="AQ274" s="101"/>
      <c r="AR274" s="101"/>
      <c r="AS274" s="101"/>
      <c r="AT274" s="101"/>
      <c r="AU274" s="101"/>
      <c r="AV274" s="101"/>
      <c r="AW274" s="101"/>
      <c r="AX274" s="43"/>
      <c r="AY274" s="43"/>
      <c r="AZ274" s="43"/>
      <c r="BA274" s="43"/>
      <c r="BB274" s="43"/>
      <c r="BC274" s="43"/>
      <c r="BD274" s="43"/>
      <c r="BE274" s="43"/>
      <c r="BF274" s="43"/>
      <c r="BG274" s="43"/>
      <c r="BH274" s="43"/>
      <c r="BI274" s="43"/>
      <c r="BJ274" s="43"/>
      <c r="BK274" s="43"/>
      <c r="BL274" s="43"/>
      <c r="BM274" s="43"/>
      <c r="BN274" s="43"/>
      <c r="BO274" s="43"/>
      <c r="BP274" s="43"/>
      <c r="BQ274" s="43"/>
      <c r="BR274" s="43"/>
      <c r="BS274" s="43"/>
      <c r="BT274" s="43"/>
      <c r="BU274" s="43"/>
      <c r="BV274" s="43"/>
      <c r="BW274" s="43"/>
      <c r="BX274" s="43"/>
      <c r="BY274" s="43"/>
      <c r="BZ274" s="43"/>
      <c r="CA274" s="43"/>
    </row>
    <row r="275" spans="2:79" x14ac:dyDescent="0.25">
      <c r="B275" s="43"/>
      <c r="C275" s="42"/>
      <c r="D275" s="42"/>
      <c r="E275" s="42"/>
      <c r="F275" s="42"/>
      <c r="G275" s="42"/>
      <c r="H275" s="42"/>
      <c r="I275" s="42"/>
      <c r="J275" s="21"/>
      <c r="K275" s="43"/>
      <c r="L275" s="42"/>
      <c r="M275" s="42"/>
      <c r="N275" s="42"/>
      <c r="O275" s="42"/>
      <c r="P275" s="42"/>
      <c r="Q275" s="42"/>
      <c r="R275" s="42"/>
      <c r="S275" s="43"/>
      <c r="T275" s="138"/>
      <c r="U275" s="138"/>
      <c r="V275" s="138"/>
      <c r="W275" s="138"/>
      <c r="X275" s="138"/>
      <c r="Y275" s="138"/>
      <c r="Z275" s="138"/>
      <c r="AA275" s="138"/>
      <c r="AB275" s="43"/>
      <c r="AC275" s="87"/>
      <c r="AD275" s="42"/>
      <c r="AE275" s="42"/>
      <c r="AF275" s="42"/>
      <c r="AG275" s="42"/>
      <c r="AH275" s="42"/>
      <c r="AI275" s="42"/>
      <c r="AJ275" s="42"/>
      <c r="AK275" s="43"/>
      <c r="AL275" s="100"/>
      <c r="AM275" s="137"/>
      <c r="AN275" s="137"/>
      <c r="AO275" s="137"/>
      <c r="AP275" s="137"/>
      <c r="AQ275" s="102"/>
      <c r="AR275" s="102"/>
      <c r="AS275" s="102"/>
      <c r="AT275" s="102"/>
      <c r="AU275" s="102"/>
      <c r="AV275" s="102"/>
      <c r="AW275" s="102"/>
      <c r="AX275" s="43"/>
      <c r="AY275" s="43"/>
      <c r="AZ275" s="43"/>
      <c r="BA275" s="43"/>
      <c r="BB275" s="43"/>
      <c r="BC275" s="43"/>
      <c r="BD275" s="43"/>
      <c r="BE275" s="43"/>
      <c r="BF275" s="43"/>
      <c r="BG275" s="43"/>
      <c r="BH275" s="43"/>
      <c r="BI275" s="43"/>
      <c r="BJ275" s="43"/>
      <c r="BK275" s="43"/>
      <c r="BL275" s="43"/>
      <c r="BM275" s="43"/>
      <c r="BN275" s="43"/>
      <c r="BO275" s="43"/>
      <c r="BP275" s="43"/>
      <c r="BQ275" s="43"/>
      <c r="BR275" s="43"/>
      <c r="BS275" s="43"/>
      <c r="BT275" s="43"/>
      <c r="BU275" s="43"/>
      <c r="BV275" s="43"/>
      <c r="BW275" s="43"/>
      <c r="BX275" s="43"/>
      <c r="BY275" s="43"/>
      <c r="BZ275" s="43"/>
      <c r="CA275" s="43"/>
    </row>
    <row r="276" spans="2:79" x14ac:dyDescent="0.25">
      <c r="B276" s="77"/>
      <c r="C276" s="42"/>
      <c r="D276" s="42"/>
      <c r="E276" s="42"/>
      <c r="F276" s="42"/>
      <c r="G276" s="42"/>
      <c r="H276" s="42"/>
      <c r="I276" s="42"/>
      <c r="J276" s="25"/>
      <c r="K276" s="77"/>
      <c r="L276" s="42"/>
      <c r="M276" s="42"/>
      <c r="N276" s="42"/>
      <c r="O276" s="42"/>
      <c r="P276" s="42"/>
      <c r="Q276" s="42"/>
      <c r="R276" s="42"/>
      <c r="S276" s="43"/>
      <c r="T276" s="43"/>
      <c r="U276" s="43"/>
      <c r="V276" s="43"/>
      <c r="W276" s="43"/>
      <c r="X276" s="43"/>
      <c r="Y276" s="43"/>
      <c r="Z276" s="43"/>
      <c r="AA276" s="43"/>
      <c r="AB276" s="43"/>
      <c r="AC276" s="87"/>
      <c r="AD276" s="88"/>
      <c r="AE276" s="88"/>
      <c r="AF276" s="88"/>
      <c r="AG276" s="88"/>
      <c r="AH276" s="88"/>
      <c r="AI276" s="88"/>
      <c r="AJ276" s="88"/>
      <c r="AK276" s="43"/>
      <c r="AL276" s="100"/>
      <c r="AM276" s="137"/>
      <c r="AN276" s="137"/>
      <c r="AO276" s="137"/>
      <c r="AP276" s="137"/>
      <c r="AQ276" s="101"/>
      <c r="AR276" s="101"/>
      <c r="AS276" s="101"/>
      <c r="AT276" s="101"/>
      <c r="AU276" s="101"/>
      <c r="AV276" s="101"/>
      <c r="AW276" s="101"/>
      <c r="AX276" s="43"/>
      <c r="AY276" s="43"/>
      <c r="AZ276" s="43"/>
      <c r="BA276" s="43"/>
      <c r="BB276" s="43"/>
      <c r="BC276" s="43"/>
      <c r="BD276" s="43"/>
      <c r="BE276" s="43"/>
      <c r="BF276" s="43"/>
      <c r="BG276" s="43"/>
      <c r="BH276" s="43"/>
      <c r="BI276" s="43"/>
      <c r="BJ276" s="43"/>
      <c r="BK276" s="43"/>
      <c r="BL276" s="43"/>
      <c r="BM276" s="43"/>
      <c r="BN276" s="43"/>
      <c r="BO276" s="43"/>
      <c r="BP276" s="43"/>
      <c r="BQ276" s="43"/>
      <c r="BR276" s="43"/>
      <c r="BS276" s="43"/>
      <c r="BT276" s="43"/>
      <c r="BU276" s="43"/>
      <c r="BV276" s="43"/>
      <c r="BW276" s="43"/>
      <c r="BX276" s="43"/>
      <c r="BY276" s="43"/>
      <c r="BZ276" s="43"/>
      <c r="CA276" s="43"/>
    </row>
    <row r="277" spans="2:79" x14ac:dyDescent="0.25">
      <c r="B277" s="77"/>
      <c r="C277" s="96"/>
      <c r="D277" s="96"/>
      <c r="E277" s="96"/>
      <c r="F277" s="96"/>
      <c r="G277" s="96"/>
      <c r="H277" s="96"/>
      <c r="I277" s="96"/>
      <c r="J277" s="21"/>
      <c r="K277" s="77"/>
      <c r="L277" s="42"/>
      <c r="M277" s="42"/>
      <c r="N277" s="42"/>
      <c r="O277" s="42"/>
      <c r="P277" s="42"/>
      <c r="Q277" s="42"/>
      <c r="R277" s="42"/>
      <c r="S277" s="43"/>
      <c r="T277" s="43"/>
      <c r="U277" s="43"/>
      <c r="V277" s="130"/>
      <c r="W277" s="130"/>
      <c r="X277" s="130"/>
      <c r="Y277" s="130"/>
      <c r="Z277" s="130"/>
      <c r="AA277" s="130"/>
      <c r="AB277" s="43"/>
      <c r="AC277" s="98"/>
      <c r="AD277" s="42"/>
      <c r="AE277" s="42"/>
      <c r="AF277" s="42"/>
      <c r="AG277" s="42"/>
      <c r="AH277" s="42"/>
      <c r="AI277" s="42"/>
      <c r="AJ277" s="42"/>
      <c r="AK277" s="43"/>
      <c r="AL277" s="100"/>
      <c r="AM277" s="137"/>
      <c r="AN277" s="137"/>
      <c r="AO277" s="137"/>
      <c r="AP277" s="137"/>
      <c r="AQ277" s="101"/>
      <c r="AR277" s="101"/>
      <c r="AS277" s="101"/>
      <c r="AT277" s="101"/>
      <c r="AU277" s="101"/>
      <c r="AV277" s="101"/>
      <c r="AW277" s="101"/>
      <c r="AX277" s="43"/>
      <c r="AY277" s="43"/>
      <c r="AZ277" s="43"/>
      <c r="BA277" s="43"/>
      <c r="BB277" s="43"/>
      <c r="BC277" s="43"/>
      <c r="BD277" s="43"/>
      <c r="BE277" s="43"/>
      <c r="BF277" s="43"/>
      <c r="BG277" s="43"/>
      <c r="BH277" s="43"/>
      <c r="BI277" s="43"/>
      <c r="BJ277" s="43"/>
      <c r="BK277" s="43"/>
      <c r="BL277" s="43"/>
      <c r="BM277" s="43"/>
      <c r="BN277" s="43"/>
      <c r="BO277" s="43"/>
      <c r="BP277" s="43"/>
      <c r="BQ277" s="43"/>
      <c r="BR277" s="43"/>
      <c r="BS277" s="43"/>
      <c r="BT277" s="43"/>
      <c r="BU277" s="43"/>
      <c r="BV277" s="43"/>
      <c r="BW277" s="43"/>
      <c r="BX277" s="43"/>
      <c r="BY277" s="43"/>
      <c r="BZ277" s="43"/>
      <c r="CA277" s="43"/>
    </row>
    <row r="278" spans="2:79" x14ac:dyDescent="0.25">
      <c r="B278" s="77"/>
      <c r="C278" s="96"/>
      <c r="D278" s="96"/>
      <c r="E278" s="96"/>
      <c r="F278" s="96"/>
      <c r="G278" s="96"/>
      <c r="H278" s="96"/>
      <c r="I278" s="96"/>
      <c r="J278" s="25"/>
      <c r="K278" s="84"/>
      <c r="L278" s="43"/>
      <c r="M278" s="43"/>
      <c r="N278" s="43"/>
      <c r="O278" s="43"/>
      <c r="P278" s="43"/>
      <c r="Q278" s="43"/>
      <c r="R278" s="43"/>
      <c r="S278" s="43"/>
      <c r="T278" s="43"/>
      <c r="U278" s="43"/>
      <c r="V278" s="43"/>
      <c r="W278" s="43"/>
      <c r="X278" s="43"/>
      <c r="Y278" s="43"/>
      <c r="Z278" s="43"/>
      <c r="AA278" s="131"/>
      <c r="AB278" s="43"/>
      <c r="AC278" s="98"/>
      <c r="AD278" s="42"/>
      <c r="AE278" s="42"/>
      <c r="AF278" s="42"/>
      <c r="AG278" s="42"/>
      <c r="AH278" s="42"/>
      <c r="AI278" s="42"/>
      <c r="AJ278" s="42"/>
      <c r="AK278" s="43"/>
      <c r="AL278" s="100"/>
      <c r="AM278" s="136"/>
      <c r="AN278" s="136"/>
      <c r="AO278" s="136"/>
      <c r="AP278" s="136"/>
      <c r="AQ278" s="102"/>
      <c r="AR278" s="102"/>
      <c r="AS278" s="102"/>
      <c r="AT278" s="102"/>
      <c r="AU278" s="102"/>
      <c r="AV278" s="102"/>
      <c r="AW278" s="102"/>
      <c r="AX278" s="43"/>
      <c r="AY278" s="43"/>
      <c r="AZ278" s="43"/>
      <c r="BA278" s="43"/>
      <c r="BB278" s="43"/>
      <c r="BC278" s="43"/>
      <c r="BD278" s="43"/>
      <c r="BE278" s="43"/>
      <c r="BF278" s="43"/>
      <c r="BG278" s="43"/>
      <c r="BH278" s="43"/>
      <c r="BI278" s="43"/>
      <c r="BJ278" s="43"/>
      <c r="BK278" s="43"/>
      <c r="BL278" s="43"/>
      <c r="BM278" s="43"/>
      <c r="BN278" s="43"/>
      <c r="BO278" s="43"/>
      <c r="BP278" s="43"/>
      <c r="BQ278" s="43"/>
      <c r="BR278" s="43"/>
      <c r="BS278" s="43"/>
      <c r="BT278" s="43"/>
      <c r="BU278" s="43"/>
      <c r="BV278" s="43"/>
      <c r="BW278" s="43"/>
      <c r="BX278" s="43"/>
      <c r="BY278" s="43"/>
      <c r="BZ278" s="43"/>
      <c r="CA278" s="43"/>
    </row>
    <row r="279" spans="2:79" x14ac:dyDescent="0.25">
      <c r="B279" s="43"/>
      <c r="C279" s="96"/>
      <c r="D279" s="96"/>
      <c r="E279" s="96"/>
      <c r="F279" s="96"/>
      <c r="G279" s="96"/>
      <c r="H279" s="96"/>
      <c r="I279" s="96"/>
      <c r="J279" s="21"/>
      <c r="K279" s="77"/>
      <c r="L279" s="42"/>
      <c r="M279" s="42"/>
      <c r="N279" s="42"/>
      <c r="O279" s="42"/>
      <c r="P279" s="42"/>
      <c r="Q279" s="42"/>
      <c r="R279" s="42"/>
      <c r="S279" s="43"/>
      <c r="T279" s="43"/>
      <c r="U279" s="43"/>
      <c r="V279" s="43"/>
      <c r="W279" s="43"/>
      <c r="X279" s="43"/>
      <c r="Y279" s="43"/>
      <c r="Z279" s="43"/>
      <c r="AA279" s="43"/>
      <c r="AB279" s="43"/>
      <c r="AC279" s="98"/>
      <c r="AD279" s="42"/>
      <c r="AE279" s="42"/>
      <c r="AF279" s="42"/>
      <c r="AG279" s="42"/>
      <c r="AH279" s="42"/>
      <c r="AI279" s="42"/>
      <c r="AJ279" s="42"/>
      <c r="AK279" s="43"/>
      <c r="AL279" s="100"/>
      <c r="AM279" s="100"/>
      <c r="AN279" s="100"/>
      <c r="AO279" s="100"/>
      <c r="AP279" s="100"/>
      <c r="AQ279" s="101"/>
      <c r="AR279" s="101"/>
      <c r="AS279" s="101"/>
      <c r="AT279" s="101"/>
      <c r="AU279" s="101"/>
      <c r="AV279" s="101"/>
      <c r="AW279" s="101"/>
      <c r="AX279" s="43"/>
      <c r="AY279" s="43"/>
      <c r="AZ279" s="43"/>
      <c r="BA279" s="43"/>
      <c r="BB279" s="43"/>
      <c r="BC279" s="43"/>
      <c r="BD279" s="43"/>
      <c r="BE279" s="43"/>
      <c r="BF279" s="43"/>
      <c r="BG279" s="43"/>
      <c r="BH279" s="43"/>
      <c r="BI279" s="43"/>
      <c r="BJ279" s="43"/>
      <c r="BK279" s="43"/>
      <c r="BL279" s="43"/>
      <c r="BM279" s="43"/>
      <c r="BN279" s="43"/>
      <c r="BO279" s="43"/>
      <c r="BP279" s="43"/>
      <c r="BQ279" s="43"/>
      <c r="BR279" s="43"/>
      <c r="BS279" s="43"/>
      <c r="BT279" s="43"/>
      <c r="BU279" s="43"/>
      <c r="BV279" s="43"/>
      <c r="BW279" s="43"/>
      <c r="BX279" s="43"/>
      <c r="BY279" s="43"/>
      <c r="BZ279" s="43"/>
      <c r="CA279" s="43"/>
    </row>
    <row r="280" spans="2:79" x14ac:dyDescent="0.25">
      <c r="B280" s="226"/>
      <c r="C280" s="226"/>
      <c r="D280" s="226"/>
      <c r="E280" s="226"/>
      <c r="F280" s="226"/>
      <c r="G280" s="226"/>
      <c r="H280" s="226"/>
      <c r="I280" s="226"/>
      <c r="J280" s="25"/>
      <c r="K280" s="77"/>
      <c r="L280" s="42"/>
      <c r="M280" s="42"/>
      <c r="N280" s="42"/>
      <c r="O280" s="42"/>
      <c r="P280" s="42"/>
      <c r="Q280" s="42"/>
      <c r="R280" s="42"/>
      <c r="S280" s="43"/>
      <c r="T280" s="43"/>
      <c r="U280" s="43"/>
      <c r="V280" s="43"/>
      <c r="W280" s="43"/>
      <c r="X280" s="43"/>
      <c r="Y280" s="43"/>
      <c r="Z280" s="43"/>
      <c r="AA280" s="43"/>
      <c r="AB280" s="43"/>
      <c r="AC280" s="116"/>
      <c r="AD280" s="88"/>
      <c r="AE280" s="88"/>
      <c r="AF280" s="88"/>
      <c r="AG280" s="88"/>
      <c r="AH280" s="88"/>
      <c r="AI280" s="88"/>
      <c r="AJ280" s="88"/>
      <c r="AK280" s="43"/>
      <c r="AL280" s="100"/>
      <c r="AM280" s="100"/>
      <c r="AN280" s="100"/>
      <c r="AO280" s="100"/>
      <c r="AP280" s="100"/>
      <c r="AQ280" s="101"/>
      <c r="AR280" s="101"/>
      <c r="AS280" s="101"/>
      <c r="AT280" s="101"/>
      <c r="AU280" s="101"/>
      <c r="AV280" s="101"/>
      <c r="AW280" s="101"/>
      <c r="AX280" s="43"/>
      <c r="AY280" s="43"/>
      <c r="AZ280" s="43"/>
      <c r="BA280" s="43"/>
      <c r="BB280" s="43"/>
      <c r="BC280" s="43"/>
      <c r="BD280" s="43"/>
      <c r="BE280" s="43"/>
      <c r="BF280" s="43"/>
      <c r="BG280" s="43"/>
      <c r="BH280" s="43"/>
      <c r="BI280" s="43"/>
      <c r="BJ280" s="43"/>
      <c r="BK280" s="43"/>
      <c r="BL280" s="43"/>
      <c r="BM280" s="43"/>
      <c r="BN280" s="43"/>
      <c r="BO280" s="43"/>
      <c r="BP280" s="43"/>
      <c r="BQ280" s="43"/>
      <c r="BR280" s="43"/>
      <c r="BS280" s="43"/>
      <c r="BT280" s="43"/>
      <c r="BU280" s="43"/>
      <c r="BV280" s="43"/>
      <c r="BW280" s="43"/>
      <c r="BX280" s="43"/>
      <c r="BY280" s="43"/>
      <c r="BZ280" s="43"/>
      <c r="CA280" s="43"/>
    </row>
    <row r="281" spans="2:79" x14ac:dyDescent="0.25">
      <c r="B281" s="77"/>
      <c r="C281" s="103"/>
      <c r="D281" s="103"/>
      <c r="E281" s="103"/>
      <c r="F281" s="103"/>
      <c r="G281" s="103"/>
      <c r="H281" s="103"/>
      <c r="I281" s="103"/>
      <c r="J281" s="21"/>
      <c r="K281" s="138"/>
      <c r="L281" s="138"/>
      <c r="M281" s="138"/>
      <c r="N281" s="138"/>
      <c r="O281" s="138"/>
      <c r="P281" s="138"/>
      <c r="Q281" s="138"/>
      <c r="R281" s="138"/>
      <c r="S281" s="43"/>
      <c r="T281" s="43"/>
      <c r="U281" s="43"/>
      <c r="V281" s="43"/>
      <c r="W281" s="43"/>
      <c r="X281" s="43"/>
      <c r="Y281" s="43"/>
      <c r="Z281" s="43"/>
      <c r="AA281" s="43"/>
      <c r="AB281" s="43"/>
      <c r="AC281" s="87"/>
      <c r="AD281" s="88"/>
      <c r="AE281" s="88"/>
      <c r="AF281" s="88"/>
      <c r="AG281" s="88"/>
      <c r="AH281" s="88"/>
      <c r="AI281" s="88"/>
      <c r="AJ281" s="88"/>
      <c r="AK281" s="43"/>
      <c r="AL281" s="100"/>
      <c r="AM281" s="100"/>
      <c r="AN281" s="100"/>
      <c r="AO281" s="100"/>
      <c r="AP281" s="100"/>
      <c r="AQ281" s="101"/>
      <c r="AR281" s="101"/>
      <c r="AS281" s="101"/>
      <c r="AT281" s="101"/>
      <c r="AU281" s="101"/>
      <c r="AV281" s="101"/>
      <c r="AW281" s="101"/>
      <c r="AX281" s="43"/>
      <c r="AY281" s="43"/>
      <c r="AZ281" s="43"/>
      <c r="BA281" s="43"/>
      <c r="BB281" s="43"/>
      <c r="BC281" s="43"/>
      <c r="BD281" s="43"/>
      <c r="BE281" s="43"/>
      <c r="BF281" s="43"/>
      <c r="BG281" s="43"/>
      <c r="BH281" s="43"/>
      <c r="BI281" s="43"/>
      <c r="BJ281" s="43"/>
      <c r="BK281" s="43"/>
      <c r="BL281" s="43"/>
      <c r="BM281" s="43"/>
      <c r="BN281" s="43"/>
      <c r="BO281" s="43"/>
      <c r="BP281" s="43"/>
      <c r="BQ281" s="43"/>
      <c r="BR281" s="43"/>
      <c r="BS281" s="43"/>
      <c r="BT281" s="43"/>
      <c r="BU281" s="43"/>
      <c r="BV281" s="43"/>
      <c r="BW281" s="43"/>
      <c r="BX281" s="43"/>
      <c r="BY281" s="43"/>
      <c r="BZ281" s="43"/>
      <c r="CA281" s="43"/>
    </row>
    <row r="282" spans="2:79" x14ac:dyDescent="0.25">
      <c r="B282" s="82"/>
      <c r="C282" s="42"/>
      <c r="D282" s="42"/>
      <c r="E282" s="42"/>
      <c r="F282" s="42"/>
      <c r="G282" s="42"/>
      <c r="H282" s="42"/>
      <c r="I282" s="42"/>
      <c r="J282" s="25"/>
      <c r="K282" s="42"/>
      <c r="L282" s="42"/>
      <c r="M282" s="42"/>
      <c r="N282" s="42"/>
      <c r="O282" s="42"/>
      <c r="P282" s="42"/>
      <c r="Q282" s="42"/>
      <c r="R282" s="43"/>
      <c r="S282" s="43"/>
      <c r="T282" s="43"/>
      <c r="U282" s="43"/>
      <c r="V282" s="43"/>
      <c r="W282" s="43"/>
      <c r="X282" s="43"/>
      <c r="Y282" s="43"/>
      <c r="Z282" s="43"/>
      <c r="AA282" s="43"/>
      <c r="AB282" s="43"/>
      <c r="AC282" s="87"/>
      <c r="AD282" s="88"/>
      <c r="AE282" s="88"/>
      <c r="AF282" s="88"/>
      <c r="AG282" s="88"/>
      <c r="AH282" s="88"/>
      <c r="AI282" s="88"/>
      <c r="AJ282" s="88"/>
      <c r="AK282" s="43"/>
      <c r="AL282" s="100"/>
      <c r="AM282" s="100"/>
      <c r="AN282" s="100"/>
      <c r="AO282" s="100"/>
      <c r="AP282" s="100"/>
      <c r="AQ282" s="101"/>
      <c r="AR282" s="101"/>
      <c r="AS282" s="101"/>
      <c r="AT282" s="101"/>
      <c r="AU282" s="101"/>
      <c r="AV282" s="101"/>
      <c r="AW282" s="101"/>
      <c r="AX282" s="43"/>
      <c r="AY282" s="43"/>
      <c r="AZ282" s="43"/>
      <c r="BA282" s="43"/>
      <c r="BB282" s="43"/>
      <c r="BC282" s="43"/>
      <c r="BD282" s="43"/>
      <c r="BE282" s="43"/>
      <c r="BF282" s="43"/>
      <c r="BG282" s="43"/>
      <c r="BH282" s="43"/>
      <c r="BI282" s="43"/>
      <c r="BJ282" s="43"/>
      <c r="BK282" s="43"/>
      <c r="BL282" s="43"/>
      <c r="BM282" s="43"/>
      <c r="BN282" s="43"/>
      <c r="BO282" s="43"/>
      <c r="BP282" s="43"/>
      <c r="BQ282" s="43"/>
      <c r="BR282" s="43"/>
      <c r="BS282" s="43"/>
      <c r="BT282" s="43"/>
      <c r="BU282" s="43"/>
      <c r="BV282" s="43"/>
      <c r="BW282" s="43"/>
      <c r="BX282" s="43"/>
      <c r="BY282" s="43"/>
      <c r="BZ282" s="43"/>
      <c r="CA282" s="43"/>
    </row>
    <row r="283" spans="2:79" x14ac:dyDescent="0.25">
      <c r="B283" s="77"/>
      <c r="C283" s="103"/>
      <c r="D283" s="103"/>
      <c r="E283" s="103"/>
      <c r="F283" s="103"/>
      <c r="G283" s="103"/>
      <c r="H283" s="103"/>
      <c r="I283" s="103"/>
      <c r="J283" s="21"/>
      <c r="K283" s="103"/>
      <c r="L283" s="103"/>
      <c r="M283" s="103"/>
      <c r="N283" s="103"/>
      <c r="O283" s="103"/>
      <c r="P283" s="103"/>
      <c r="Q283" s="103"/>
      <c r="R283" s="43"/>
      <c r="S283" s="43"/>
      <c r="T283" s="43"/>
      <c r="U283" s="43"/>
      <c r="V283" s="43"/>
      <c r="W283" s="43"/>
      <c r="X283" s="43"/>
      <c r="Y283" s="43"/>
      <c r="Z283" s="43"/>
      <c r="AA283" s="43"/>
      <c r="AB283" s="43"/>
      <c r="AC283" s="87"/>
      <c r="AD283" s="88"/>
      <c r="AE283" s="88"/>
      <c r="AF283" s="88"/>
      <c r="AG283" s="88"/>
      <c r="AH283" s="88"/>
      <c r="AI283" s="88"/>
      <c r="AJ283" s="88"/>
      <c r="AK283" s="43"/>
      <c r="AL283" s="100"/>
      <c r="AM283" s="43"/>
      <c r="AN283" s="43"/>
      <c r="AO283" s="43"/>
      <c r="AP283" s="43"/>
      <c r="AQ283" s="101"/>
      <c r="AR283" s="101"/>
      <c r="AS283" s="101"/>
      <c r="AT283" s="101"/>
      <c r="AU283" s="101"/>
      <c r="AV283" s="101"/>
      <c r="AW283" s="101"/>
      <c r="AX283" s="43"/>
      <c r="AY283" s="43"/>
      <c r="AZ283" s="43"/>
      <c r="BA283" s="43"/>
      <c r="BB283" s="43"/>
      <c r="BC283" s="43"/>
      <c r="BD283" s="43"/>
      <c r="BE283" s="43"/>
      <c r="BF283" s="43"/>
      <c r="BG283" s="43"/>
      <c r="BH283" s="43"/>
      <c r="BI283" s="43"/>
      <c r="BJ283" s="43"/>
      <c r="BK283" s="43"/>
      <c r="BL283" s="43"/>
      <c r="BM283" s="43"/>
      <c r="BN283" s="43"/>
      <c r="BO283" s="43"/>
      <c r="BP283" s="43"/>
      <c r="BQ283" s="43"/>
      <c r="BR283" s="43"/>
      <c r="BS283" s="43"/>
      <c r="BT283" s="43"/>
      <c r="BU283" s="43"/>
      <c r="BV283" s="43"/>
      <c r="BW283" s="43"/>
      <c r="BX283" s="43"/>
      <c r="BY283" s="43"/>
      <c r="BZ283" s="43"/>
      <c r="CA283" s="43"/>
    </row>
    <row r="284" spans="2:79" x14ac:dyDescent="0.25">
      <c r="B284" s="82"/>
      <c r="C284" s="42"/>
      <c r="D284" s="42"/>
      <c r="E284" s="42"/>
      <c r="F284" s="42"/>
      <c r="G284" s="42"/>
      <c r="H284" s="42"/>
      <c r="I284" s="42"/>
      <c r="J284" s="25"/>
      <c r="K284" s="42"/>
      <c r="L284" s="42"/>
      <c r="M284" s="42"/>
      <c r="N284" s="42"/>
      <c r="O284" s="42"/>
      <c r="P284" s="42"/>
      <c r="Q284" s="42"/>
      <c r="R284" s="43"/>
      <c r="S284" s="43"/>
      <c r="T284" s="43"/>
      <c r="U284" s="43"/>
      <c r="V284" s="43"/>
      <c r="W284" s="43"/>
      <c r="X284" s="43"/>
      <c r="Y284" s="43"/>
      <c r="Z284" s="43"/>
      <c r="AA284" s="43"/>
      <c r="AB284" s="43"/>
      <c r="AC284" s="98"/>
      <c r="AD284" s="88"/>
      <c r="AE284" s="88"/>
      <c r="AF284" s="88"/>
      <c r="AG284" s="88"/>
      <c r="AH284" s="88"/>
      <c r="AI284" s="88"/>
      <c r="AJ284" s="88"/>
      <c r="AK284" s="43"/>
      <c r="AL284" s="100"/>
      <c r="AM284" s="43"/>
      <c r="AN284" s="43"/>
      <c r="AO284" s="43"/>
      <c r="AP284" s="43"/>
      <c r="AQ284" s="101"/>
      <c r="AR284" s="101"/>
      <c r="AS284" s="101"/>
      <c r="AT284" s="101"/>
      <c r="AU284" s="101"/>
      <c r="AV284" s="101"/>
      <c r="AW284" s="101"/>
      <c r="AX284" s="43"/>
      <c r="AY284" s="43"/>
      <c r="AZ284" s="43"/>
      <c r="BA284" s="43"/>
      <c r="BB284" s="43"/>
      <c r="BC284" s="43"/>
      <c r="BD284" s="43"/>
      <c r="BE284" s="43"/>
      <c r="BF284" s="43"/>
      <c r="BG284" s="43"/>
      <c r="BH284" s="43"/>
      <c r="BI284" s="43"/>
      <c r="BJ284" s="43"/>
      <c r="BK284" s="43"/>
      <c r="BL284" s="43"/>
      <c r="BM284" s="43"/>
      <c r="BN284" s="43"/>
      <c r="BO284" s="43"/>
      <c r="BP284" s="43"/>
      <c r="BQ284" s="43"/>
      <c r="BR284" s="43"/>
      <c r="BS284" s="43"/>
      <c r="BT284" s="43"/>
      <c r="BU284" s="43"/>
      <c r="BV284" s="43"/>
      <c r="BW284" s="43"/>
      <c r="BX284" s="43"/>
      <c r="BY284" s="43"/>
      <c r="BZ284" s="43"/>
      <c r="CA284" s="43"/>
    </row>
    <row r="285" spans="2:79" x14ac:dyDescent="0.25">
      <c r="B285" s="77"/>
      <c r="C285" s="103"/>
      <c r="D285" s="103"/>
      <c r="E285" s="103"/>
      <c r="F285" s="103"/>
      <c r="G285" s="103"/>
      <c r="H285" s="103"/>
      <c r="I285" s="103"/>
      <c r="J285" s="21"/>
      <c r="K285" s="103"/>
      <c r="L285" s="103"/>
      <c r="M285" s="103"/>
      <c r="N285" s="103"/>
      <c r="O285" s="103"/>
      <c r="P285" s="103"/>
      <c r="Q285" s="103"/>
      <c r="R285" s="43"/>
      <c r="S285" s="43"/>
      <c r="T285" s="43"/>
      <c r="U285" s="43"/>
      <c r="V285" s="43"/>
      <c r="W285" s="43"/>
      <c r="X285" s="43"/>
      <c r="Y285" s="43"/>
      <c r="Z285" s="43"/>
      <c r="AA285" s="43"/>
      <c r="AB285" s="43"/>
      <c r="AC285" s="87"/>
      <c r="AD285" s="90"/>
      <c r="AE285" s="90"/>
      <c r="AF285" s="90"/>
      <c r="AG285" s="90"/>
      <c r="AH285" s="90"/>
      <c r="AI285" s="90"/>
      <c r="AJ285" s="90"/>
      <c r="AK285" s="111"/>
      <c r="AL285" s="111"/>
      <c r="AM285" s="111"/>
      <c r="AN285" s="111"/>
      <c r="AO285" s="111"/>
      <c r="AP285" s="133"/>
      <c r="AQ285" s="43"/>
      <c r="AR285" s="43"/>
      <c r="AS285" s="43"/>
      <c r="AT285" s="43"/>
      <c r="AU285" s="43"/>
      <c r="AV285" s="43"/>
      <c r="AW285" s="43"/>
      <c r="AX285" s="43"/>
      <c r="AY285" s="43"/>
      <c r="AZ285" s="43"/>
      <c r="BA285" s="43"/>
      <c r="BB285" s="43"/>
      <c r="BC285" s="43"/>
      <c r="BD285" s="43"/>
      <c r="BE285" s="43"/>
      <c r="BF285" s="43"/>
      <c r="BG285" s="43"/>
      <c r="BH285" s="43"/>
      <c r="BI285" s="43"/>
      <c r="BJ285" s="43"/>
      <c r="BK285" s="43"/>
      <c r="BL285" s="43"/>
      <c r="BM285" s="43"/>
      <c r="BN285" s="43"/>
      <c r="BO285" s="43"/>
      <c r="BP285" s="43"/>
      <c r="BQ285" s="43"/>
      <c r="BR285" s="43"/>
      <c r="BS285" s="43"/>
      <c r="BT285" s="43"/>
      <c r="BU285" s="43"/>
      <c r="BV285" s="43"/>
      <c r="BW285" s="43"/>
      <c r="BX285" s="43"/>
      <c r="BY285" s="43"/>
      <c r="BZ285" s="43"/>
      <c r="CA285" s="43"/>
    </row>
    <row r="286" spans="2:79" x14ac:dyDescent="0.25">
      <c r="B286" s="82"/>
      <c r="C286" s="42"/>
      <c r="D286" s="42"/>
      <c r="E286" s="42"/>
      <c r="F286" s="42"/>
      <c r="G286" s="42"/>
      <c r="H286" s="42"/>
      <c r="I286" s="42"/>
      <c r="J286" s="25"/>
      <c r="K286" s="42"/>
      <c r="L286" s="42"/>
      <c r="M286" s="42"/>
      <c r="N286" s="42"/>
      <c r="O286" s="42"/>
      <c r="P286" s="42"/>
      <c r="Q286" s="42"/>
      <c r="R286" s="43"/>
      <c r="S286" s="43"/>
      <c r="T286" s="43"/>
      <c r="U286" s="43"/>
      <c r="V286" s="43"/>
      <c r="W286" s="43"/>
      <c r="X286" s="43"/>
      <c r="Y286" s="43"/>
      <c r="Z286" s="43"/>
      <c r="AA286" s="43"/>
      <c r="AB286" s="43"/>
      <c r="AC286" s="116"/>
      <c r="AD286" s="88"/>
      <c r="AE286" s="88"/>
      <c r="AF286" s="88"/>
      <c r="AG286" s="88"/>
      <c r="AH286" s="88"/>
      <c r="AI286" s="88"/>
      <c r="AJ286" s="88"/>
      <c r="AK286" s="111"/>
      <c r="AL286" s="111"/>
      <c r="AM286" s="111"/>
      <c r="AN286" s="111"/>
      <c r="AO286" s="111"/>
      <c r="AP286" s="133"/>
      <c r="AQ286" s="43"/>
      <c r="AR286" s="43"/>
      <c r="AS286" s="43"/>
      <c r="AT286" s="43"/>
      <c r="AU286" s="43"/>
      <c r="AV286" s="43"/>
      <c r="AW286" s="43"/>
      <c r="AX286" s="43"/>
      <c r="AY286" s="43"/>
      <c r="AZ286" s="43"/>
      <c r="BA286" s="43"/>
      <c r="BB286" s="43"/>
      <c r="BC286" s="43"/>
      <c r="BD286" s="43"/>
      <c r="BE286" s="43"/>
      <c r="BF286" s="43"/>
      <c r="BG286" s="43"/>
      <c r="BH286" s="43"/>
      <c r="BI286" s="43"/>
      <c r="BJ286" s="43"/>
      <c r="BK286" s="43"/>
      <c r="BL286" s="43"/>
      <c r="BM286" s="43"/>
      <c r="BN286" s="43"/>
      <c r="BO286" s="43"/>
      <c r="BP286" s="43"/>
      <c r="BQ286" s="43"/>
      <c r="BR286" s="43"/>
      <c r="BS286" s="43"/>
      <c r="BT286" s="43"/>
      <c r="BU286" s="43"/>
      <c r="BV286" s="43"/>
      <c r="BW286" s="43"/>
      <c r="BX286" s="43"/>
      <c r="BY286" s="43"/>
      <c r="BZ286" s="43"/>
      <c r="CA286" s="43"/>
    </row>
    <row r="287" spans="2:79" x14ac:dyDescent="0.25">
      <c r="B287" s="77"/>
      <c r="C287" s="103"/>
      <c r="D287" s="103"/>
      <c r="E287" s="103"/>
      <c r="F287" s="103"/>
      <c r="G287" s="103"/>
      <c r="H287" s="103"/>
      <c r="I287" s="103"/>
      <c r="J287" s="21"/>
      <c r="K287" s="103"/>
      <c r="L287" s="103"/>
      <c r="M287" s="103"/>
      <c r="N287" s="103"/>
      <c r="O287" s="103"/>
      <c r="P287" s="103"/>
      <c r="Q287" s="103"/>
      <c r="R287" s="43"/>
      <c r="S287" s="43"/>
      <c r="T287" s="43"/>
      <c r="U287" s="43"/>
      <c r="V287" s="43"/>
      <c r="W287" s="43"/>
      <c r="X287" s="43"/>
      <c r="Y287" s="43"/>
      <c r="Z287" s="43"/>
      <c r="AA287" s="43"/>
      <c r="AB287" s="43"/>
      <c r="AC287" s="87"/>
      <c r="AD287" s="88"/>
      <c r="AE287" s="88"/>
      <c r="AF287" s="88"/>
      <c r="AG287" s="88"/>
      <c r="AH287" s="88"/>
      <c r="AI287" s="88"/>
      <c r="AJ287" s="88"/>
      <c r="AK287" s="111"/>
      <c r="AL287" s="111"/>
      <c r="AM287" s="111"/>
      <c r="AN287" s="111"/>
      <c r="AO287" s="111"/>
      <c r="AP287" s="133"/>
      <c r="AQ287" s="43"/>
      <c r="AR287" s="43"/>
      <c r="AS287" s="43"/>
      <c r="AT287" s="43"/>
      <c r="AU287" s="43"/>
      <c r="AV287" s="43"/>
      <c r="AW287" s="43"/>
      <c r="AX287" s="43"/>
      <c r="AY287" s="43"/>
      <c r="AZ287" s="43"/>
      <c r="BA287" s="43"/>
      <c r="BB287" s="43"/>
      <c r="BC287" s="43"/>
      <c r="BD287" s="43"/>
      <c r="BE287" s="43"/>
      <c r="BF287" s="43"/>
      <c r="BG287" s="43"/>
      <c r="BH287" s="43"/>
      <c r="BI287" s="43"/>
      <c r="BJ287" s="43"/>
      <c r="BK287" s="43"/>
      <c r="BL287" s="43"/>
      <c r="BM287" s="43"/>
      <c r="BN287" s="43"/>
      <c r="BO287" s="43"/>
      <c r="BP287" s="43"/>
      <c r="BQ287" s="43"/>
      <c r="BR287" s="43"/>
      <c r="BS287" s="43"/>
      <c r="BT287" s="43"/>
      <c r="BU287" s="43"/>
      <c r="BV287" s="43"/>
      <c r="BW287" s="43"/>
      <c r="BX287" s="43"/>
      <c r="BY287" s="43"/>
      <c r="BZ287" s="43"/>
      <c r="CA287" s="43"/>
    </row>
    <row r="288" spans="2:79" x14ac:dyDescent="0.25">
      <c r="B288" s="82"/>
      <c r="C288" s="42"/>
      <c r="D288" s="42"/>
      <c r="E288" s="42"/>
      <c r="F288" s="42"/>
      <c r="G288" s="42"/>
      <c r="H288" s="42"/>
      <c r="I288" s="42"/>
      <c r="J288" s="25"/>
      <c r="K288" s="42"/>
      <c r="L288" s="42"/>
      <c r="M288" s="42"/>
      <c r="N288" s="42"/>
      <c r="O288" s="42"/>
      <c r="P288" s="42"/>
      <c r="Q288" s="42"/>
      <c r="R288" s="43"/>
      <c r="S288" s="43"/>
      <c r="T288" s="43"/>
      <c r="U288" s="43"/>
      <c r="V288" s="43"/>
      <c r="W288" s="43"/>
      <c r="X288" s="43"/>
      <c r="Y288" s="43"/>
      <c r="Z288" s="43"/>
      <c r="AA288" s="43"/>
      <c r="AB288" s="43"/>
      <c r="AC288" s="87"/>
      <c r="AD288" s="88"/>
      <c r="AE288" s="88"/>
      <c r="AF288" s="88"/>
      <c r="AG288" s="88"/>
      <c r="AH288" s="88"/>
      <c r="AI288" s="88"/>
      <c r="AJ288" s="88"/>
      <c r="AK288" s="111"/>
      <c r="AL288" s="111"/>
      <c r="AM288" s="111"/>
      <c r="AN288" s="111"/>
      <c r="AO288" s="111"/>
      <c r="AP288" s="133"/>
      <c r="AQ288" s="43"/>
      <c r="AR288" s="43"/>
      <c r="AS288" s="43"/>
      <c r="AT288" s="43"/>
      <c r="AU288" s="43"/>
      <c r="AV288" s="43"/>
      <c r="AW288" s="43"/>
      <c r="AX288" s="43"/>
      <c r="AY288" s="43"/>
      <c r="AZ288" s="43"/>
      <c r="BA288" s="43"/>
      <c r="BB288" s="43"/>
      <c r="BC288" s="43"/>
      <c r="BD288" s="43"/>
      <c r="BE288" s="43"/>
      <c r="BF288" s="43"/>
      <c r="BG288" s="43"/>
      <c r="BH288" s="43"/>
      <c r="BI288" s="43"/>
      <c r="BJ288" s="43"/>
      <c r="BK288" s="43"/>
      <c r="BL288" s="43"/>
      <c r="BM288" s="43"/>
      <c r="BN288" s="43"/>
      <c r="BO288" s="43"/>
      <c r="BP288" s="43"/>
      <c r="BQ288" s="43"/>
      <c r="BR288" s="43"/>
      <c r="BS288" s="43"/>
      <c r="BT288" s="43"/>
      <c r="BU288" s="43"/>
      <c r="BV288" s="43"/>
      <c r="BW288" s="43"/>
      <c r="BX288" s="43"/>
      <c r="BY288" s="43"/>
      <c r="BZ288" s="43"/>
      <c r="CA288" s="43"/>
    </row>
    <row r="289" spans="2:79" x14ac:dyDescent="0.25">
      <c r="B289" s="77"/>
      <c r="C289" s="103"/>
      <c r="D289" s="103"/>
      <c r="E289" s="103"/>
      <c r="F289" s="103"/>
      <c r="G289" s="103"/>
      <c r="H289" s="103"/>
      <c r="I289" s="103"/>
      <c r="J289" s="21"/>
      <c r="K289" s="103"/>
      <c r="L289" s="103"/>
      <c r="M289" s="103"/>
      <c r="N289" s="103"/>
      <c r="O289" s="103"/>
      <c r="P289" s="103"/>
      <c r="Q289" s="103"/>
      <c r="R289" s="43"/>
      <c r="S289" s="43"/>
      <c r="T289" s="43"/>
      <c r="U289" s="43"/>
      <c r="V289" s="43"/>
      <c r="W289" s="43"/>
      <c r="X289" s="43"/>
      <c r="Y289" s="43"/>
      <c r="Z289" s="43"/>
      <c r="AA289" s="43"/>
      <c r="AB289" s="43"/>
      <c r="AC289" s="116"/>
      <c r="AD289" s="88"/>
      <c r="AE289" s="88"/>
      <c r="AF289" s="88"/>
      <c r="AG289" s="88"/>
      <c r="AH289" s="88"/>
      <c r="AI289" s="88"/>
      <c r="AJ289" s="88"/>
      <c r="AK289" s="133"/>
      <c r="AL289" s="133"/>
      <c r="AM289" s="133"/>
      <c r="AN289" s="133"/>
      <c r="AO289" s="133"/>
      <c r="AP289" s="133"/>
      <c r="AQ289" s="43"/>
      <c r="AR289" s="43"/>
      <c r="AS289" s="43"/>
      <c r="AT289" s="43"/>
      <c r="AU289" s="43"/>
      <c r="AV289" s="43"/>
      <c r="AW289" s="43"/>
      <c r="AX289" s="43"/>
      <c r="AY289" s="43"/>
      <c r="AZ289" s="43"/>
      <c r="BA289" s="43"/>
      <c r="BB289" s="43"/>
      <c r="BC289" s="43"/>
      <c r="BD289" s="43"/>
      <c r="BE289" s="43"/>
      <c r="BF289" s="43"/>
      <c r="BG289" s="43"/>
      <c r="BH289" s="43"/>
      <c r="BI289" s="43"/>
      <c r="BJ289" s="43"/>
      <c r="BK289" s="43"/>
      <c r="BL289" s="43"/>
      <c r="BM289" s="43"/>
      <c r="BN289" s="43"/>
      <c r="BO289" s="43"/>
      <c r="BP289" s="43"/>
      <c r="BQ289" s="43"/>
      <c r="BR289" s="43"/>
      <c r="BS289" s="43"/>
      <c r="BT289" s="43"/>
      <c r="BU289" s="43"/>
      <c r="BV289" s="43"/>
      <c r="BW289" s="43"/>
      <c r="BX289" s="43"/>
      <c r="BY289" s="43"/>
      <c r="BZ289" s="43"/>
      <c r="CA289" s="43"/>
    </row>
    <row r="290" spans="2:79" x14ac:dyDescent="0.25">
      <c r="B290" s="77"/>
      <c r="C290" s="42"/>
      <c r="D290" s="42"/>
      <c r="E290" s="42"/>
      <c r="F290" s="42"/>
      <c r="G290" s="42"/>
      <c r="H290" s="42"/>
      <c r="I290" s="42"/>
      <c r="J290" s="25"/>
      <c r="K290" s="42"/>
      <c r="L290" s="42"/>
      <c r="M290" s="42"/>
      <c r="N290" s="42"/>
      <c r="O290" s="42"/>
      <c r="P290" s="42"/>
      <c r="Q290" s="42"/>
      <c r="R290" s="43"/>
      <c r="S290" s="43"/>
      <c r="T290" s="43"/>
      <c r="U290" s="43"/>
      <c r="V290" s="43"/>
      <c r="W290" s="43"/>
      <c r="X290" s="43"/>
      <c r="Y290" s="43"/>
      <c r="Z290" s="43"/>
      <c r="AA290" s="43"/>
      <c r="AB290" s="43"/>
      <c r="AC290" s="117"/>
      <c r="AD290" s="88"/>
      <c r="AE290" s="88"/>
      <c r="AF290" s="88"/>
      <c r="AG290" s="88"/>
      <c r="AH290" s="88"/>
      <c r="AI290" s="88"/>
      <c r="AJ290" s="88"/>
      <c r="AK290" s="133"/>
      <c r="AL290" s="133"/>
      <c r="AM290" s="133"/>
      <c r="AN290" s="133"/>
      <c r="AO290" s="133"/>
      <c r="AP290" s="133"/>
      <c r="AQ290" s="43"/>
      <c r="AR290" s="43"/>
      <c r="AS290" s="43"/>
      <c r="AT290" s="43"/>
      <c r="AU290" s="43"/>
      <c r="AV290" s="43"/>
      <c r="AW290" s="43"/>
      <c r="AX290" s="43"/>
      <c r="AY290" s="43"/>
      <c r="AZ290" s="43"/>
      <c r="BA290" s="43"/>
      <c r="BB290" s="43"/>
      <c r="BC290" s="43"/>
      <c r="BD290" s="43"/>
      <c r="BE290" s="43"/>
      <c r="BF290" s="43"/>
      <c r="BG290" s="43"/>
      <c r="BH290" s="43"/>
      <c r="BI290" s="43"/>
      <c r="BJ290" s="43"/>
      <c r="BK290" s="43"/>
      <c r="BL290" s="43"/>
      <c r="BM290" s="43"/>
      <c r="BN290" s="43"/>
      <c r="BO290" s="43"/>
      <c r="BP290" s="43"/>
      <c r="BQ290" s="43"/>
      <c r="BR290" s="43"/>
      <c r="BS290" s="43"/>
      <c r="BT290" s="43"/>
      <c r="BU290" s="43"/>
      <c r="BV290" s="43"/>
      <c r="BW290" s="43"/>
      <c r="BX290" s="43"/>
      <c r="BY290" s="43"/>
      <c r="BZ290" s="43"/>
      <c r="CA290" s="43"/>
    </row>
    <row r="291" spans="2:79" x14ac:dyDescent="0.25">
      <c r="B291" s="43"/>
      <c r="C291" s="42"/>
      <c r="D291" s="42"/>
      <c r="E291" s="42"/>
      <c r="F291" s="42"/>
      <c r="G291" s="42"/>
      <c r="H291" s="42"/>
      <c r="I291" s="42"/>
      <c r="J291" s="42"/>
      <c r="K291" s="42"/>
      <c r="L291" s="42"/>
      <c r="M291" s="42"/>
      <c r="N291" s="42"/>
      <c r="O291" s="42"/>
      <c r="P291" s="42"/>
      <c r="Q291" s="42"/>
      <c r="R291" s="43"/>
      <c r="S291" s="43"/>
      <c r="T291" s="43"/>
      <c r="U291" s="43"/>
      <c r="V291" s="43"/>
      <c r="W291" s="43"/>
      <c r="X291" s="43"/>
      <c r="Y291" s="43"/>
      <c r="Z291" s="43"/>
      <c r="AA291" s="43"/>
      <c r="AB291" s="43"/>
      <c r="AC291" s="117"/>
      <c r="AD291" s="88"/>
      <c r="AE291" s="88"/>
      <c r="AF291" s="88"/>
      <c r="AG291" s="88"/>
      <c r="AH291" s="88"/>
      <c r="AI291" s="88"/>
      <c r="AJ291" s="88"/>
      <c r="AK291" s="133"/>
      <c r="AL291" s="133"/>
      <c r="AM291" s="133"/>
      <c r="AN291" s="133"/>
      <c r="AO291" s="133"/>
      <c r="AP291" s="133"/>
      <c r="AQ291" s="43"/>
      <c r="AR291" s="43"/>
      <c r="AS291" s="43"/>
      <c r="AT291" s="43"/>
      <c r="AU291" s="43"/>
      <c r="AV291" s="43"/>
      <c r="AW291" s="43"/>
      <c r="AX291" s="43"/>
      <c r="AY291" s="43"/>
      <c r="AZ291" s="43"/>
      <c r="BA291" s="43"/>
      <c r="BB291" s="43"/>
      <c r="BC291" s="43"/>
      <c r="BD291" s="43"/>
      <c r="BE291" s="43"/>
      <c r="BF291" s="43"/>
      <c r="BG291" s="43"/>
      <c r="BH291" s="43"/>
      <c r="BI291" s="43"/>
      <c r="BJ291" s="43"/>
      <c r="BK291" s="43"/>
      <c r="BL291" s="43"/>
      <c r="BM291" s="43"/>
      <c r="BN291" s="43"/>
      <c r="BO291" s="43"/>
      <c r="BP291" s="43"/>
      <c r="BQ291" s="43"/>
      <c r="BR291" s="43"/>
      <c r="BS291" s="43"/>
      <c r="BT291" s="43"/>
      <c r="BU291" s="43"/>
      <c r="BV291" s="43"/>
      <c r="BW291" s="43"/>
      <c r="BX291" s="43"/>
      <c r="BY291" s="43"/>
      <c r="BZ291" s="43"/>
      <c r="CA291" s="43"/>
    </row>
    <row r="292" spans="2:79" x14ac:dyDescent="0.25">
      <c r="B292" s="77"/>
      <c r="C292" s="42"/>
      <c r="D292" s="42"/>
      <c r="E292" s="42"/>
      <c r="F292" s="42"/>
      <c r="G292" s="42"/>
      <c r="H292" s="42"/>
      <c r="I292" s="42"/>
      <c r="J292" s="42"/>
      <c r="K292" s="42"/>
      <c r="L292" s="42"/>
      <c r="M292" s="42"/>
      <c r="N292" s="42"/>
      <c r="O292" s="42"/>
      <c r="P292" s="42"/>
      <c r="Q292" s="42"/>
      <c r="R292" s="43"/>
      <c r="S292" s="43"/>
      <c r="T292" s="43"/>
      <c r="U292" s="43"/>
      <c r="V292" s="43"/>
      <c r="W292" s="43"/>
      <c r="X292" s="43"/>
      <c r="Y292" s="43"/>
      <c r="Z292" s="43"/>
      <c r="AA292" s="43"/>
      <c r="AB292" s="43"/>
      <c r="AC292" s="117"/>
      <c r="AD292" s="88"/>
      <c r="AE292" s="88"/>
      <c r="AF292" s="88"/>
      <c r="AG292" s="88"/>
      <c r="AH292" s="88"/>
      <c r="AI292" s="88"/>
      <c r="AJ292" s="88"/>
      <c r="AK292" s="133"/>
      <c r="AL292" s="133"/>
      <c r="AM292" s="133"/>
      <c r="AN292" s="133"/>
      <c r="AO292" s="133"/>
      <c r="AP292" s="133"/>
      <c r="AQ292" s="43"/>
      <c r="AR292" s="43"/>
      <c r="AS292" s="43"/>
      <c r="AT292" s="43"/>
      <c r="AU292" s="43"/>
      <c r="AV292" s="43"/>
      <c r="AW292" s="43"/>
      <c r="AX292" s="43"/>
      <c r="AY292" s="43"/>
      <c r="AZ292" s="43"/>
      <c r="BA292" s="43"/>
      <c r="BB292" s="43"/>
      <c r="BC292" s="43"/>
      <c r="BD292" s="43"/>
      <c r="BE292" s="43"/>
      <c r="BF292" s="43"/>
      <c r="BG292" s="43"/>
      <c r="BH292" s="43"/>
      <c r="BI292" s="43"/>
      <c r="BJ292" s="43"/>
      <c r="BK292" s="43"/>
      <c r="BL292" s="43"/>
      <c r="BM292" s="43"/>
      <c r="BN292" s="43"/>
      <c r="BO292" s="43"/>
      <c r="BP292" s="43"/>
      <c r="BQ292" s="43"/>
      <c r="BR292" s="43"/>
      <c r="BS292" s="43"/>
      <c r="BT292" s="43"/>
      <c r="BU292" s="43"/>
      <c r="BV292" s="43"/>
      <c r="BW292" s="43"/>
      <c r="BX292" s="43"/>
      <c r="BY292" s="43"/>
      <c r="BZ292" s="43"/>
      <c r="CA292" s="43"/>
    </row>
    <row r="293" spans="2:79" x14ac:dyDescent="0.25">
      <c r="B293" s="77"/>
      <c r="C293" s="96"/>
      <c r="D293" s="96"/>
      <c r="E293" s="96"/>
      <c r="F293" s="96"/>
      <c r="G293" s="96"/>
      <c r="H293" s="96"/>
      <c r="I293" s="96"/>
      <c r="J293" s="96"/>
      <c r="K293" s="96"/>
      <c r="L293" s="96"/>
      <c r="M293" s="96"/>
      <c r="N293" s="96"/>
      <c r="O293" s="96"/>
      <c r="P293" s="96"/>
      <c r="Q293" s="96"/>
      <c r="R293" s="43"/>
      <c r="S293" s="43"/>
      <c r="T293" s="43"/>
      <c r="U293" s="43"/>
      <c r="V293" s="43"/>
      <c r="W293" s="43"/>
      <c r="X293" s="43"/>
      <c r="Y293" s="43"/>
      <c r="Z293" s="43"/>
      <c r="AA293" s="43"/>
      <c r="AB293" s="43"/>
      <c r="AC293" s="117"/>
      <c r="AD293" s="88"/>
      <c r="AE293" s="88"/>
      <c r="AF293" s="88"/>
      <c r="AG293" s="88"/>
      <c r="AH293" s="88"/>
      <c r="AI293" s="88"/>
      <c r="AJ293" s="88"/>
      <c r="AK293" s="43"/>
      <c r="AL293" s="43"/>
      <c r="AM293" s="43"/>
      <c r="AN293" s="43"/>
      <c r="AO293" s="43"/>
      <c r="AP293" s="43"/>
      <c r="AQ293" s="43"/>
      <c r="AR293" s="43"/>
      <c r="AS293" s="43"/>
      <c r="AT293" s="43"/>
      <c r="AU293" s="43"/>
      <c r="AV293" s="43"/>
      <c r="AW293" s="43"/>
      <c r="AX293" s="43"/>
      <c r="AY293" s="43"/>
      <c r="AZ293" s="43"/>
      <c r="BA293" s="43"/>
      <c r="BB293" s="43"/>
      <c r="BC293" s="43"/>
      <c r="BD293" s="43"/>
      <c r="BE293" s="43"/>
      <c r="BF293" s="43"/>
      <c r="BG293" s="43"/>
      <c r="BH293" s="43"/>
      <c r="BI293" s="43"/>
      <c r="BJ293" s="43"/>
      <c r="BK293" s="43"/>
      <c r="BL293" s="43"/>
      <c r="BM293" s="43"/>
      <c r="BN293" s="43"/>
      <c r="BO293" s="43"/>
      <c r="BP293" s="43"/>
      <c r="BQ293" s="43"/>
      <c r="BR293" s="43"/>
      <c r="BS293" s="43"/>
      <c r="BT293" s="43"/>
      <c r="BU293" s="43"/>
      <c r="BV293" s="43"/>
      <c r="BW293" s="43"/>
      <c r="BX293" s="43"/>
      <c r="BY293" s="43"/>
      <c r="BZ293" s="43"/>
      <c r="CA293" s="43"/>
    </row>
    <row r="294" spans="2:79" x14ac:dyDescent="0.25">
      <c r="B294" s="77"/>
      <c r="C294" s="96"/>
      <c r="D294" s="96"/>
      <c r="E294" s="96"/>
      <c r="F294" s="96"/>
      <c r="G294" s="96"/>
      <c r="H294" s="96"/>
      <c r="I294" s="96"/>
      <c r="J294" s="96"/>
      <c r="K294" s="96"/>
      <c r="L294" s="96"/>
      <c r="M294" s="96"/>
      <c r="N294" s="96"/>
      <c r="O294" s="96"/>
      <c r="P294" s="96"/>
      <c r="Q294" s="96"/>
      <c r="R294" s="43"/>
      <c r="S294" s="43"/>
      <c r="T294" s="43"/>
      <c r="U294" s="43"/>
      <c r="V294" s="43"/>
      <c r="W294" s="43"/>
      <c r="X294" s="43"/>
      <c r="Y294" s="43"/>
      <c r="Z294" s="43"/>
      <c r="AA294" s="43"/>
      <c r="AB294" s="43"/>
      <c r="AC294" s="117"/>
      <c r="AD294" s="42"/>
      <c r="AE294" s="42"/>
      <c r="AF294" s="42"/>
      <c r="AG294" s="42"/>
      <c r="AH294" s="42"/>
      <c r="AI294" s="42"/>
      <c r="AJ294" s="42"/>
      <c r="AK294" s="43"/>
      <c r="AL294" s="43"/>
      <c r="AM294" s="43"/>
      <c r="AN294" s="43"/>
      <c r="AO294" s="43"/>
      <c r="AP294" s="43"/>
      <c r="AQ294" s="43"/>
      <c r="AR294" s="43"/>
      <c r="AS294" s="43"/>
      <c r="AT294" s="43"/>
      <c r="AU294" s="43"/>
      <c r="AV294" s="43"/>
      <c r="AW294" s="43"/>
      <c r="AX294" s="43"/>
      <c r="AY294" s="43"/>
      <c r="AZ294" s="43"/>
      <c r="BA294" s="43"/>
      <c r="BB294" s="43"/>
      <c r="BC294" s="43"/>
      <c r="BD294" s="43"/>
      <c r="BE294" s="43"/>
      <c r="BF294" s="43"/>
      <c r="BG294" s="43"/>
      <c r="BH294" s="43"/>
      <c r="BI294" s="43"/>
      <c r="BJ294" s="43"/>
      <c r="BK294" s="43"/>
      <c r="BL294" s="43"/>
      <c r="BM294" s="43"/>
      <c r="BN294" s="43"/>
      <c r="BO294" s="43"/>
      <c r="BP294" s="43"/>
      <c r="BQ294" s="43"/>
      <c r="BR294" s="43"/>
      <c r="BS294" s="43"/>
      <c r="BT294" s="43"/>
      <c r="BU294" s="43"/>
      <c r="BV294" s="43"/>
      <c r="BW294" s="43"/>
      <c r="BX294" s="43"/>
      <c r="BY294" s="43"/>
      <c r="BZ294" s="43"/>
      <c r="CA294" s="43"/>
    </row>
    <row r="295" spans="2:79" x14ac:dyDescent="0.25">
      <c r="B295" s="43"/>
      <c r="C295" s="103"/>
      <c r="D295" s="103"/>
      <c r="E295" s="103"/>
      <c r="F295" s="103"/>
      <c r="G295" s="103"/>
      <c r="H295" s="103"/>
      <c r="I295" s="103"/>
      <c r="J295" s="103"/>
      <c r="K295" s="103"/>
      <c r="L295" s="103"/>
      <c r="M295" s="103"/>
      <c r="N295" s="103"/>
      <c r="O295" s="103"/>
      <c r="P295" s="103"/>
      <c r="Q295" s="103"/>
      <c r="R295" s="43"/>
      <c r="S295" s="43"/>
      <c r="T295" s="43"/>
      <c r="U295" s="43"/>
      <c r="V295" s="43"/>
      <c r="W295" s="43"/>
      <c r="X295" s="43"/>
      <c r="Y295" s="43"/>
      <c r="Z295" s="43"/>
      <c r="AA295" s="43"/>
      <c r="AB295" s="43"/>
      <c r="AC295" s="117"/>
      <c r="AD295" s="42"/>
      <c r="AE295" s="42"/>
      <c r="AF295" s="42"/>
      <c r="AG295" s="42"/>
      <c r="AH295" s="42"/>
      <c r="AI295" s="42"/>
      <c r="AJ295" s="42"/>
      <c r="AK295" s="43"/>
      <c r="AL295" s="43"/>
      <c r="AM295" s="43"/>
      <c r="AN295" s="43"/>
      <c r="AO295" s="43"/>
      <c r="AP295" s="43"/>
      <c r="AQ295" s="43"/>
      <c r="AR295" s="43"/>
      <c r="AS295" s="43"/>
      <c r="AT295" s="43"/>
      <c r="AU295" s="43"/>
      <c r="AV295" s="43"/>
      <c r="AW295" s="43"/>
      <c r="AX295" s="43"/>
      <c r="AY295" s="43"/>
      <c r="AZ295" s="43"/>
      <c r="BA295" s="43"/>
      <c r="BB295" s="43"/>
      <c r="BC295" s="43"/>
      <c r="BD295" s="43"/>
      <c r="BE295" s="43"/>
      <c r="BF295" s="43"/>
      <c r="BG295" s="43"/>
      <c r="BH295" s="43"/>
      <c r="BI295" s="43"/>
      <c r="BJ295" s="43"/>
      <c r="BK295" s="43"/>
      <c r="BL295" s="43"/>
      <c r="BM295" s="43"/>
      <c r="BN295" s="43"/>
      <c r="BO295" s="43"/>
      <c r="BP295" s="43"/>
      <c r="BQ295" s="43"/>
      <c r="BR295" s="43"/>
      <c r="BS295" s="43"/>
      <c r="BT295" s="43"/>
      <c r="BU295" s="43"/>
      <c r="BV295" s="43"/>
      <c r="BW295" s="43"/>
      <c r="BX295" s="43"/>
      <c r="BY295" s="43"/>
      <c r="BZ295" s="43"/>
      <c r="CA295" s="43"/>
    </row>
    <row r="296" spans="2:79" x14ac:dyDescent="0.25">
      <c r="B296" s="77"/>
      <c r="C296" s="42"/>
      <c r="D296" s="42"/>
      <c r="E296" s="42"/>
      <c r="F296" s="42"/>
      <c r="G296" s="42"/>
      <c r="H296" s="42"/>
      <c r="I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  <c r="AA296" s="43"/>
      <c r="AB296" s="43"/>
      <c r="AC296" s="117"/>
      <c r="AD296" s="88"/>
      <c r="AE296" s="88"/>
      <c r="AF296" s="88"/>
      <c r="AG296" s="88"/>
      <c r="AH296" s="88"/>
      <c r="AI296" s="88"/>
      <c r="AJ296" s="88"/>
      <c r="AK296" s="43"/>
      <c r="AL296" s="43"/>
      <c r="AM296" s="43"/>
      <c r="AN296" s="43"/>
      <c r="AO296" s="43"/>
      <c r="AP296" s="43"/>
      <c r="AQ296" s="43"/>
      <c r="AR296" s="43"/>
      <c r="AS296" s="43"/>
      <c r="AT296" s="43"/>
      <c r="AU296" s="43"/>
      <c r="AV296" s="43"/>
      <c r="AW296" s="43"/>
      <c r="AX296" s="43"/>
      <c r="AY296" s="43"/>
      <c r="AZ296" s="43"/>
      <c r="BA296" s="43"/>
      <c r="BB296" s="43"/>
      <c r="BC296" s="43"/>
      <c r="BD296" s="43"/>
      <c r="BE296" s="43"/>
      <c r="BF296" s="43"/>
      <c r="BG296" s="43"/>
      <c r="BH296" s="43"/>
      <c r="BI296" s="43"/>
      <c r="BJ296" s="43"/>
      <c r="BK296" s="43"/>
      <c r="BL296" s="43"/>
      <c r="BM296" s="43"/>
      <c r="BN296" s="43"/>
      <c r="BO296" s="43"/>
      <c r="BP296" s="43"/>
      <c r="BQ296" s="43"/>
      <c r="BR296" s="43"/>
      <c r="BS296" s="43"/>
      <c r="BT296" s="43"/>
      <c r="BU296" s="43"/>
      <c r="BV296" s="43"/>
      <c r="BW296" s="43"/>
      <c r="BX296" s="43"/>
      <c r="BY296" s="43"/>
      <c r="BZ296" s="43"/>
      <c r="CA296" s="43"/>
    </row>
    <row r="297" spans="2:79" x14ac:dyDescent="0.25">
      <c r="B297" s="43"/>
      <c r="C297" s="43"/>
      <c r="D297" s="43"/>
      <c r="E297" s="43"/>
      <c r="F297" s="43"/>
      <c r="G297" s="43"/>
      <c r="H297" s="43"/>
      <c r="I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  <c r="AA297" s="43"/>
      <c r="AB297" s="43"/>
      <c r="AC297" s="138"/>
      <c r="AD297" s="138"/>
      <c r="AE297" s="138"/>
      <c r="AF297" s="138"/>
      <c r="AG297" s="138"/>
      <c r="AH297" s="138"/>
      <c r="AI297" s="138"/>
      <c r="AJ297" s="138"/>
      <c r="AK297" s="43"/>
      <c r="AL297" s="43"/>
      <c r="AM297" s="43"/>
      <c r="AN297" s="43"/>
      <c r="AO297" s="43"/>
      <c r="AP297" s="43"/>
      <c r="AQ297" s="43"/>
      <c r="AR297" s="43"/>
      <c r="AS297" s="43"/>
      <c r="AT297" s="43"/>
      <c r="AU297" s="43"/>
      <c r="AV297" s="43"/>
      <c r="AW297" s="43"/>
      <c r="AX297" s="43"/>
      <c r="AY297" s="43"/>
      <c r="AZ297" s="43"/>
      <c r="BA297" s="43"/>
      <c r="BB297" s="43"/>
      <c r="BC297" s="43"/>
      <c r="BD297" s="43"/>
      <c r="BE297" s="43"/>
      <c r="BF297" s="43"/>
      <c r="BG297" s="43"/>
      <c r="BH297" s="43"/>
      <c r="BI297" s="43"/>
      <c r="BJ297" s="43"/>
      <c r="BK297" s="43"/>
      <c r="BL297" s="43"/>
      <c r="BM297" s="43"/>
      <c r="BN297" s="43"/>
      <c r="BO297" s="43"/>
      <c r="BP297" s="43"/>
      <c r="BQ297" s="43"/>
      <c r="BR297" s="43"/>
      <c r="BS297" s="43"/>
      <c r="BT297" s="43"/>
      <c r="BU297" s="43"/>
      <c r="BV297" s="43"/>
      <c r="BW297" s="43"/>
      <c r="BX297" s="43"/>
      <c r="BY297" s="43"/>
      <c r="BZ297" s="43"/>
      <c r="CA297" s="43"/>
    </row>
    <row r="298" spans="2:79" x14ac:dyDescent="0.25">
      <c r="B298" s="43"/>
      <c r="C298" s="43"/>
      <c r="D298" s="43"/>
      <c r="E298" s="43"/>
      <c r="F298" s="43"/>
      <c r="G298" s="43"/>
      <c r="H298" s="43"/>
      <c r="I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  <c r="AA298" s="43"/>
      <c r="AB298" s="43"/>
      <c r="AC298" s="43"/>
      <c r="AD298" s="43"/>
      <c r="AE298" s="43"/>
      <c r="AF298" s="43"/>
      <c r="AG298" s="43"/>
      <c r="AH298" s="43"/>
      <c r="AI298" s="43"/>
      <c r="AJ298" s="43"/>
      <c r="AK298" s="43"/>
      <c r="AL298" s="43"/>
      <c r="AM298" s="43"/>
      <c r="AN298" s="43"/>
      <c r="AO298" s="43"/>
      <c r="AP298" s="43"/>
      <c r="AQ298" s="43"/>
      <c r="AR298" s="43"/>
      <c r="AS298" s="43"/>
      <c r="AT298" s="43"/>
      <c r="AU298" s="43"/>
      <c r="AV298" s="43"/>
      <c r="AW298" s="43"/>
      <c r="AX298" s="43"/>
      <c r="AY298" s="43"/>
      <c r="AZ298" s="43"/>
      <c r="BA298" s="43"/>
      <c r="BB298" s="43"/>
      <c r="BC298" s="43"/>
      <c r="BD298" s="43"/>
      <c r="BE298" s="43"/>
      <c r="BF298" s="43"/>
      <c r="BG298" s="43"/>
      <c r="BH298" s="43"/>
      <c r="BI298" s="43"/>
      <c r="BJ298" s="43"/>
      <c r="BK298" s="43"/>
      <c r="BL298" s="43"/>
      <c r="BM298" s="43"/>
      <c r="BN298" s="43"/>
      <c r="BO298" s="43"/>
      <c r="BP298" s="43"/>
      <c r="BQ298" s="43"/>
      <c r="BR298" s="43"/>
      <c r="BS298" s="43"/>
      <c r="BT298" s="43"/>
      <c r="BU298" s="43"/>
      <c r="BV298" s="43"/>
      <c r="BW298" s="43"/>
      <c r="BX298" s="43"/>
      <c r="BY298" s="43"/>
      <c r="BZ298" s="43"/>
      <c r="CA298" s="43"/>
    </row>
    <row r="299" spans="2:79" x14ac:dyDescent="0.25">
      <c r="B299" s="227"/>
      <c r="C299" s="227"/>
      <c r="D299" s="227"/>
      <c r="E299" s="227"/>
      <c r="F299" s="227"/>
      <c r="G299" s="227"/>
      <c r="H299" s="227"/>
      <c r="I299" s="227"/>
      <c r="K299" s="119"/>
      <c r="L299" s="119"/>
      <c r="M299" s="119"/>
      <c r="N299" s="119"/>
      <c r="O299" s="119"/>
      <c r="P299" s="119"/>
      <c r="Q299" s="119"/>
      <c r="R299" s="119"/>
      <c r="S299" s="43"/>
      <c r="T299" s="119"/>
      <c r="U299" s="119"/>
      <c r="V299" s="119"/>
      <c r="W299" s="119"/>
      <c r="X299" s="119"/>
      <c r="Y299" s="119"/>
      <c r="Z299" s="119"/>
      <c r="AA299" s="119"/>
      <c r="AB299" s="43"/>
      <c r="AC299" s="119"/>
      <c r="AD299" s="119"/>
      <c r="AE299" s="119"/>
      <c r="AF299" s="119"/>
      <c r="AG299" s="119"/>
      <c r="AH299" s="119"/>
      <c r="AI299" s="119"/>
      <c r="AJ299" s="119"/>
      <c r="AK299" s="43"/>
      <c r="AL299" s="43"/>
      <c r="AM299" s="43"/>
      <c r="AN299" s="43"/>
      <c r="AO299" s="43"/>
      <c r="AP299" s="43"/>
      <c r="AQ299" s="43"/>
      <c r="AR299" s="43"/>
      <c r="AS299" s="43"/>
      <c r="AT299" s="43"/>
      <c r="AU299" s="43"/>
      <c r="AV299" s="43"/>
      <c r="AW299" s="43"/>
      <c r="AX299" s="43"/>
      <c r="AY299" s="43"/>
      <c r="AZ299" s="43"/>
      <c r="BA299" s="43"/>
      <c r="BB299" s="43"/>
      <c r="BC299" s="43"/>
      <c r="BD299" s="43"/>
      <c r="BE299" s="43"/>
      <c r="BF299" s="43"/>
      <c r="BG299" s="43"/>
      <c r="BH299" s="43"/>
      <c r="BI299" s="43"/>
      <c r="BJ299" s="43"/>
      <c r="BK299" s="43"/>
      <c r="BL299" s="43"/>
      <c r="BM299" s="43"/>
      <c r="BN299" s="43"/>
      <c r="BO299" s="43"/>
      <c r="BP299" s="43"/>
      <c r="BQ299" s="43"/>
      <c r="BR299" s="43"/>
      <c r="BS299" s="43"/>
      <c r="BT299" s="43"/>
      <c r="BU299" s="43"/>
      <c r="BV299" s="43"/>
      <c r="BW299" s="43"/>
      <c r="BX299" s="43"/>
      <c r="BY299" s="43"/>
      <c r="BZ299" s="43"/>
      <c r="CA299" s="43"/>
    </row>
    <row r="300" spans="2:79" x14ac:dyDescent="0.25">
      <c r="B300" s="97"/>
      <c r="C300" s="115"/>
      <c r="D300" s="115"/>
      <c r="E300" s="115"/>
      <c r="F300" s="115"/>
      <c r="G300" s="115"/>
      <c r="H300" s="115"/>
      <c r="I300" s="115"/>
      <c r="K300" s="97"/>
      <c r="L300" s="115"/>
      <c r="M300" s="115"/>
      <c r="N300" s="115"/>
      <c r="O300" s="115"/>
      <c r="P300" s="115"/>
      <c r="Q300" s="115"/>
      <c r="R300" s="115"/>
      <c r="S300" s="43"/>
      <c r="T300" s="97"/>
      <c r="U300" s="115"/>
      <c r="V300" s="115"/>
      <c r="W300" s="115"/>
      <c r="X300" s="115"/>
      <c r="Y300" s="115"/>
      <c r="Z300" s="115"/>
      <c r="AA300" s="115"/>
      <c r="AB300" s="43"/>
      <c r="AC300" s="43"/>
      <c r="AD300" s="115"/>
      <c r="AE300" s="115"/>
      <c r="AF300" s="115"/>
      <c r="AG300" s="115"/>
      <c r="AH300" s="115"/>
      <c r="AI300" s="115"/>
      <c r="AJ300" s="115"/>
      <c r="AK300" s="43"/>
      <c r="AL300" s="43"/>
      <c r="AM300" s="43"/>
      <c r="AN300" s="43"/>
      <c r="AO300" s="43"/>
      <c r="AP300" s="43"/>
      <c r="AQ300" s="43"/>
      <c r="AR300" s="43"/>
      <c r="AS300" s="43"/>
      <c r="AT300" s="43"/>
      <c r="AU300" s="43"/>
      <c r="AV300" s="43"/>
      <c r="AW300" s="43"/>
      <c r="AX300" s="43"/>
      <c r="AY300" s="43"/>
      <c r="AZ300" s="43"/>
      <c r="BA300" s="43"/>
      <c r="BB300" s="43"/>
      <c r="BC300" s="43"/>
      <c r="BD300" s="43"/>
      <c r="BE300" s="43"/>
      <c r="BF300" s="43"/>
      <c r="BG300" s="43"/>
      <c r="BH300" s="43"/>
      <c r="BI300" s="43"/>
      <c r="BJ300" s="43"/>
      <c r="BK300" s="43"/>
      <c r="BL300" s="43"/>
      <c r="BM300" s="43"/>
      <c r="BN300" s="43"/>
      <c r="BO300" s="43"/>
      <c r="BP300" s="43"/>
      <c r="BQ300" s="43"/>
      <c r="BR300" s="43"/>
      <c r="BS300" s="43"/>
      <c r="BT300" s="43"/>
      <c r="BU300" s="43"/>
      <c r="BV300" s="43"/>
      <c r="BW300" s="43"/>
      <c r="BX300" s="43"/>
      <c r="BY300" s="43"/>
      <c r="BZ300" s="43"/>
      <c r="CA300" s="43"/>
    </row>
    <row r="301" spans="2:79" x14ac:dyDescent="0.25">
      <c r="B301" s="77"/>
      <c r="C301" s="42"/>
      <c r="D301" s="42"/>
      <c r="E301" s="42"/>
      <c r="F301" s="42"/>
      <c r="G301" s="42"/>
      <c r="H301" s="42"/>
      <c r="I301" s="42"/>
      <c r="K301" s="44"/>
      <c r="L301" s="42"/>
      <c r="M301" s="97"/>
      <c r="N301" s="97"/>
      <c r="O301" s="97"/>
      <c r="P301" s="97"/>
      <c r="Q301" s="97"/>
      <c r="R301" s="97"/>
      <c r="S301" s="43"/>
      <c r="T301" s="44"/>
      <c r="U301" s="42"/>
      <c r="V301" s="42"/>
      <c r="W301" s="42"/>
      <c r="X301" s="42"/>
      <c r="Y301" s="42"/>
      <c r="Z301" s="42"/>
      <c r="AA301" s="42"/>
      <c r="AB301" s="43"/>
      <c r="AC301" s="44"/>
      <c r="AD301" s="43"/>
      <c r="AE301" s="43"/>
      <c r="AF301" s="43"/>
      <c r="AG301" s="43"/>
      <c r="AH301" s="43"/>
      <c r="AI301" s="43"/>
      <c r="AJ301" s="43"/>
      <c r="AK301" s="43"/>
      <c r="AL301" s="43"/>
      <c r="AM301" s="43"/>
      <c r="AN301" s="43"/>
      <c r="AO301" s="43"/>
      <c r="AP301" s="43"/>
      <c r="AQ301" s="43"/>
      <c r="AR301" s="43"/>
      <c r="AS301" s="43"/>
      <c r="AT301" s="43"/>
      <c r="AU301" s="43"/>
      <c r="AV301" s="43"/>
      <c r="AW301" s="43"/>
      <c r="AX301" s="43"/>
      <c r="AY301" s="43"/>
      <c r="AZ301" s="43"/>
      <c r="BA301" s="43"/>
      <c r="BB301" s="43"/>
      <c r="BC301" s="43"/>
      <c r="BD301" s="43"/>
      <c r="BE301" s="43"/>
      <c r="BF301" s="43"/>
      <c r="BG301" s="43"/>
      <c r="BH301" s="43"/>
      <c r="BI301" s="43"/>
      <c r="BJ301" s="43"/>
      <c r="BK301" s="43"/>
      <c r="BL301" s="43"/>
      <c r="BM301" s="43"/>
      <c r="BN301" s="43"/>
      <c r="BO301" s="43"/>
      <c r="BP301" s="43"/>
      <c r="BQ301" s="43"/>
      <c r="BR301" s="43"/>
      <c r="BS301" s="43"/>
      <c r="BT301" s="43"/>
      <c r="BU301" s="43"/>
      <c r="BV301" s="43"/>
      <c r="BW301" s="43"/>
      <c r="BX301" s="43"/>
      <c r="BY301" s="43"/>
      <c r="BZ301" s="43"/>
      <c r="CA301" s="43"/>
    </row>
    <row r="302" spans="2:79" x14ac:dyDescent="0.25">
      <c r="B302" s="43"/>
      <c r="C302" s="103"/>
      <c r="D302" s="103"/>
      <c r="E302" s="103"/>
      <c r="F302" s="103"/>
      <c r="G302" s="103"/>
      <c r="H302" s="103"/>
      <c r="I302" s="103"/>
      <c r="K302" s="77"/>
      <c r="L302" s="103"/>
      <c r="M302" s="103"/>
      <c r="N302" s="103"/>
      <c r="O302" s="103"/>
      <c r="P302" s="103"/>
      <c r="Q302" s="103"/>
      <c r="R302" s="103"/>
      <c r="S302" s="43"/>
      <c r="T302" s="106"/>
      <c r="U302" s="107"/>
      <c r="V302" s="107"/>
      <c r="W302" s="107"/>
      <c r="X302" s="107"/>
      <c r="Y302" s="107"/>
      <c r="Z302" s="107"/>
      <c r="AA302" s="107"/>
      <c r="AB302" s="43"/>
      <c r="AC302" s="117"/>
      <c r="AD302" s="42"/>
      <c r="AE302" s="42"/>
      <c r="AF302" s="42"/>
      <c r="AG302" s="42"/>
      <c r="AH302" s="42"/>
      <c r="AI302" s="42"/>
      <c r="AJ302" s="42"/>
      <c r="AK302" s="43"/>
      <c r="AL302" s="43"/>
      <c r="AM302" s="43"/>
      <c r="AN302" s="43"/>
      <c r="AO302" s="43"/>
      <c r="AP302" s="43"/>
      <c r="AQ302" s="43"/>
      <c r="AR302" s="43"/>
      <c r="AS302" s="43"/>
      <c r="AT302" s="43"/>
      <c r="AU302" s="43"/>
      <c r="AV302" s="43"/>
      <c r="AW302" s="43"/>
      <c r="AX302" s="43"/>
      <c r="AY302" s="43"/>
      <c r="AZ302" s="43"/>
      <c r="BA302" s="43"/>
      <c r="BB302" s="43"/>
      <c r="BC302" s="43"/>
      <c r="BD302" s="43"/>
      <c r="BE302" s="43"/>
      <c r="BF302" s="43"/>
      <c r="BG302" s="43"/>
      <c r="BH302" s="43"/>
      <c r="BI302" s="43"/>
      <c r="BJ302" s="43"/>
      <c r="BK302" s="43"/>
      <c r="BL302" s="43"/>
      <c r="BM302" s="43"/>
      <c r="BN302" s="43"/>
      <c r="BO302" s="43"/>
      <c r="BP302" s="43"/>
      <c r="BQ302" s="43"/>
      <c r="BR302" s="43"/>
      <c r="BS302" s="43"/>
      <c r="BT302" s="43"/>
      <c r="BU302" s="43"/>
      <c r="BV302" s="43"/>
      <c r="BW302" s="43"/>
      <c r="BX302" s="43"/>
      <c r="BY302" s="43"/>
      <c r="BZ302" s="43"/>
      <c r="CA302" s="43"/>
    </row>
    <row r="303" spans="2:79" x14ac:dyDescent="0.25">
      <c r="B303" s="77"/>
      <c r="C303" s="42"/>
      <c r="D303" s="42"/>
      <c r="E303" s="42"/>
      <c r="F303" s="42"/>
      <c r="G303" s="42"/>
      <c r="H303" s="42"/>
      <c r="I303" s="42"/>
      <c r="K303" s="77"/>
      <c r="L303" s="103"/>
      <c r="M303" s="103"/>
      <c r="N303" s="103"/>
      <c r="O303" s="103"/>
      <c r="P303" s="103"/>
      <c r="Q303" s="103"/>
      <c r="R303" s="103"/>
      <c r="S303" s="43"/>
      <c r="T303" s="85"/>
      <c r="U303" s="42"/>
      <c r="V303" s="42"/>
      <c r="W303" s="42"/>
      <c r="X303" s="42"/>
      <c r="Y303" s="42"/>
      <c r="Z303" s="42"/>
      <c r="AA303" s="42"/>
      <c r="AB303" s="43"/>
      <c r="AC303" s="87"/>
      <c r="AD303" s="42"/>
      <c r="AE303" s="42"/>
      <c r="AF303" s="42"/>
      <c r="AG303" s="42"/>
      <c r="AH303" s="42"/>
      <c r="AI303" s="42"/>
      <c r="AJ303" s="42"/>
      <c r="AK303" s="43"/>
      <c r="AL303" s="43"/>
      <c r="AM303" s="43"/>
      <c r="AN303" s="43"/>
      <c r="AO303" s="43"/>
      <c r="AP303" s="43"/>
      <c r="AQ303" s="43"/>
      <c r="AR303" s="43"/>
      <c r="AS303" s="43"/>
      <c r="AT303" s="43"/>
      <c r="AU303" s="43"/>
      <c r="AV303" s="43"/>
      <c r="AW303" s="43"/>
      <c r="AX303" s="43"/>
      <c r="AY303" s="43"/>
      <c r="AZ303" s="43"/>
      <c r="BA303" s="43"/>
      <c r="BB303" s="43"/>
      <c r="BC303" s="43"/>
      <c r="BD303" s="43"/>
      <c r="BE303" s="43"/>
      <c r="BF303" s="43"/>
      <c r="BG303" s="43"/>
      <c r="BH303" s="43"/>
      <c r="BI303" s="43"/>
      <c r="BJ303" s="43"/>
      <c r="BK303" s="43"/>
      <c r="BL303" s="43"/>
      <c r="BM303" s="43"/>
      <c r="BN303" s="43"/>
      <c r="BO303" s="43"/>
      <c r="BP303" s="43"/>
      <c r="BQ303" s="43"/>
      <c r="BR303" s="43"/>
      <c r="BS303" s="43"/>
      <c r="BT303" s="43"/>
      <c r="BU303" s="43"/>
      <c r="BV303" s="43"/>
      <c r="BW303" s="43"/>
      <c r="BX303" s="43"/>
      <c r="BY303" s="43"/>
      <c r="BZ303" s="43"/>
      <c r="CA303" s="43"/>
    </row>
    <row r="304" spans="2:79" x14ac:dyDescent="0.25">
      <c r="B304" s="43"/>
      <c r="C304" s="88"/>
      <c r="D304" s="88"/>
      <c r="E304" s="88"/>
      <c r="F304" s="88"/>
      <c r="G304" s="88"/>
      <c r="H304" s="88"/>
      <c r="I304" s="88"/>
      <c r="K304" s="82"/>
      <c r="L304" s="103"/>
      <c r="M304" s="103"/>
      <c r="N304" s="103"/>
      <c r="O304" s="103"/>
      <c r="P304" s="103"/>
      <c r="Q304" s="103"/>
      <c r="R304" s="103"/>
      <c r="S304" s="43"/>
      <c r="T304" s="86"/>
      <c r="U304" s="42"/>
      <c r="V304" s="42"/>
      <c r="W304" s="42"/>
      <c r="X304" s="42"/>
      <c r="Y304" s="42"/>
      <c r="Z304" s="42"/>
      <c r="AA304" s="42"/>
      <c r="AB304" s="43"/>
      <c r="AC304" s="87"/>
      <c r="AD304" s="42"/>
      <c r="AE304" s="42"/>
      <c r="AF304" s="42"/>
      <c r="AG304" s="42"/>
      <c r="AH304" s="42"/>
      <c r="AI304" s="42"/>
      <c r="AJ304" s="42"/>
      <c r="AK304" s="43"/>
      <c r="AL304" s="43"/>
      <c r="AM304" s="43"/>
      <c r="AN304" s="43"/>
      <c r="AO304" s="43"/>
      <c r="AP304" s="43"/>
      <c r="AQ304" s="43"/>
      <c r="AR304" s="43"/>
      <c r="AS304" s="43"/>
      <c r="AT304" s="43"/>
      <c r="AU304" s="43"/>
      <c r="AV304" s="43"/>
      <c r="AW304" s="43"/>
      <c r="AX304" s="43"/>
      <c r="AY304" s="43"/>
      <c r="AZ304" s="43"/>
      <c r="BA304" s="43"/>
      <c r="BB304" s="43"/>
      <c r="BC304" s="43"/>
      <c r="BD304" s="43"/>
      <c r="BE304" s="43"/>
      <c r="BF304" s="43"/>
      <c r="BG304" s="43"/>
      <c r="BH304" s="43"/>
      <c r="BI304" s="43"/>
      <c r="BJ304" s="43"/>
      <c r="BK304" s="43"/>
      <c r="BL304" s="43"/>
      <c r="BM304" s="43"/>
      <c r="BN304" s="43"/>
      <c r="BO304" s="43"/>
      <c r="BP304" s="43"/>
      <c r="BQ304" s="43"/>
      <c r="BR304" s="43"/>
      <c r="BS304" s="43"/>
      <c r="BT304" s="43"/>
      <c r="BU304" s="43"/>
      <c r="BV304" s="43"/>
      <c r="BW304" s="43"/>
      <c r="BX304" s="43"/>
      <c r="BY304" s="43"/>
      <c r="BZ304" s="43"/>
      <c r="CA304" s="43"/>
    </row>
    <row r="305" spans="2:79" x14ac:dyDescent="0.25">
      <c r="B305" s="43"/>
      <c r="C305" s="88"/>
      <c r="D305" s="88"/>
      <c r="E305" s="88"/>
      <c r="F305" s="88"/>
      <c r="G305" s="88"/>
      <c r="H305" s="88"/>
      <c r="I305" s="88"/>
      <c r="K305" s="82"/>
      <c r="L305" s="103"/>
      <c r="M305" s="103"/>
      <c r="N305" s="103"/>
      <c r="O305" s="103"/>
      <c r="P305" s="103"/>
      <c r="Q305" s="103"/>
      <c r="R305" s="103"/>
      <c r="S305" s="43"/>
      <c r="T305" s="86"/>
      <c r="U305" s="42"/>
      <c r="V305" s="42"/>
      <c r="W305" s="42"/>
      <c r="X305" s="42"/>
      <c r="Y305" s="42"/>
      <c r="Z305" s="42"/>
      <c r="AA305" s="42"/>
      <c r="AB305" s="43"/>
      <c r="AC305" s="98"/>
      <c r="AD305" s="13"/>
      <c r="AE305" s="13"/>
      <c r="AF305" s="13"/>
      <c r="AG305" s="13"/>
      <c r="AH305" s="13"/>
      <c r="AI305" s="13"/>
      <c r="AJ305" s="13"/>
      <c r="AK305" s="43"/>
      <c r="AL305" s="43"/>
      <c r="AM305" s="43"/>
      <c r="AN305" s="43"/>
      <c r="AO305" s="43"/>
      <c r="AP305" s="43"/>
      <c r="AQ305" s="43"/>
      <c r="AR305" s="43"/>
      <c r="AS305" s="43"/>
      <c r="AT305" s="43"/>
      <c r="AU305" s="43"/>
      <c r="AV305" s="43"/>
      <c r="AW305" s="43"/>
      <c r="AX305" s="43"/>
      <c r="AY305" s="43"/>
      <c r="AZ305" s="43"/>
      <c r="BA305" s="43"/>
      <c r="BB305" s="43"/>
      <c r="BC305" s="43"/>
      <c r="BD305" s="43"/>
      <c r="BE305" s="43"/>
      <c r="BF305" s="43"/>
      <c r="BG305" s="43"/>
      <c r="BH305" s="43"/>
      <c r="BI305" s="43"/>
      <c r="BJ305" s="43"/>
      <c r="BK305" s="43"/>
      <c r="BL305" s="43"/>
      <c r="BM305" s="43"/>
      <c r="BN305" s="43"/>
      <c r="BO305" s="43"/>
      <c r="BP305" s="43"/>
      <c r="BQ305" s="43"/>
      <c r="BR305" s="43"/>
      <c r="BS305" s="43"/>
      <c r="BT305" s="43"/>
      <c r="BU305" s="43"/>
      <c r="BV305" s="43"/>
      <c r="BW305" s="43"/>
      <c r="BX305" s="43"/>
      <c r="BY305" s="43"/>
      <c r="BZ305" s="43"/>
      <c r="CA305" s="43"/>
    </row>
    <row r="306" spans="2:79" x14ac:dyDescent="0.25">
      <c r="B306" s="43"/>
      <c r="C306" s="88"/>
      <c r="D306" s="88"/>
      <c r="E306" s="88"/>
      <c r="F306" s="88"/>
      <c r="G306" s="88"/>
      <c r="H306" s="88"/>
      <c r="I306" s="88"/>
      <c r="K306" s="77"/>
      <c r="L306" s="103"/>
      <c r="M306" s="103"/>
      <c r="N306" s="103"/>
      <c r="O306" s="103"/>
      <c r="P306" s="103"/>
      <c r="Q306" s="103"/>
      <c r="R306" s="103"/>
      <c r="S306" s="43"/>
      <c r="T306" s="91"/>
      <c r="U306" s="42"/>
      <c r="V306" s="42"/>
      <c r="W306" s="42"/>
      <c r="X306" s="42"/>
      <c r="Y306" s="42"/>
      <c r="Z306" s="42"/>
      <c r="AA306" s="42"/>
      <c r="AB306" s="43"/>
      <c r="AC306" s="98"/>
      <c r="AD306" s="42"/>
      <c r="AE306" s="42"/>
      <c r="AF306" s="42"/>
      <c r="AG306" s="42"/>
      <c r="AH306" s="42"/>
      <c r="AI306" s="42"/>
      <c r="AJ306" s="42"/>
      <c r="AK306" s="43"/>
      <c r="AL306" s="43"/>
      <c r="AM306" s="43"/>
      <c r="AN306" s="43"/>
      <c r="AO306" s="43"/>
      <c r="AP306" s="43"/>
      <c r="AQ306" s="43"/>
      <c r="AR306" s="43"/>
      <c r="AS306" s="43"/>
      <c r="AT306" s="43"/>
      <c r="AU306" s="43"/>
      <c r="AV306" s="43"/>
      <c r="AW306" s="43"/>
      <c r="AX306" s="43"/>
      <c r="AY306" s="43"/>
      <c r="AZ306" s="43"/>
      <c r="BA306" s="43"/>
      <c r="BB306" s="43"/>
      <c r="BC306" s="43"/>
      <c r="BD306" s="43"/>
      <c r="BE306" s="43"/>
      <c r="BF306" s="43"/>
      <c r="BG306" s="43"/>
      <c r="BH306" s="43"/>
      <c r="BI306" s="43"/>
      <c r="BJ306" s="43"/>
      <c r="BK306" s="43"/>
      <c r="BL306" s="43"/>
      <c r="BM306" s="43"/>
      <c r="BN306" s="43"/>
      <c r="BO306" s="43"/>
      <c r="BP306" s="43"/>
      <c r="BQ306" s="43"/>
      <c r="BR306" s="43"/>
      <c r="BS306" s="43"/>
      <c r="BT306" s="43"/>
      <c r="BU306" s="43"/>
      <c r="BV306" s="43"/>
      <c r="BW306" s="43"/>
      <c r="BX306" s="43"/>
      <c r="BY306" s="43"/>
      <c r="BZ306" s="43"/>
      <c r="CA306" s="43"/>
    </row>
    <row r="307" spans="2:79" x14ac:dyDescent="0.25">
      <c r="B307" s="77"/>
      <c r="C307" s="42"/>
      <c r="D307" s="42"/>
      <c r="E307" s="42"/>
      <c r="F307" s="42"/>
      <c r="G307" s="42"/>
      <c r="H307" s="42"/>
      <c r="I307" s="42"/>
      <c r="K307" s="43"/>
      <c r="L307" s="103"/>
      <c r="M307" s="103"/>
      <c r="N307" s="103"/>
      <c r="O307" s="103"/>
      <c r="P307" s="103"/>
      <c r="Q307" s="103"/>
      <c r="R307" s="103"/>
      <c r="S307" s="43"/>
      <c r="T307" s="106"/>
      <c r="U307" s="42"/>
      <c r="V307" s="42"/>
      <c r="W307" s="42"/>
      <c r="X307" s="42"/>
      <c r="Y307" s="42"/>
      <c r="Z307" s="42"/>
      <c r="AA307" s="42"/>
      <c r="AB307" s="43"/>
      <c r="AC307" s="98"/>
      <c r="AD307" s="42"/>
      <c r="AE307" s="42"/>
      <c r="AF307" s="42"/>
      <c r="AG307" s="42"/>
      <c r="AH307" s="42"/>
      <c r="AI307" s="42"/>
      <c r="AJ307" s="42"/>
      <c r="AK307" s="43"/>
      <c r="AL307" s="43"/>
      <c r="AM307" s="43"/>
      <c r="AN307" s="43"/>
      <c r="AO307" s="43"/>
      <c r="AP307" s="43"/>
      <c r="AQ307" s="43"/>
      <c r="AR307" s="43"/>
      <c r="AS307" s="43"/>
      <c r="AT307" s="43"/>
      <c r="AU307" s="43"/>
      <c r="AV307" s="43"/>
      <c r="AW307" s="43"/>
      <c r="AX307" s="43"/>
      <c r="AY307" s="43"/>
      <c r="AZ307" s="43"/>
      <c r="BA307" s="43"/>
      <c r="BB307" s="43"/>
      <c r="BC307" s="43"/>
      <c r="BD307" s="43"/>
      <c r="BE307" s="43"/>
      <c r="BF307" s="43"/>
      <c r="BG307" s="43"/>
      <c r="BH307" s="43"/>
      <c r="BI307" s="43"/>
      <c r="BJ307" s="43"/>
      <c r="BK307" s="43"/>
      <c r="BL307" s="43"/>
      <c r="BM307" s="43"/>
      <c r="BN307" s="43"/>
      <c r="BO307" s="43"/>
      <c r="BP307" s="43"/>
      <c r="BQ307" s="43"/>
      <c r="BR307" s="43"/>
      <c r="BS307" s="43"/>
      <c r="BT307" s="43"/>
      <c r="BU307" s="43"/>
      <c r="BV307" s="43"/>
      <c r="BW307" s="43"/>
      <c r="BX307" s="43"/>
      <c r="BY307" s="43"/>
      <c r="BZ307" s="43"/>
      <c r="CA307" s="43"/>
    </row>
    <row r="308" spans="2:79" x14ac:dyDescent="0.25">
      <c r="B308" s="77"/>
      <c r="C308" s="42"/>
      <c r="D308" s="42"/>
      <c r="E308" s="42"/>
      <c r="F308" s="42"/>
      <c r="G308" s="42"/>
      <c r="H308" s="42"/>
      <c r="I308" s="42"/>
      <c r="K308" s="77"/>
      <c r="L308" s="103"/>
      <c r="M308" s="103"/>
      <c r="N308" s="103"/>
      <c r="O308" s="103"/>
      <c r="P308" s="103"/>
      <c r="Q308" s="103"/>
      <c r="R308" s="103"/>
      <c r="S308" s="43"/>
      <c r="T308" s="85"/>
      <c r="U308" s="42"/>
      <c r="V308" s="42"/>
      <c r="W308" s="42"/>
      <c r="X308" s="42"/>
      <c r="Y308" s="42"/>
      <c r="Z308" s="42"/>
      <c r="AA308" s="42"/>
      <c r="AB308" s="43"/>
      <c r="AC308" s="117"/>
      <c r="AD308" s="42"/>
      <c r="AE308" s="42"/>
      <c r="AF308" s="13"/>
      <c r="AG308" s="42"/>
      <c r="AH308" s="42"/>
      <c r="AI308" s="42"/>
      <c r="AJ308" s="42"/>
      <c r="AK308" s="43"/>
      <c r="AL308" s="43"/>
      <c r="AM308" s="43"/>
      <c r="AN308" s="43"/>
      <c r="AO308" s="43"/>
      <c r="AP308" s="43"/>
      <c r="AQ308" s="43"/>
      <c r="AR308" s="43"/>
      <c r="AS308" s="43"/>
      <c r="AT308" s="43"/>
      <c r="AU308" s="43"/>
      <c r="AV308" s="43"/>
      <c r="AW308" s="43"/>
      <c r="AX308" s="43"/>
      <c r="AY308" s="43"/>
      <c r="AZ308" s="43"/>
      <c r="BA308" s="43"/>
      <c r="BB308" s="43"/>
      <c r="BC308" s="43"/>
      <c r="BD308" s="43"/>
      <c r="BE308" s="43"/>
      <c r="BF308" s="43"/>
      <c r="BG308" s="43"/>
      <c r="BH308" s="43"/>
      <c r="BI308" s="43"/>
      <c r="BJ308" s="43"/>
      <c r="BK308" s="43"/>
      <c r="BL308" s="43"/>
      <c r="BM308" s="43"/>
      <c r="BN308" s="43"/>
      <c r="BO308" s="43"/>
      <c r="BP308" s="43"/>
      <c r="BQ308" s="43"/>
      <c r="BR308" s="43"/>
      <c r="BS308" s="43"/>
      <c r="BT308" s="43"/>
      <c r="BU308" s="43"/>
      <c r="BV308" s="43"/>
      <c r="BW308" s="43"/>
      <c r="BX308" s="43"/>
      <c r="BY308" s="43"/>
      <c r="BZ308" s="43"/>
      <c r="CA308" s="43"/>
    </row>
    <row r="309" spans="2:79" x14ac:dyDescent="0.25">
      <c r="B309" s="77"/>
      <c r="C309" s="42"/>
      <c r="D309" s="42"/>
      <c r="E309" s="42"/>
      <c r="F309" s="42"/>
      <c r="G309" s="42"/>
      <c r="H309" s="42"/>
      <c r="I309" s="42"/>
      <c r="K309" s="77"/>
      <c r="L309" s="103"/>
      <c r="M309" s="103"/>
      <c r="N309" s="103"/>
      <c r="O309" s="103"/>
      <c r="P309" s="103"/>
      <c r="Q309" s="103"/>
      <c r="R309" s="103"/>
      <c r="S309" s="43"/>
      <c r="T309" s="86"/>
      <c r="U309" s="42"/>
      <c r="V309" s="42"/>
      <c r="W309" s="42"/>
      <c r="X309" s="42"/>
      <c r="Y309" s="42"/>
      <c r="Z309" s="42"/>
      <c r="AA309" s="42"/>
      <c r="AB309" s="43"/>
      <c r="AC309" s="117"/>
      <c r="AD309" s="42"/>
      <c r="AE309" s="42"/>
      <c r="AF309" s="42"/>
      <c r="AG309" s="42"/>
      <c r="AH309" s="42"/>
      <c r="AI309" s="42"/>
      <c r="AJ309" s="42"/>
      <c r="AK309" s="43"/>
      <c r="AL309" s="43"/>
      <c r="AM309" s="43"/>
      <c r="AN309" s="43"/>
      <c r="AO309" s="43"/>
      <c r="AP309" s="43"/>
      <c r="AQ309" s="43"/>
      <c r="AR309" s="43"/>
      <c r="AS309" s="43"/>
      <c r="AT309" s="43"/>
      <c r="AU309" s="43"/>
      <c r="AV309" s="43"/>
      <c r="AW309" s="43"/>
      <c r="AX309" s="43"/>
      <c r="AY309" s="43"/>
      <c r="AZ309" s="43"/>
      <c r="BA309" s="43"/>
      <c r="BB309" s="43"/>
      <c r="BC309" s="43"/>
      <c r="BD309" s="43"/>
      <c r="BE309" s="43"/>
      <c r="BF309" s="43"/>
      <c r="BG309" s="43"/>
      <c r="BH309" s="43"/>
      <c r="BI309" s="43"/>
      <c r="BJ309" s="43"/>
      <c r="BK309" s="43"/>
      <c r="BL309" s="43"/>
      <c r="BM309" s="43"/>
      <c r="BN309" s="43"/>
      <c r="BO309" s="43"/>
      <c r="BP309" s="43"/>
      <c r="BQ309" s="43"/>
      <c r="BR309" s="43"/>
      <c r="BS309" s="43"/>
      <c r="BT309" s="43"/>
      <c r="BU309" s="43"/>
      <c r="BV309" s="43"/>
      <c r="BW309" s="43"/>
      <c r="BX309" s="43"/>
      <c r="BY309" s="43"/>
      <c r="BZ309" s="43"/>
      <c r="CA309" s="43"/>
    </row>
    <row r="310" spans="2:79" x14ac:dyDescent="0.25">
      <c r="B310" s="77"/>
      <c r="C310" s="42"/>
      <c r="D310" s="42"/>
      <c r="E310" s="42"/>
      <c r="F310" s="42"/>
      <c r="G310" s="42"/>
      <c r="H310" s="42"/>
      <c r="I310" s="42"/>
      <c r="K310" s="84"/>
      <c r="L310" s="42"/>
      <c r="M310" s="42"/>
      <c r="N310" s="42"/>
      <c r="O310" s="42"/>
      <c r="P310" s="42"/>
      <c r="Q310" s="42"/>
      <c r="R310" s="42"/>
      <c r="S310" s="43"/>
      <c r="T310" s="86"/>
      <c r="U310" s="42"/>
      <c r="V310" s="42"/>
      <c r="W310" s="42"/>
      <c r="X310" s="42"/>
      <c r="Y310" s="42"/>
      <c r="Z310" s="42"/>
      <c r="AA310" s="42"/>
      <c r="AB310" s="43"/>
      <c r="AC310" s="116"/>
      <c r="AD310" s="88"/>
      <c r="AE310" s="88"/>
      <c r="AF310" s="99"/>
      <c r="AG310" s="88"/>
      <c r="AH310" s="88"/>
      <c r="AI310" s="88"/>
      <c r="AJ310" s="88"/>
      <c r="AK310" s="43"/>
      <c r="AL310" s="43"/>
      <c r="AM310" s="43"/>
      <c r="AN310" s="43"/>
      <c r="AO310" s="43"/>
      <c r="AP310" s="43"/>
      <c r="AQ310" s="43"/>
      <c r="AR310" s="43"/>
      <c r="AS310" s="43"/>
      <c r="AT310" s="43"/>
      <c r="AU310" s="43"/>
      <c r="AV310" s="43"/>
      <c r="AW310" s="43"/>
      <c r="AX310" s="43"/>
      <c r="AY310" s="43"/>
      <c r="AZ310" s="43"/>
      <c r="BA310" s="43"/>
      <c r="BB310" s="43"/>
      <c r="BC310" s="43"/>
      <c r="BD310" s="43"/>
      <c r="BE310" s="43"/>
      <c r="BF310" s="43"/>
      <c r="BG310" s="43"/>
      <c r="BH310" s="43"/>
      <c r="BI310" s="43"/>
      <c r="BJ310" s="43"/>
      <c r="BK310" s="43"/>
      <c r="BL310" s="43"/>
      <c r="BM310" s="43"/>
      <c r="BN310" s="43"/>
      <c r="BO310" s="43"/>
      <c r="BP310" s="43"/>
      <c r="BQ310" s="43"/>
      <c r="BR310" s="43"/>
      <c r="BS310" s="43"/>
      <c r="BT310" s="43"/>
      <c r="BU310" s="43"/>
      <c r="BV310" s="43"/>
      <c r="BW310" s="43"/>
      <c r="BX310" s="43"/>
      <c r="BY310" s="43"/>
      <c r="BZ310" s="43"/>
      <c r="CA310" s="43"/>
    </row>
    <row r="311" spans="2:79" x14ac:dyDescent="0.25">
      <c r="B311" s="77"/>
      <c r="C311" s="42"/>
      <c r="D311" s="42"/>
      <c r="E311" s="42"/>
      <c r="F311" s="42"/>
      <c r="G311" s="42"/>
      <c r="H311" s="42"/>
      <c r="I311" s="42"/>
      <c r="K311" s="77"/>
      <c r="L311" s="42"/>
      <c r="M311" s="42"/>
      <c r="N311" s="42"/>
      <c r="O311" s="42"/>
      <c r="P311" s="42"/>
      <c r="Q311" s="42"/>
      <c r="R311" s="42"/>
      <c r="S311" s="43"/>
      <c r="T311" s="85"/>
      <c r="U311" s="42"/>
      <c r="V311" s="42"/>
      <c r="W311" s="42"/>
      <c r="X311" s="42"/>
      <c r="Y311" s="42"/>
      <c r="Z311" s="42"/>
      <c r="AA311" s="42"/>
      <c r="AB311" s="43"/>
      <c r="AC311" s="87"/>
      <c r="AD311" s="88"/>
      <c r="AE311" s="88"/>
      <c r="AF311" s="99"/>
      <c r="AG311" s="88"/>
      <c r="AH311" s="88"/>
      <c r="AI311" s="88"/>
      <c r="AJ311" s="88"/>
      <c r="AK311" s="43"/>
      <c r="AL311" s="43"/>
      <c r="AM311" s="43"/>
      <c r="AN311" s="43"/>
      <c r="AO311" s="43"/>
      <c r="AP311" s="43"/>
      <c r="AQ311" s="43"/>
      <c r="AR311" s="43"/>
      <c r="AS311" s="43"/>
      <c r="AT311" s="43"/>
      <c r="AU311" s="43"/>
      <c r="AV311" s="43"/>
      <c r="AW311" s="43"/>
      <c r="AX311" s="43"/>
      <c r="AY311" s="43"/>
      <c r="AZ311" s="43"/>
      <c r="BA311" s="43"/>
      <c r="BB311" s="43"/>
      <c r="BC311" s="43"/>
      <c r="BD311" s="43"/>
      <c r="BE311" s="43"/>
      <c r="BF311" s="43"/>
      <c r="BG311" s="43"/>
      <c r="BH311" s="43"/>
      <c r="BI311" s="43"/>
      <c r="BJ311" s="43"/>
      <c r="BK311" s="43"/>
      <c r="BL311" s="43"/>
      <c r="BM311" s="43"/>
      <c r="BN311" s="43"/>
      <c r="BO311" s="43"/>
      <c r="BP311" s="43"/>
      <c r="BQ311" s="43"/>
      <c r="BR311" s="43"/>
      <c r="BS311" s="43"/>
      <c r="BT311" s="43"/>
      <c r="BU311" s="43"/>
      <c r="BV311" s="43"/>
      <c r="BW311" s="43"/>
      <c r="BX311" s="43"/>
      <c r="BY311" s="43"/>
      <c r="BZ311" s="43"/>
      <c r="CA311" s="43"/>
    </row>
    <row r="312" spans="2:79" x14ac:dyDescent="0.25">
      <c r="B312" s="77"/>
      <c r="C312" s="42"/>
      <c r="D312" s="42"/>
      <c r="E312" s="42"/>
      <c r="F312" s="42"/>
      <c r="G312" s="42"/>
      <c r="H312" s="42"/>
      <c r="I312" s="42"/>
      <c r="K312" s="77"/>
      <c r="L312" s="42"/>
      <c r="M312" s="42"/>
      <c r="N312" s="42"/>
      <c r="O312" s="42"/>
      <c r="P312" s="42"/>
      <c r="Q312" s="42"/>
      <c r="R312" s="42"/>
      <c r="S312" s="43"/>
      <c r="T312" s="86"/>
      <c r="U312" s="42"/>
      <c r="V312" s="42"/>
      <c r="W312" s="42"/>
      <c r="X312" s="42"/>
      <c r="Y312" s="42"/>
      <c r="Z312" s="42"/>
      <c r="AA312" s="42"/>
      <c r="AB312" s="43"/>
      <c r="AC312" s="87"/>
      <c r="AD312" s="88"/>
      <c r="AE312" s="88"/>
      <c r="AF312" s="99"/>
      <c r="AG312" s="88"/>
      <c r="AH312" s="88"/>
      <c r="AI312" s="88"/>
      <c r="AJ312" s="88"/>
      <c r="AK312" s="43"/>
      <c r="AL312" s="43"/>
      <c r="AM312" s="43"/>
      <c r="AN312" s="43"/>
      <c r="AO312" s="43"/>
      <c r="AP312" s="43"/>
      <c r="AQ312" s="43"/>
      <c r="AR312" s="43"/>
      <c r="AS312" s="43"/>
      <c r="AT312" s="43"/>
      <c r="AU312" s="43"/>
      <c r="AV312" s="43"/>
      <c r="AW312" s="43"/>
      <c r="AX312" s="43"/>
      <c r="AY312" s="43"/>
      <c r="AZ312" s="43"/>
      <c r="BA312" s="43"/>
      <c r="BB312" s="43"/>
      <c r="BC312" s="43"/>
      <c r="BD312" s="43"/>
      <c r="BE312" s="43"/>
      <c r="BF312" s="43"/>
      <c r="BG312" s="43"/>
      <c r="BH312" s="43"/>
      <c r="BI312" s="43"/>
      <c r="BJ312" s="43"/>
      <c r="BK312" s="43"/>
      <c r="BL312" s="43"/>
      <c r="BM312" s="43"/>
      <c r="BN312" s="43"/>
      <c r="BO312" s="43"/>
      <c r="BP312" s="43"/>
      <c r="BQ312" s="43"/>
      <c r="BR312" s="43"/>
      <c r="BS312" s="43"/>
      <c r="BT312" s="43"/>
      <c r="BU312" s="43"/>
      <c r="BV312" s="43"/>
      <c r="BW312" s="43"/>
      <c r="BX312" s="43"/>
      <c r="BY312" s="43"/>
      <c r="BZ312" s="43"/>
      <c r="CA312" s="43"/>
    </row>
    <row r="313" spans="2:79" x14ac:dyDescent="0.25">
      <c r="B313" s="43"/>
      <c r="C313" s="88"/>
      <c r="D313" s="88"/>
      <c r="E313" s="88"/>
      <c r="F313" s="88"/>
      <c r="G313" s="88"/>
      <c r="H313" s="88"/>
      <c r="I313" s="88"/>
      <c r="K313" s="82"/>
      <c r="L313" s="42"/>
      <c r="M313" s="42"/>
      <c r="N313" s="42"/>
      <c r="O313" s="42"/>
      <c r="P313" s="42"/>
      <c r="Q313" s="42"/>
      <c r="R313" s="42"/>
      <c r="S313" s="43"/>
      <c r="T313" s="109"/>
      <c r="U313" s="42"/>
      <c r="V313" s="42"/>
      <c r="W313" s="42"/>
      <c r="X313" s="42"/>
      <c r="Y313" s="42"/>
      <c r="Z313" s="42"/>
      <c r="AA313" s="42"/>
      <c r="AB313" s="43"/>
      <c r="AC313" s="87"/>
      <c r="AD313" s="88"/>
      <c r="AE313" s="88"/>
      <c r="AF313" s="99"/>
      <c r="AG313" s="88"/>
      <c r="AH313" s="88"/>
      <c r="AI313" s="88"/>
      <c r="AJ313" s="88"/>
      <c r="AK313" s="43"/>
      <c r="AL313" s="132"/>
      <c r="AM313" s="132"/>
      <c r="AN313" s="132"/>
      <c r="AO313" s="132"/>
      <c r="AP313" s="132"/>
      <c r="AQ313" s="100"/>
      <c r="AR313" s="100"/>
      <c r="AS313" s="100"/>
      <c r="AT313" s="100"/>
      <c r="AU313" s="100"/>
      <c r="AV313" s="100"/>
      <c r="AW313" s="100"/>
      <c r="AX313" s="43"/>
      <c r="AY313" s="43"/>
      <c r="AZ313" s="43"/>
      <c r="BA313" s="43"/>
      <c r="BB313" s="43"/>
      <c r="BC313" s="43"/>
      <c r="BD313" s="43"/>
      <c r="BE313" s="43"/>
      <c r="BF313" s="43"/>
      <c r="BG313" s="43"/>
      <c r="BH313" s="43"/>
      <c r="BI313" s="43"/>
      <c r="BJ313" s="43"/>
      <c r="BK313" s="43"/>
      <c r="BL313" s="43"/>
      <c r="BM313" s="43"/>
      <c r="BN313" s="43"/>
      <c r="BO313" s="43"/>
      <c r="BP313" s="43"/>
      <c r="BQ313" s="43"/>
      <c r="BR313" s="43"/>
      <c r="BS313" s="43"/>
      <c r="BT313" s="43"/>
      <c r="BU313" s="43"/>
      <c r="BV313" s="43"/>
      <c r="BW313" s="43"/>
      <c r="BX313" s="43"/>
      <c r="BY313" s="43"/>
      <c r="BZ313" s="43"/>
      <c r="CA313" s="43"/>
    </row>
    <row r="314" spans="2:79" x14ac:dyDescent="0.25">
      <c r="B314" s="77"/>
      <c r="C314" s="42"/>
      <c r="D314" s="42"/>
      <c r="E314" s="42"/>
      <c r="F314" s="42"/>
      <c r="G314" s="42"/>
      <c r="H314" s="42"/>
      <c r="I314" s="42"/>
      <c r="K314" s="82"/>
      <c r="L314" s="42"/>
      <c r="M314" s="42"/>
      <c r="N314" s="42"/>
      <c r="O314" s="42"/>
      <c r="P314" s="42"/>
      <c r="Q314" s="42"/>
      <c r="R314" s="42"/>
      <c r="S314" s="43"/>
      <c r="T314" s="43"/>
      <c r="U314" s="103"/>
      <c r="V314" s="103"/>
      <c r="W314" s="103"/>
      <c r="X314" s="103"/>
      <c r="Y314" s="103"/>
      <c r="Z314" s="103"/>
      <c r="AA314" s="103"/>
      <c r="AB314" s="43"/>
      <c r="AC314" s="117"/>
      <c r="AD314" s="90"/>
      <c r="AE314" s="90"/>
      <c r="AF314" s="110"/>
      <c r="AG314" s="90"/>
      <c r="AH314" s="90"/>
      <c r="AI314" s="90"/>
      <c r="AJ314" s="90"/>
      <c r="AK314" s="43"/>
      <c r="AL314" s="100"/>
      <c r="AM314" s="137"/>
      <c r="AN314" s="137"/>
      <c r="AO314" s="137"/>
      <c r="AP314" s="137"/>
      <c r="AQ314" s="101"/>
      <c r="AR314" s="101"/>
      <c r="AS314" s="101"/>
      <c r="AT314" s="101"/>
      <c r="AU314" s="101"/>
      <c r="AV314" s="101"/>
      <c r="AW314" s="101"/>
      <c r="AX314" s="43"/>
      <c r="AY314" s="43"/>
      <c r="AZ314" s="43"/>
      <c r="BA314" s="43"/>
      <c r="BB314" s="43"/>
      <c r="BC314" s="43"/>
      <c r="BD314" s="43"/>
      <c r="BE314" s="43"/>
      <c r="BF314" s="43"/>
      <c r="BG314" s="43"/>
      <c r="BH314" s="43"/>
      <c r="BI314" s="43"/>
      <c r="BJ314" s="43"/>
      <c r="BK314" s="43"/>
      <c r="BL314" s="43"/>
      <c r="BM314" s="43"/>
      <c r="BN314" s="43"/>
      <c r="BO314" s="43"/>
      <c r="BP314" s="43"/>
      <c r="BQ314" s="43"/>
      <c r="BR314" s="43"/>
      <c r="BS314" s="43"/>
      <c r="BT314" s="43"/>
      <c r="BU314" s="43"/>
      <c r="BV314" s="43"/>
      <c r="BW314" s="43"/>
      <c r="BX314" s="43"/>
      <c r="BY314" s="43"/>
      <c r="BZ314" s="43"/>
      <c r="CA314" s="43"/>
    </row>
    <row r="315" spans="2:79" x14ac:dyDescent="0.25">
      <c r="B315" s="77"/>
      <c r="C315" s="42"/>
      <c r="D315" s="42"/>
      <c r="E315" s="42"/>
      <c r="F315" s="42"/>
      <c r="G315" s="42"/>
      <c r="H315" s="42"/>
      <c r="I315" s="42"/>
      <c r="K315" s="77"/>
      <c r="L315" s="42"/>
      <c r="M315" s="42"/>
      <c r="N315" s="42"/>
      <c r="O315" s="42"/>
      <c r="P315" s="42"/>
      <c r="Q315" s="42"/>
      <c r="R315" s="42"/>
      <c r="S315" s="43"/>
      <c r="T315" s="43"/>
      <c r="U315" s="42"/>
      <c r="V315" s="42"/>
      <c r="W315" s="42"/>
      <c r="X315" s="42"/>
      <c r="Y315" s="42"/>
      <c r="Z315" s="42"/>
      <c r="AA315" s="42"/>
      <c r="AB315" s="43"/>
      <c r="AC315" s="116"/>
      <c r="AD315" s="88"/>
      <c r="AE315" s="88"/>
      <c r="AF315" s="99"/>
      <c r="AG315" s="88"/>
      <c r="AH315" s="88"/>
      <c r="AI315" s="88"/>
      <c r="AJ315" s="88"/>
      <c r="AK315" s="43"/>
      <c r="AL315" s="100"/>
      <c r="AM315" s="137"/>
      <c r="AN315" s="137"/>
      <c r="AO315" s="137"/>
      <c r="AP315" s="137"/>
      <c r="AQ315" s="101"/>
      <c r="AR315" s="101"/>
      <c r="AS315" s="101"/>
      <c r="AT315" s="101"/>
      <c r="AU315" s="101"/>
      <c r="AV315" s="101"/>
      <c r="AW315" s="101"/>
      <c r="AX315" s="43"/>
      <c r="AY315" s="43"/>
      <c r="AZ315" s="43"/>
      <c r="BA315" s="43"/>
      <c r="BB315" s="43"/>
      <c r="BC315" s="43"/>
      <c r="BD315" s="43"/>
      <c r="BE315" s="43"/>
      <c r="BF315" s="43"/>
      <c r="BG315" s="43"/>
      <c r="BH315" s="43"/>
      <c r="BI315" s="43"/>
      <c r="BJ315" s="43"/>
      <c r="BK315" s="43"/>
      <c r="BL315" s="43"/>
      <c r="BM315" s="43"/>
      <c r="BN315" s="43"/>
      <c r="BO315" s="43"/>
      <c r="BP315" s="43"/>
      <c r="BQ315" s="43"/>
      <c r="BR315" s="43"/>
      <c r="BS315" s="43"/>
      <c r="BT315" s="43"/>
      <c r="BU315" s="43"/>
      <c r="BV315" s="43"/>
      <c r="BW315" s="43"/>
      <c r="BX315" s="43"/>
      <c r="BY315" s="43"/>
      <c r="BZ315" s="43"/>
      <c r="CA315" s="43"/>
    </row>
    <row r="316" spans="2:79" x14ac:dyDescent="0.25">
      <c r="B316" s="43"/>
      <c r="C316" s="42"/>
      <c r="D316" s="42"/>
      <c r="E316" s="42"/>
      <c r="F316" s="42"/>
      <c r="G316" s="42"/>
      <c r="H316" s="42"/>
      <c r="I316" s="42"/>
      <c r="K316" s="43"/>
      <c r="L316" s="42"/>
      <c r="M316" s="42"/>
      <c r="N316" s="42"/>
      <c r="O316" s="42"/>
      <c r="P316" s="42"/>
      <c r="Q316" s="42"/>
      <c r="R316" s="42"/>
      <c r="S316" s="43"/>
      <c r="T316" s="138"/>
      <c r="U316" s="138"/>
      <c r="V316" s="138"/>
      <c r="W316" s="138"/>
      <c r="X316" s="138"/>
      <c r="Y316" s="138"/>
      <c r="Z316" s="138"/>
      <c r="AA316" s="138"/>
      <c r="AB316" s="43"/>
      <c r="AC316" s="87"/>
      <c r="AD316" s="42"/>
      <c r="AE316" s="42"/>
      <c r="AF316" s="13"/>
      <c r="AG316" s="42"/>
      <c r="AH316" s="42"/>
      <c r="AI316" s="42"/>
      <c r="AJ316" s="42"/>
      <c r="AK316" s="43"/>
      <c r="AL316" s="100"/>
      <c r="AM316" s="137"/>
      <c r="AN316" s="137"/>
      <c r="AO316" s="137"/>
      <c r="AP316" s="137"/>
      <c r="AQ316" s="102"/>
      <c r="AR316" s="102"/>
      <c r="AS316" s="102"/>
      <c r="AT316" s="102"/>
      <c r="AU316" s="102"/>
      <c r="AV316" s="102"/>
      <c r="AW316" s="102"/>
      <c r="AX316" s="43"/>
      <c r="AY316" s="43"/>
      <c r="AZ316" s="43"/>
      <c r="BA316" s="43"/>
      <c r="BB316" s="43"/>
      <c r="BC316" s="43"/>
      <c r="BD316" s="43"/>
      <c r="BE316" s="43"/>
      <c r="BF316" s="43"/>
      <c r="BG316" s="43"/>
      <c r="BH316" s="43"/>
      <c r="BI316" s="43"/>
      <c r="BJ316" s="43"/>
      <c r="BK316" s="43"/>
      <c r="BL316" s="43"/>
      <c r="BM316" s="43"/>
      <c r="BN316" s="43"/>
      <c r="BO316" s="43"/>
      <c r="BP316" s="43"/>
      <c r="BQ316" s="43"/>
      <c r="BR316" s="43"/>
      <c r="BS316" s="43"/>
      <c r="BT316" s="43"/>
      <c r="BU316" s="43"/>
      <c r="BV316" s="43"/>
      <c r="BW316" s="43"/>
      <c r="BX316" s="43"/>
      <c r="BY316" s="43"/>
      <c r="BZ316" s="43"/>
      <c r="CA316" s="43"/>
    </row>
    <row r="317" spans="2:79" x14ac:dyDescent="0.25">
      <c r="B317" s="77"/>
      <c r="C317" s="42"/>
      <c r="D317" s="42"/>
      <c r="E317" s="42"/>
      <c r="F317" s="42"/>
      <c r="G317" s="42"/>
      <c r="H317" s="42"/>
      <c r="I317" s="42"/>
      <c r="K317" s="77"/>
      <c r="L317" s="42"/>
      <c r="M317" s="42"/>
      <c r="N317" s="42"/>
      <c r="O317" s="42"/>
      <c r="P317" s="42"/>
      <c r="Q317" s="42"/>
      <c r="R317" s="42"/>
      <c r="S317" s="43"/>
      <c r="T317" s="43"/>
      <c r="U317" s="43"/>
      <c r="V317" s="43"/>
      <c r="W317" s="43"/>
      <c r="X317" s="43"/>
      <c r="Y317" s="43"/>
      <c r="Z317" s="43"/>
      <c r="AA317" s="43"/>
      <c r="AB317" s="43"/>
      <c r="AC317" s="87"/>
      <c r="AD317" s="88"/>
      <c r="AE317" s="88"/>
      <c r="AF317" s="99"/>
      <c r="AG317" s="88"/>
      <c r="AH317" s="88"/>
      <c r="AI317" s="88"/>
      <c r="AJ317" s="88"/>
      <c r="AK317" s="43"/>
      <c r="AL317" s="100"/>
      <c r="AM317" s="137"/>
      <c r="AN317" s="137"/>
      <c r="AO317" s="137"/>
      <c r="AP317" s="137"/>
      <c r="AQ317" s="101"/>
      <c r="AR317" s="101"/>
      <c r="AS317" s="101"/>
      <c r="AT317" s="101"/>
      <c r="AU317" s="101"/>
      <c r="AV317" s="101"/>
      <c r="AW317" s="101"/>
      <c r="AX317" s="43"/>
      <c r="AY317" s="43"/>
      <c r="AZ317" s="43"/>
      <c r="BA317" s="43"/>
      <c r="BB317" s="43"/>
      <c r="BC317" s="43"/>
      <c r="BD317" s="43"/>
      <c r="BE317" s="43"/>
      <c r="BF317" s="43"/>
      <c r="BG317" s="43"/>
      <c r="BH317" s="43"/>
      <c r="BI317" s="43"/>
      <c r="BJ317" s="43"/>
      <c r="BK317" s="43"/>
      <c r="BL317" s="43"/>
      <c r="BM317" s="43"/>
      <c r="BN317" s="43"/>
      <c r="BO317" s="43"/>
      <c r="BP317" s="43"/>
      <c r="BQ317" s="43"/>
      <c r="BR317" s="43"/>
      <c r="BS317" s="43"/>
      <c r="BT317" s="43"/>
      <c r="BU317" s="43"/>
      <c r="BV317" s="43"/>
      <c r="BW317" s="43"/>
      <c r="BX317" s="43"/>
      <c r="BY317" s="43"/>
      <c r="BZ317" s="43"/>
      <c r="CA317" s="43"/>
    </row>
    <row r="318" spans="2:79" x14ac:dyDescent="0.25">
      <c r="B318" s="77"/>
      <c r="C318" s="96"/>
      <c r="D318" s="96"/>
      <c r="E318" s="96"/>
      <c r="F318" s="96"/>
      <c r="G318" s="96"/>
      <c r="H318" s="96"/>
      <c r="I318" s="96"/>
      <c r="K318" s="77"/>
      <c r="L318" s="42"/>
      <c r="M318" s="42"/>
      <c r="N318" s="42"/>
      <c r="O318" s="42"/>
      <c r="P318" s="42"/>
      <c r="Q318" s="42"/>
      <c r="R318" s="42"/>
      <c r="S318" s="43"/>
      <c r="T318" s="43"/>
      <c r="U318" s="43"/>
      <c r="V318" s="130"/>
      <c r="W318" s="130"/>
      <c r="X318" s="130"/>
      <c r="Y318" s="130"/>
      <c r="Z318" s="130"/>
      <c r="AA318" s="130"/>
      <c r="AB318" s="43"/>
      <c r="AC318" s="98"/>
      <c r="AD318" s="42"/>
      <c r="AE318" s="42"/>
      <c r="AF318" s="13"/>
      <c r="AG318" s="42"/>
      <c r="AH318" s="42"/>
      <c r="AI318" s="42"/>
      <c r="AJ318" s="42"/>
      <c r="AK318" s="43"/>
      <c r="AL318" s="100"/>
      <c r="AM318" s="137"/>
      <c r="AN318" s="137"/>
      <c r="AO318" s="137"/>
      <c r="AP318" s="137"/>
      <c r="AQ318" s="101"/>
      <c r="AR318" s="101"/>
      <c r="AS318" s="101"/>
      <c r="AT318" s="101"/>
      <c r="AU318" s="101"/>
      <c r="AV318" s="101"/>
      <c r="AW318" s="101"/>
      <c r="AX318" s="43"/>
      <c r="AY318" s="43"/>
      <c r="AZ318" s="43"/>
      <c r="BA318" s="43"/>
      <c r="BB318" s="43"/>
      <c r="BC318" s="43"/>
      <c r="BD318" s="43"/>
      <c r="BE318" s="43"/>
      <c r="BF318" s="43"/>
      <c r="BG318" s="43"/>
      <c r="BH318" s="43"/>
      <c r="BI318" s="43"/>
      <c r="BJ318" s="43"/>
      <c r="BK318" s="43"/>
      <c r="BL318" s="43"/>
      <c r="BM318" s="43"/>
      <c r="BN318" s="43"/>
      <c r="BO318" s="43"/>
      <c r="BP318" s="43"/>
      <c r="BQ318" s="43"/>
      <c r="BR318" s="43"/>
      <c r="BS318" s="43"/>
      <c r="BT318" s="43"/>
      <c r="BU318" s="43"/>
      <c r="BV318" s="43"/>
      <c r="BW318" s="43"/>
      <c r="BX318" s="43"/>
      <c r="BY318" s="43"/>
      <c r="BZ318" s="43"/>
      <c r="CA318" s="43"/>
    </row>
    <row r="319" spans="2:79" x14ac:dyDescent="0.25">
      <c r="B319" s="77"/>
      <c r="C319" s="96"/>
      <c r="D319" s="96"/>
      <c r="E319" s="96"/>
      <c r="F319" s="96"/>
      <c r="G319" s="96"/>
      <c r="H319" s="96"/>
      <c r="I319" s="96"/>
      <c r="K319" s="84"/>
      <c r="L319" s="43"/>
      <c r="M319" s="43"/>
      <c r="N319" s="43"/>
      <c r="O319" s="43"/>
      <c r="P319" s="43"/>
      <c r="Q319" s="43"/>
      <c r="R319" s="43"/>
      <c r="S319" s="43"/>
      <c r="T319" s="43"/>
      <c r="U319" s="43"/>
      <c r="V319" s="43"/>
      <c r="W319" s="43"/>
      <c r="X319" s="43"/>
      <c r="Y319" s="43"/>
      <c r="Z319" s="43"/>
      <c r="AA319" s="131"/>
      <c r="AB319" s="43"/>
      <c r="AC319" s="98"/>
      <c r="AD319" s="42"/>
      <c r="AE319" s="42"/>
      <c r="AF319" s="13"/>
      <c r="AG319" s="42"/>
      <c r="AH319" s="42"/>
      <c r="AI319" s="42"/>
      <c r="AJ319" s="42"/>
      <c r="AK319" s="43"/>
      <c r="AL319" s="100"/>
      <c r="AM319" s="136"/>
      <c r="AN319" s="136"/>
      <c r="AO319" s="136"/>
      <c r="AP319" s="136"/>
      <c r="AQ319" s="102"/>
      <c r="AR319" s="102"/>
      <c r="AS319" s="102"/>
      <c r="AT319" s="102"/>
      <c r="AU319" s="102"/>
      <c r="AV319" s="102"/>
      <c r="AW319" s="102"/>
      <c r="AX319" s="43"/>
      <c r="AY319" s="43"/>
      <c r="AZ319" s="43"/>
      <c r="BA319" s="43"/>
      <c r="BB319" s="43"/>
      <c r="BC319" s="43"/>
      <c r="BD319" s="43"/>
      <c r="BE319" s="43"/>
      <c r="BF319" s="43"/>
      <c r="BG319" s="43"/>
      <c r="BH319" s="43"/>
      <c r="BI319" s="43"/>
      <c r="BJ319" s="43"/>
      <c r="BK319" s="43"/>
      <c r="BL319" s="43"/>
      <c r="BM319" s="43"/>
      <c r="BN319" s="43"/>
      <c r="BO319" s="43"/>
      <c r="BP319" s="43"/>
      <c r="BQ319" s="43"/>
      <c r="BR319" s="43"/>
      <c r="BS319" s="43"/>
      <c r="BT319" s="43"/>
      <c r="BU319" s="43"/>
      <c r="BV319" s="43"/>
      <c r="BW319" s="43"/>
      <c r="BX319" s="43"/>
      <c r="BY319" s="43"/>
      <c r="BZ319" s="43"/>
      <c r="CA319" s="43"/>
    </row>
    <row r="320" spans="2:79" x14ac:dyDescent="0.25">
      <c r="B320" s="43"/>
      <c r="C320" s="96"/>
      <c r="D320" s="96"/>
      <c r="E320" s="96"/>
      <c r="F320" s="96"/>
      <c r="G320" s="96"/>
      <c r="H320" s="96"/>
      <c r="I320" s="96"/>
      <c r="K320" s="77"/>
      <c r="L320" s="42"/>
      <c r="M320" s="42"/>
      <c r="N320" s="42"/>
      <c r="O320" s="42"/>
      <c r="P320" s="42"/>
      <c r="Q320" s="42"/>
      <c r="R320" s="42"/>
      <c r="S320" s="43"/>
      <c r="T320" s="43"/>
      <c r="U320" s="43"/>
      <c r="V320" s="43"/>
      <c r="W320" s="43"/>
      <c r="X320" s="43"/>
      <c r="Y320" s="43"/>
      <c r="Z320" s="43"/>
      <c r="AA320" s="43"/>
      <c r="AB320" s="43"/>
      <c r="AC320" s="98"/>
      <c r="AD320" s="42"/>
      <c r="AE320" s="42"/>
      <c r="AF320" s="13"/>
      <c r="AG320" s="42"/>
      <c r="AH320" s="42"/>
      <c r="AI320" s="42"/>
      <c r="AJ320" s="42"/>
      <c r="AK320" s="43"/>
      <c r="AL320" s="100"/>
      <c r="AM320" s="100"/>
      <c r="AN320" s="100"/>
      <c r="AO320" s="100"/>
      <c r="AP320" s="100"/>
      <c r="AQ320" s="101"/>
      <c r="AR320" s="101"/>
      <c r="AS320" s="101"/>
      <c r="AT320" s="101"/>
      <c r="AU320" s="101"/>
      <c r="AV320" s="101"/>
      <c r="AW320" s="101"/>
      <c r="AX320" s="43"/>
      <c r="AY320" s="43"/>
      <c r="AZ320" s="43"/>
      <c r="BA320" s="43"/>
      <c r="BB320" s="43"/>
      <c r="BC320" s="43"/>
      <c r="BD320" s="43"/>
      <c r="BE320" s="43"/>
      <c r="BF320" s="43"/>
      <c r="BG320" s="43"/>
      <c r="BH320" s="43"/>
      <c r="BI320" s="43"/>
      <c r="BJ320" s="43"/>
      <c r="BK320" s="43"/>
      <c r="BL320" s="43"/>
      <c r="BM320" s="43"/>
      <c r="BN320" s="43"/>
      <c r="BO320" s="43"/>
      <c r="BP320" s="43"/>
      <c r="BQ320" s="43"/>
      <c r="BR320" s="43"/>
      <c r="BS320" s="43"/>
      <c r="BT320" s="43"/>
      <c r="BU320" s="43"/>
      <c r="BV320" s="43"/>
      <c r="BW320" s="43"/>
      <c r="BX320" s="43"/>
      <c r="BY320" s="43"/>
      <c r="BZ320" s="43"/>
      <c r="CA320" s="43"/>
    </row>
    <row r="321" spans="2:79" x14ac:dyDescent="0.25">
      <c r="B321" s="226"/>
      <c r="C321" s="226"/>
      <c r="D321" s="226"/>
      <c r="E321" s="226"/>
      <c r="F321" s="226"/>
      <c r="G321" s="226"/>
      <c r="H321" s="226"/>
      <c r="I321" s="226"/>
      <c r="K321" s="77"/>
      <c r="L321" s="42"/>
      <c r="M321" s="42"/>
      <c r="N321" s="42"/>
      <c r="O321" s="42"/>
      <c r="P321" s="42"/>
      <c r="Q321" s="42"/>
      <c r="R321" s="42"/>
      <c r="S321" s="43"/>
      <c r="T321" s="43"/>
      <c r="U321" s="43"/>
      <c r="V321" s="43"/>
      <c r="W321" s="43"/>
      <c r="X321" s="43"/>
      <c r="Y321" s="43"/>
      <c r="Z321" s="43"/>
      <c r="AA321" s="43"/>
      <c r="AB321" s="43"/>
      <c r="AC321" s="116"/>
      <c r="AD321" s="88"/>
      <c r="AE321" s="88"/>
      <c r="AF321" s="99"/>
      <c r="AG321" s="88"/>
      <c r="AH321" s="88"/>
      <c r="AI321" s="88"/>
      <c r="AJ321" s="88"/>
      <c r="AK321" s="43"/>
      <c r="AL321" s="100"/>
      <c r="AM321" s="100"/>
      <c r="AN321" s="100"/>
      <c r="AO321" s="100"/>
      <c r="AP321" s="100"/>
      <c r="AQ321" s="101"/>
      <c r="AR321" s="101"/>
      <c r="AS321" s="101"/>
      <c r="AT321" s="101"/>
      <c r="AU321" s="101"/>
      <c r="AV321" s="101"/>
      <c r="AW321" s="101"/>
      <c r="AX321" s="43"/>
      <c r="AY321" s="43"/>
      <c r="AZ321" s="43"/>
      <c r="BA321" s="43"/>
      <c r="BB321" s="43"/>
      <c r="BC321" s="43"/>
      <c r="BD321" s="43"/>
      <c r="BE321" s="43"/>
      <c r="BF321" s="43"/>
      <c r="BG321" s="43"/>
      <c r="BH321" s="43"/>
      <c r="BI321" s="43"/>
      <c r="BJ321" s="43"/>
      <c r="BK321" s="43"/>
      <c r="BL321" s="43"/>
      <c r="BM321" s="43"/>
      <c r="BN321" s="43"/>
      <c r="BO321" s="43"/>
      <c r="BP321" s="43"/>
      <c r="BQ321" s="43"/>
      <c r="BR321" s="43"/>
      <c r="BS321" s="43"/>
      <c r="BT321" s="43"/>
      <c r="BU321" s="43"/>
      <c r="BV321" s="43"/>
      <c r="BW321" s="43"/>
      <c r="BX321" s="43"/>
      <c r="BY321" s="43"/>
      <c r="BZ321" s="43"/>
      <c r="CA321" s="43"/>
    </row>
    <row r="322" spans="2:79" x14ac:dyDescent="0.25">
      <c r="B322" s="43"/>
      <c r="C322" s="43"/>
      <c r="D322" s="43"/>
      <c r="E322" s="43"/>
      <c r="F322" s="43"/>
      <c r="G322" s="43"/>
      <c r="H322" s="43"/>
      <c r="I322" s="43"/>
      <c r="K322" s="138"/>
      <c r="L322" s="138"/>
      <c r="M322" s="138"/>
      <c r="N322" s="138"/>
      <c r="O322" s="138"/>
      <c r="P322" s="138"/>
      <c r="Q322" s="138"/>
      <c r="R322" s="138"/>
      <c r="S322" s="43"/>
      <c r="T322" s="43"/>
      <c r="U322" s="43"/>
      <c r="V322" s="43"/>
      <c r="W322" s="43"/>
      <c r="X322" s="43"/>
      <c r="Y322" s="43"/>
      <c r="Z322" s="43"/>
      <c r="AA322" s="43"/>
      <c r="AB322" s="43"/>
      <c r="AC322" s="87"/>
      <c r="AD322" s="88"/>
      <c r="AE322" s="88"/>
      <c r="AF322" s="99"/>
      <c r="AG322" s="88"/>
      <c r="AH322" s="88"/>
      <c r="AI322" s="88"/>
      <c r="AJ322" s="88"/>
      <c r="AK322" s="43"/>
      <c r="AL322" s="100"/>
      <c r="AM322" s="100"/>
      <c r="AN322" s="100"/>
      <c r="AO322" s="100"/>
      <c r="AP322" s="100"/>
      <c r="AQ322" s="101"/>
      <c r="AR322" s="101"/>
      <c r="AS322" s="101"/>
      <c r="AT322" s="101"/>
      <c r="AU322" s="101"/>
      <c r="AV322" s="101"/>
      <c r="AW322" s="101"/>
      <c r="AX322" s="43"/>
      <c r="AY322" s="43"/>
      <c r="AZ322" s="43"/>
      <c r="BA322" s="43"/>
      <c r="BB322" s="43"/>
      <c r="BC322" s="43"/>
      <c r="BD322" s="43"/>
      <c r="BE322" s="43"/>
      <c r="BF322" s="43"/>
      <c r="BG322" s="43"/>
      <c r="BH322" s="43"/>
      <c r="BI322" s="43"/>
      <c r="BJ322" s="43"/>
      <c r="BK322" s="43"/>
      <c r="BL322" s="43"/>
      <c r="BM322" s="43"/>
      <c r="BN322" s="43"/>
      <c r="BO322" s="43"/>
      <c r="BP322" s="43"/>
      <c r="BQ322" s="43"/>
      <c r="BR322" s="43"/>
      <c r="BS322" s="43"/>
      <c r="BT322" s="43"/>
      <c r="BU322" s="43"/>
      <c r="BV322" s="43"/>
      <c r="BW322" s="43"/>
      <c r="BX322" s="43"/>
      <c r="BY322" s="43"/>
      <c r="BZ322" s="43"/>
      <c r="CA322" s="43"/>
    </row>
    <row r="323" spans="2:79" x14ac:dyDescent="0.25">
      <c r="B323" s="43"/>
      <c r="C323" s="43"/>
      <c r="D323" s="43"/>
      <c r="E323" s="43"/>
      <c r="F323" s="43"/>
      <c r="G323" s="43"/>
      <c r="H323" s="43"/>
      <c r="I323" s="43"/>
      <c r="K323" s="43"/>
      <c r="L323" s="43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  <c r="AA323" s="43"/>
      <c r="AB323" s="43"/>
      <c r="AC323" s="87"/>
      <c r="AD323" s="88"/>
      <c r="AE323" s="88"/>
      <c r="AF323" s="99"/>
      <c r="AG323" s="88"/>
      <c r="AH323" s="88"/>
      <c r="AI323" s="88"/>
      <c r="AJ323" s="88"/>
      <c r="AK323" s="43"/>
      <c r="AL323" s="100"/>
      <c r="AM323" s="100"/>
      <c r="AN323" s="100"/>
      <c r="AO323" s="100"/>
      <c r="AP323" s="100"/>
      <c r="AQ323" s="101"/>
      <c r="AR323" s="101"/>
      <c r="AS323" s="101"/>
      <c r="AT323" s="101"/>
      <c r="AU323" s="101"/>
      <c r="AV323" s="101"/>
      <c r="AW323" s="101"/>
      <c r="AX323" s="43"/>
      <c r="AY323" s="43"/>
      <c r="AZ323" s="43"/>
      <c r="BA323" s="43"/>
      <c r="BB323" s="43"/>
      <c r="BC323" s="43"/>
      <c r="BD323" s="43"/>
      <c r="BE323" s="43"/>
      <c r="BF323" s="43"/>
      <c r="BG323" s="43"/>
      <c r="BH323" s="43"/>
      <c r="BI323" s="43"/>
      <c r="BJ323" s="43"/>
      <c r="BK323" s="43"/>
      <c r="BL323" s="43"/>
      <c r="BM323" s="43"/>
      <c r="BN323" s="43"/>
      <c r="BO323" s="43"/>
      <c r="BP323" s="43"/>
      <c r="BQ323" s="43"/>
      <c r="BR323" s="43"/>
      <c r="BS323" s="43"/>
      <c r="BT323" s="43"/>
      <c r="BU323" s="43"/>
      <c r="BV323" s="43"/>
      <c r="BW323" s="43"/>
      <c r="BX323" s="43"/>
      <c r="BY323" s="43"/>
      <c r="BZ323" s="43"/>
      <c r="CA323" s="43"/>
    </row>
    <row r="324" spans="2:79" x14ac:dyDescent="0.25">
      <c r="B324" s="43"/>
      <c r="C324" s="43"/>
      <c r="D324" s="43"/>
      <c r="E324" s="43"/>
      <c r="F324" s="43"/>
      <c r="G324" s="43"/>
      <c r="H324" s="43"/>
      <c r="I324" s="43"/>
      <c r="K324" s="43"/>
      <c r="L324" s="43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  <c r="AA324" s="43"/>
      <c r="AB324" s="43"/>
      <c r="AC324" s="87"/>
      <c r="AD324" s="88"/>
      <c r="AE324" s="88"/>
      <c r="AF324" s="99"/>
      <c r="AG324" s="88"/>
      <c r="AH324" s="88"/>
      <c r="AI324" s="88"/>
      <c r="AJ324" s="88"/>
      <c r="AK324" s="43"/>
      <c r="AL324" s="100"/>
      <c r="AM324" s="43"/>
      <c r="AN324" s="43"/>
      <c r="AO324" s="43"/>
      <c r="AP324" s="43"/>
      <c r="AQ324" s="101"/>
      <c r="AR324" s="101"/>
      <c r="AS324" s="101"/>
      <c r="AT324" s="101"/>
      <c r="AU324" s="101"/>
      <c r="AV324" s="101"/>
      <c r="AW324" s="101"/>
      <c r="AX324" s="43"/>
      <c r="AY324" s="43"/>
      <c r="AZ324" s="43"/>
      <c r="BA324" s="43"/>
      <c r="BB324" s="43"/>
      <c r="BC324" s="43"/>
      <c r="BD324" s="43"/>
      <c r="BE324" s="43"/>
      <c r="BF324" s="43"/>
      <c r="BG324" s="43"/>
      <c r="BH324" s="43"/>
      <c r="BI324" s="43"/>
      <c r="BJ324" s="43"/>
      <c r="BK324" s="43"/>
      <c r="BL324" s="43"/>
      <c r="BM324" s="43"/>
      <c r="BN324" s="43"/>
      <c r="BO324" s="43"/>
      <c r="BP324" s="43"/>
      <c r="BQ324" s="43"/>
      <c r="BR324" s="43"/>
      <c r="BS324" s="43"/>
      <c r="BT324" s="43"/>
      <c r="BU324" s="43"/>
      <c r="BV324" s="43"/>
      <c r="BW324" s="43"/>
      <c r="BX324" s="43"/>
      <c r="BY324" s="43"/>
      <c r="BZ324" s="43"/>
      <c r="CA324" s="43"/>
    </row>
    <row r="325" spans="2:79" x14ac:dyDescent="0.25">
      <c r="B325" s="43"/>
      <c r="C325" s="43"/>
      <c r="D325" s="43"/>
      <c r="E325" s="43"/>
      <c r="F325" s="43"/>
      <c r="G325" s="43"/>
      <c r="H325" s="43"/>
      <c r="I325" s="43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  <c r="AA325" s="43"/>
      <c r="AB325" s="43"/>
      <c r="AC325" s="98"/>
      <c r="AD325" s="88"/>
      <c r="AE325" s="88"/>
      <c r="AF325" s="99"/>
      <c r="AG325" s="88"/>
      <c r="AH325" s="88"/>
      <c r="AI325" s="88"/>
      <c r="AJ325" s="88"/>
      <c r="AK325" s="43"/>
      <c r="AL325" s="100"/>
      <c r="AM325" s="43"/>
      <c r="AN325" s="43"/>
      <c r="AO325" s="43"/>
      <c r="AP325" s="43"/>
      <c r="AQ325" s="101"/>
      <c r="AR325" s="101"/>
      <c r="AS325" s="101"/>
      <c r="AT325" s="101"/>
      <c r="AU325" s="101"/>
      <c r="AV325" s="101"/>
      <c r="AW325" s="101"/>
      <c r="AX325" s="43"/>
      <c r="AY325" s="43"/>
      <c r="AZ325" s="43"/>
      <c r="BA325" s="43"/>
      <c r="BB325" s="43"/>
      <c r="BC325" s="43"/>
      <c r="BD325" s="43"/>
      <c r="BE325" s="43"/>
      <c r="BF325" s="43"/>
      <c r="BG325" s="43"/>
      <c r="BH325" s="43"/>
      <c r="BI325" s="43"/>
      <c r="BJ325" s="43"/>
      <c r="BK325" s="43"/>
      <c r="BL325" s="43"/>
      <c r="BM325" s="43"/>
      <c r="BN325" s="43"/>
      <c r="BO325" s="43"/>
      <c r="BP325" s="43"/>
      <c r="BQ325" s="43"/>
      <c r="BR325" s="43"/>
      <c r="BS325" s="43"/>
      <c r="BT325" s="43"/>
      <c r="BU325" s="43"/>
      <c r="BV325" s="43"/>
      <c r="BW325" s="43"/>
      <c r="BX325" s="43"/>
      <c r="BY325" s="43"/>
      <c r="BZ325" s="43"/>
      <c r="CA325" s="43"/>
    </row>
    <row r="326" spans="2:79" x14ac:dyDescent="0.25">
      <c r="B326" s="43"/>
      <c r="C326" s="43"/>
      <c r="D326" s="43"/>
      <c r="E326" s="43"/>
      <c r="F326" s="43"/>
      <c r="G326" s="43"/>
      <c r="H326" s="43"/>
      <c r="I326" s="43"/>
      <c r="K326" s="43"/>
      <c r="L326" s="43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  <c r="AA326" s="43"/>
      <c r="AB326" s="43"/>
      <c r="AC326" s="87"/>
      <c r="AD326" s="90"/>
      <c r="AE326" s="90"/>
      <c r="AF326" s="110"/>
      <c r="AG326" s="90"/>
      <c r="AH326" s="90"/>
      <c r="AI326" s="90"/>
      <c r="AJ326" s="90"/>
      <c r="AK326" s="43"/>
      <c r="AL326" s="43"/>
      <c r="AM326" s="43"/>
      <c r="AN326" s="43"/>
      <c r="AO326" s="43"/>
      <c r="AP326" s="43"/>
      <c r="AQ326" s="43"/>
      <c r="AR326" s="43"/>
      <c r="AS326" s="43"/>
      <c r="AT326" s="43"/>
      <c r="AU326" s="43"/>
      <c r="AV326" s="43"/>
      <c r="AW326" s="43"/>
      <c r="AX326" s="43"/>
      <c r="AY326" s="43"/>
      <c r="AZ326" s="43"/>
      <c r="BA326" s="43"/>
      <c r="BB326" s="43"/>
      <c r="BC326" s="43"/>
      <c r="BD326" s="43"/>
      <c r="BE326" s="43"/>
      <c r="BF326" s="43"/>
      <c r="BG326" s="43"/>
      <c r="BH326" s="43"/>
      <c r="BI326" s="43"/>
      <c r="BJ326" s="43"/>
      <c r="BK326" s="43"/>
      <c r="BL326" s="43"/>
      <c r="BM326" s="43"/>
      <c r="BN326" s="43"/>
      <c r="BO326" s="43"/>
      <c r="BP326" s="43"/>
      <c r="BQ326" s="43"/>
      <c r="BR326" s="43"/>
      <c r="BS326" s="43"/>
      <c r="BT326" s="43"/>
      <c r="BU326" s="43"/>
      <c r="BV326" s="43"/>
      <c r="BW326" s="43"/>
      <c r="BX326" s="43"/>
      <c r="BY326" s="43"/>
      <c r="BZ326" s="43"/>
      <c r="CA326" s="43"/>
    </row>
    <row r="327" spans="2:79" x14ac:dyDescent="0.25">
      <c r="B327" s="43"/>
      <c r="C327" s="43"/>
      <c r="D327" s="43"/>
      <c r="E327" s="43"/>
      <c r="F327" s="43"/>
      <c r="G327" s="43"/>
      <c r="H327" s="43"/>
      <c r="I327" s="43"/>
      <c r="K327" s="43"/>
      <c r="L327" s="43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  <c r="AA327" s="43"/>
      <c r="AB327" s="43"/>
      <c r="AC327" s="116"/>
      <c r="AD327" s="88"/>
      <c r="AE327" s="88"/>
      <c r="AF327" s="99"/>
      <c r="AG327" s="88"/>
      <c r="AH327" s="88"/>
      <c r="AI327" s="88"/>
      <c r="AJ327" s="88"/>
      <c r="AK327" s="43"/>
      <c r="AL327" s="43"/>
      <c r="AM327" s="43"/>
      <c r="AN327" s="43"/>
      <c r="AO327" s="43"/>
      <c r="AP327" s="43"/>
      <c r="AQ327" s="43"/>
      <c r="AR327" s="43"/>
      <c r="AS327" s="43"/>
      <c r="AT327" s="43"/>
      <c r="AU327" s="43"/>
      <c r="AV327" s="43"/>
      <c r="AW327" s="43"/>
      <c r="AX327" s="43"/>
      <c r="AY327" s="43"/>
      <c r="AZ327" s="43"/>
      <c r="BA327" s="43"/>
      <c r="BB327" s="43"/>
      <c r="BC327" s="43"/>
      <c r="BD327" s="43"/>
      <c r="BE327" s="43"/>
      <c r="BF327" s="43"/>
      <c r="BG327" s="43"/>
      <c r="BH327" s="43"/>
      <c r="BI327" s="43"/>
      <c r="BJ327" s="43"/>
      <c r="BK327" s="43"/>
      <c r="BL327" s="43"/>
      <c r="BM327" s="43"/>
      <c r="BN327" s="43"/>
      <c r="BO327" s="43"/>
      <c r="BP327" s="43"/>
      <c r="BQ327" s="43"/>
      <c r="BR327" s="43"/>
      <c r="BS327" s="43"/>
      <c r="BT327" s="43"/>
      <c r="BU327" s="43"/>
      <c r="BV327" s="43"/>
      <c r="BW327" s="43"/>
      <c r="BX327" s="43"/>
      <c r="BY327" s="43"/>
      <c r="BZ327" s="43"/>
      <c r="CA327" s="43"/>
    </row>
    <row r="328" spans="2:79" x14ac:dyDescent="0.25">
      <c r="B328" s="43"/>
      <c r="C328" s="43"/>
      <c r="D328" s="43"/>
      <c r="E328" s="43"/>
      <c r="F328" s="43"/>
      <c r="G328" s="43"/>
      <c r="H328" s="43"/>
      <c r="I328" s="43"/>
      <c r="K328" s="43"/>
      <c r="L328" s="43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  <c r="AA328" s="43"/>
      <c r="AB328" s="43"/>
      <c r="AC328" s="87"/>
      <c r="AD328" s="88"/>
      <c r="AE328" s="88"/>
      <c r="AF328" s="99"/>
      <c r="AG328" s="88"/>
      <c r="AH328" s="88"/>
      <c r="AI328" s="88"/>
      <c r="AJ328" s="88"/>
      <c r="AK328" s="43"/>
      <c r="AL328" s="43"/>
      <c r="AM328" s="43"/>
      <c r="AN328" s="43"/>
      <c r="AO328" s="43"/>
      <c r="AP328" s="43"/>
      <c r="AQ328" s="43"/>
      <c r="AR328" s="43"/>
      <c r="AS328" s="43"/>
      <c r="AT328" s="43"/>
      <c r="AU328" s="43"/>
      <c r="AV328" s="43"/>
      <c r="AW328" s="43"/>
      <c r="AX328" s="43"/>
      <c r="AY328" s="43"/>
      <c r="AZ328" s="43"/>
      <c r="BA328" s="43"/>
      <c r="BB328" s="43"/>
      <c r="BC328" s="43"/>
      <c r="BD328" s="43"/>
      <c r="BE328" s="43"/>
      <c r="BF328" s="43"/>
      <c r="BG328" s="43"/>
      <c r="BH328" s="43"/>
      <c r="BI328" s="43"/>
      <c r="BJ328" s="43"/>
      <c r="BK328" s="43"/>
      <c r="BL328" s="43"/>
      <c r="BM328" s="43"/>
      <c r="BN328" s="43"/>
      <c r="BO328" s="43"/>
      <c r="BP328" s="43"/>
      <c r="BQ328" s="43"/>
      <c r="BR328" s="43"/>
      <c r="BS328" s="43"/>
      <c r="BT328" s="43"/>
      <c r="BU328" s="43"/>
      <c r="BV328" s="43"/>
      <c r="BW328" s="43"/>
      <c r="BX328" s="43"/>
      <c r="BY328" s="43"/>
      <c r="BZ328" s="43"/>
      <c r="CA328" s="43"/>
    </row>
    <row r="329" spans="2:79" x14ac:dyDescent="0.25">
      <c r="B329" s="43"/>
      <c r="C329" s="43"/>
      <c r="D329" s="43"/>
      <c r="E329" s="43"/>
      <c r="F329" s="43"/>
      <c r="G329" s="43"/>
      <c r="H329" s="43"/>
      <c r="I329" s="43"/>
      <c r="K329" s="43"/>
      <c r="L329" s="43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  <c r="AA329" s="43"/>
      <c r="AB329" s="43"/>
      <c r="AC329" s="87"/>
      <c r="AD329" s="88"/>
      <c r="AE329" s="88"/>
      <c r="AF329" s="88"/>
      <c r="AG329" s="88"/>
      <c r="AH329" s="88"/>
      <c r="AI329" s="88"/>
      <c r="AJ329" s="88"/>
      <c r="AK329" s="43"/>
      <c r="AL329" s="43"/>
      <c r="AM329" s="43"/>
      <c r="AN329" s="43"/>
      <c r="AO329" s="43"/>
      <c r="AP329" s="43"/>
      <c r="AQ329" s="43"/>
      <c r="AR329" s="43"/>
      <c r="AS329" s="43"/>
      <c r="AT329" s="43"/>
      <c r="AU329" s="43"/>
      <c r="AV329" s="43"/>
      <c r="AW329" s="43"/>
      <c r="AX329" s="43"/>
      <c r="AY329" s="43"/>
      <c r="AZ329" s="43"/>
      <c r="BA329" s="43"/>
      <c r="BB329" s="43"/>
      <c r="BC329" s="43"/>
      <c r="BD329" s="43"/>
      <c r="BE329" s="43"/>
      <c r="BF329" s="43"/>
      <c r="BG329" s="43"/>
      <c r="BH329" s="43"/>
      <c r="BI329" s="43"/>
      <c r="BJ329" s="43"/>
      <c r="BK329" s="43"/>
      <c r="BL329" s="43"/>
      <c r="BM329" s="43"/>
      <c r="BN329" s="43"/>
      <c r="BO329" s="43"/>
      <c r="BP329" s="43"/>
      <c r="BQ329" s="43"/>
      <c r="BR329" s="43"/>
      <c r="BS329" s="43"/>
      <c r="BT329" s="43"/>
      <c r="BU329" s="43"/>
      <c r="BV329" s="43"/>
      <c r="BW329" s="43"/>
      <c r="BX329" s="43"/>
      <c r="BY329" s="43"/>
      <c r="BZ329" s="43"/>
      <c r="CA329" s="43"/>
    </row>
    <row r="330" spans="2:79" x14ac:dyDescent="0.25">
      <c r="B330" s="43"/>
      <c r="C330" s="43"/>
      <c r="D330" s="43"/>
      <c r="E330" s="43"/>
      <c r="F330" s="43"/>
      <c r="G330" s="43"/>
      <c r="H330" s="43"/>
      <c r="I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  <c r="AA330" s="43"/>
      <c r="AB330" s="43"/>
      <c r="AC330" s="116"/>
      <c r="AD330" s="88"/>
      <c r="AE330" s="88"/>
      <c r="AF330" s="88"/>
      <c r="AG330" s="88"/>
      <c r="AH330" s="88"/>
      <c r="AI330" s="88"/>
      <c r="AJ330" s="88"/>
      <c r="AK330" s="43"/>
      <c r="AL330" s="43"/>
      <c r="AM330" s="43"/>
      <c r="AN330" s="43"/>
      <c r="AO330" s="43"/>
      <c r="AP330" s="43"/>
      <c r="AQ330" s="43"/>
      <c r="AR330" s="43"/>
      <c r="AS330" s="43"/>
      <c r="AT330" s="43"/>
      <c r="AU330" s="43"/>
      <c r="AV330" s="43"/>
      <c r="AW330" s="43"/>
      <c r="AX330" s="43"/>
      <c r="AY330" s="43"/>
      <c r="AZ330" s="43"/>
      <c r="BA330" s="43"/>
      <c r="BB330" s="43"/>
      <c r="BC330" s="43"/>
      <c r="BD330" s="43"/>
      <c r="BE330" s="43"/>
      <c r="BF330" s="43"/>
      <c r="BG330" s="43"/>
      <c r="BH330" s="43"/>
      <c r="BI330" s="43"/>
      <c r="BJ330" s="43"/>
      <c r="BK330" s="43"/>
      <c r="BL330" s="43"/>
      <c r="BM330" s="43"/>
      <c r="BN330" s="43"/>
      <c r="BO330" s="43"/>
      <c r="BP330" s="43"/>
      <c r="BQ330" s="43"/>
      <c r="BR330" s="43"/>
      <c r="BS330" s="43"/>
      <c r="BT330" s="43"/>
      <c r="BU330" s="43"/>
      <c r="BV330" s="43"/>
      <c r="BW330" s="43"/>
      <c r="BX330" s="43"/>
      <c r="BY330" s="43"/>
      <c r="BZ330" s="43"/>
      <c r="CA330" s="43"/>
    </row>
    <row r="331" spans="2:79" x14ac:dyDescent="0.25">
      <c r="B331" s="43"/>
      <c r="C331" s="43"/>
      <c r="D331" s="43"/>
      <c r="E331" s="43"/>
      <c r="F331" s="43"/>
      <c r="G331" s="43"/>
      <c r="H331" s="43"/>
      <c r="I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  <c r="AA331" s="43"/>
      <c r="AB331" s="43"/>
      <c r="AC331" s="117"/>
      <c r="AD331" s="88"/>
      <c r="AE331" s="88"/>
      <c r="AF331" s="88"/>
      <c r="AG331" s="88"/>
      <c r="AH331" s="88"/>
      <c r="AI331" s="88"/>
      <c r="AJ331" s="88"/>
      <c r="AK331" s="43"/>
      <c r="AL331" s="43"/>
      <c r="AM331" s="43"/>
      <c r="AN331" s="43"/>
      <c r="AO331" s="43"/>
      <c r="AP331" s="43"/>
      <c r="AQ331" s="43"/>
      <c r="AR331" s="43"/>
      <c r="AS331" s="43"/>
      <c r="AT331" s="43"/>
      <c r="AU331" s="43"/>
      <c r="AV331" s="43"/>
      <c r="AW331" s="43"/>
      <c r="AX331" s="43"/>
      <c r="AY331" s="43"/>
      <c r="AZ331" s="43"/>
      <c r="BA331" s="43"/>
      <c r="BB331" s="43"/>
      <c r="BC331" s="43"/>
      <c r="BD331" s="43"/>
      <c r="BE331" s="43"/>
      <c r="BF331" s="43"/>
      <c r="BG331" s="43"/>
      <c r="BH331" s="43"/>
      <c r="BI331" s="43"/>
      <c r="BJ331" s="43"/>
      <c r="BK331" s="43"/>
      <c r="BL331" s="43"/>
      <c r="BM331" s="43"/>
      <c r="BN331" s="43"/>
      <c r="BO331" s="43"/>
      <c r="BP331" s="43"/>
      <c r="BQ331" s="43"/>
      <c r="BR331" s="43"/>
      <c r="BS331" s="43"/>
      <c r="BT331" s="43"/>
      <c r="BU331" s="43"/>
      <c r="BV331" s="43"/>
      <c r="BW331" s="43"/>
      <c r="BX331" s="43"/>
      <c r="BY331" s="43"/>
      <c r="BZ331" s="43"/>
      <c r="CA331" s="43"/>
    </row>
    <row r="332" spans="2:79" x14ac:dyDescent="0.25">
      <c r="B332" s="43"/>
      <c r="C332" s="43"/>
      <c r="D332" s="43"/>
      <c r="E332" s="43"/>
      <c r="F332" s="43"/>
      <c r="G332" s="43"/>
      <c r="H332" s="43"/>
      <c r="I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  <c r="AA332" s="43"/>
      <c r="AB332" s="43"/>
      <c r="AC332" s="117"/>
      <c r="AD332" s="88"/>
      <c r="AE332" s="88"/>
      <c r="AF332" s="88"/>
      <c r="AG332" s="88"/>
      <c r="AH332" s="88"/>
      <c r="AI332" s="88"/>
      <c r="AJ332" s="88"/>
      <c r="AK332" s="43"/>
      <c r="AL332" s="43"/>
      <c r="AM332" s="43"/>
      <c r="AN332" s="43"/>
      <c r="AO332" s="43"/>
      <c r="AP332" s="43"/>
      <c r="AQ332" s="43"/>
      <c r="AR332" s="43"/>
      <c r="AS332" s="43"/>
      <c r="AT332" s="43"/>
      <c r="AU332" s="43"/>
      <c r="AV332" s="43"/>
      <c r="AW332" s="43"/>
      <c r="AX332" s="43"/>
      <c r="AY332" s="43"/>
      <c r="AZ332" s="43"/>
      <c r="BA332" s="43"/>
      <c r="BB332" s="43"/>
      <c r="BC332" s="43"/>
      <c r="BD332" s="43"/>
      <c r="BE332" s="43"/>
      <c r="BF332" s="43"/>
      <c r="BG332" s="43"/>
      <c r="BH332" s="43"/>
      <c r="BI332" s="43"/>
      <c r="BJ332" s="43"/>
      <c r="BK332" s="43"/>
      <c r="BL332" s="43"/>
      <c r="BM332" s="43"/>
      <c r="BN332" s="43"/>
      <c r="BO332" s="43"/>
      <c r="BP332" s="43"/>
      <c r="BQ332" s="43"/>
      <c r="BR332" s="43"/>
      <c r="BS332" s="43"/>
      <c r="BT332" s="43"/>
      <c r="BU332" s="43"/>
      <c r="BV332" s="43"/>
      <c r="BW332" s="43"/>
      <c r="BX332" s="43"/>
      <c r="BY332" s="43"/>
      <c r="BZ332" s="43"/>
      <c r="CA332" s="43"/>
    </row>
    <row r="333" spans="2:79" x14ac:dyDescent="0.25">
      <c r="B333" s="43"/>
      <c r="C333" s="43"/>
      <c r="D333" s="43"/>
      <c r="E333" s="43"/>
      <c r="F333" s="43"/>
      <c r="G333" s="43"/>
      <c r="H333" s="43"/>
      <c r="I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  <c r="AA333" s="43"/>
      <c r="AB333" s="43"/>
      <c r="AC333" s="117"/>
      <c r="AD333" s="88"/>
      <c r="AE333" s="88"/>
      <c r="AF333" s="88"/>
      <c r="AG333" s="88"/>
      <c r="AH333" s="88"/>
      <c r="AI333" s="88"/>
      <c r="AJ333" s="88"/>
      <c r="AK333" s="43"/>
      <c r="AL333" s="43"/>
      <c r="AM333" s="43"/>
      <c r="AN333" s="43"/>
      <c r="AO333" s="43"/>
      <c r="AP333" s="43"/>
      <c r="AQ333" s="43"/>
      <c r="AR333" s="43"/>
      <c r="AS333" s="43"/>
      <c r="AT333" s="43"/>
      <c r="AU333" s="43"/>
      <c r="AV333" s="43"/>
      <c r="AW333" s="43"/>
      <c r="AX333" s="43"/>
      <c r="AY333" s="43"/>
      <c r="AZ333" s="43"/>
      <c r="BA333" s="43"/>
      <c r="BB333" s="43"/>
      <c r="BC333" s="43"/>
      <c r="BD333" s="43"/>
      <c r="BE333" s="43"/>
      <c r="BF333" s="43"/>
      <c r="BG333" s="43"/>
      <c r="BH333" s="43"/>
      <c r="BI333" s="43"/>
      <c r="BJ333" s="43"/>
      <c r="BK333" s="43"/>
      <c r="BL333" s="43"/>
      <c r="BM333" s="43"/>
      <c r="BN333" s="43"/>
      <c r="BO333" s="43"/>
      <c r="BP333" s="43"/>
      <c r="BQ333" s="43"/>
      <c r="BR333" s="43"/>
      <c r="BS333" s="43"/>
      <c r="BT333" s="43"/>
      <c r="BU333" s="43"/>
      <c r="BV333" s="43"/>
      <c r="BW333" s="43"/>
      <c r="BX333" s="43"/>
      <c r="BY333" s="43"/>
      <c r="BZ333" s="43"/>
      <c r="CA333" s="43"/>
    </row>
    <row r="334" spans="2:79" x14ac:dyDescent="0.25">
      <c r="B334" s="43"/>
      <c r="C334" s="43"/>
      <c r="D334" s="43"/>
      <c r="E334" s="43"/>
      <c r="F334" s="43"/>
      <c r="G334" s="43"/>
      <c r="H334" s="43"/>
      <c r="I334" s="43"/>
      <c r="K334" s="43"/>
      <c r="L334" s="43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  <c r="AA334" s="43"/>
      <c r="AB334" s="43"/>
      <c r="AC334" s="117"/>
      <c r="AD334" s="88"/>
      <c r="AE334" s="88"/>
      <c r="AF334" s="88"/>
      <c r="AG334" s="88"/>
      <c r="AH334" s="88"/>
      <c r="AI334" s="88"/>
      <c r="AJ334" s="88"/>
      <c r="AK334" s="43"/>
      <c r="AL334" s="43"/>
      <c r="AM334" s="43"/>
      <c r="AN334" s="43"/>
      <c r="AO334" s="43"/>
      <c r="AP334" s="43"/>
      <c r="AQ334" s="43"/>
      <c r="AR334" s="43"/>
      <c r="AS334" s="43"/>
      <c r="AT334" s="43"/>
      <c r="AU334" s="43"/>
      <c r="AV334" s="43"/>
      <c r="AW334" s="43"/>
      <c r="AX334" s="43"/>
      <c r="AY334" s="43"/>
      <c r="AZ334" s="43"/>
      <c r="BA334" s="43"/>
      <c r="BB334" s="43"/>
      <c r="BC334" s="43"/>
      <c r="BD334" s="43"/>
      <c r="BE334" s="43"/>
      <c r="BF334" s="43"/>
      <c r="BG334" s="43"/>
      <c r="BH334" s="43"/>
      <c r="BI334" s="43"/>
      <c r="BJ334" s="43"/>
      <c r="BK334" s="43"/>
      <c r="BL334" s="43"/>
      <c r="BM334" s="43"/>
      <c r="BN334" s="43"/>
      <c r="BO334" s="43"/>
      <c r="BP334" s="43"/>
      <c r="BQ334" s="43"/>
      <c r="BR334" s="43"/>
      <c r="BS334" s="43"/>
      <c r="BT334" s="43"/>
      <c r="BU334" s="43"/>
      <c r="BV334" s="43"/>
      <c r="BW334" s="43"/>
      <c r="BX334" s="43"/>
      <c r="BY334" s="43"/>
      <c r="BZ334" s="43"/>
      <c r="CA334" s="43"/>
    </row>
    <row r="335" spans="2:79" x14ac:dyDescent="0.25">
      <c r="B335" s="43"/>
      <c r="C335" s="43"/>
      <c r="D335" s="43"/>
      <c r="E335" s="43"/>
      <c r="F335" s="43"/>
      <c r="G335" s="43"/>
      <c r="H335" s="43"/>
      <c r="I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  <c r="AA335" s="43"/>
      <c r="AB335" s="43"/>
      <c r="AC335" s="117"/>
      <c r="AD335" s="42"/>
      <c r="AE335" s="42"/>
      <c r="AF335" s="42"/>
      <c r="AG335" s="42"/>
      <c r="AH335" s="42"/>
      <c r="AI335" s="42"/>
      <c r="AJ335" s="42"/>
      <c r="AK335" s="43"/>
      <c r="AL335" s="43"/>
      <c r="AM335" s="43"/>
      <c r="AN335" s="43"/>
      <c r="AO335" s="43"/>
      <c r="AP335" s="43"/>
      <c r="AQ335" s="43"/>
      <c r="AR335" s="43"/>
      <c r="AS335" s="43"/>
      <c r="AT335" s="43"/>
      <c r="AU335" s="43"/>
      <c r="AV335" s="43"/>
      <c r="AW335" s="43"/>
      <c r="AX335" s="43"/>
      <c r="AY335" s="43"/>
      <c r="AZ335" s="43"/>
      <c r="BA335" s="43"/>
      <c r="BB335" s="43"/>
      <c r="BC335" s="43"/>
      <c r="BD335" s="43"/>
      <c r="BE335" s="43"/>
      <c r="BF335" s="43"/>
      <c r="BG335" s="43"/>
      <c r="BH335" s="43"/>
      <c r="BI335" s="43"/>
      <c r="BJ335" s="43"/>
      <c r="BK335" s="43"/>
      <c r="BL335" s="43"/>
      <c r="BM335" s="43"/>
      <c r="BN335" s="43"/>
      <c r="BO335" s="43"/>
      <c r="BP335" s="43"/>
      <c r="BQ335" s="43"/>
      <c r="BR335" s="43"/>
      <c r="BS335" s="43"/>
      <c r="BT335" s="43"/>
      <c r="BU335" s="43"/>
      <c r="BV335" s="43"/>
      <c r="BW335" s="43"/>
      <c r="BX335" s="43"/>
      <c r="BY335" s="43"/>
      <c r="BZ335" s="43"/>
      <c r="CA335" s="43"/>
    </row>
    <row r="336" spans="2:79" x14ac:dyDescent="0.25">
      <c r="B336" s="43"/>
      <c r="C336" s="43"/>
      <c r="D336" s="43"/>
      <c r="E336" s="43"/>
      <c r="F336" s="43"/>
      <c r="G336" s="43"/>
      <c r="H336" s="43"/>
      <c r="I336" s="43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  <c r="AA336" s="43"/>
      <c r="AB336" s="43"/>
      <c r="AC336" s="117"/>
      <c r="AD336" s="42"/>
      <c r="AE336" s="42"/>
      <c r="AF336" s="42"/>
      <c r="AG336" s="42"/>
      <c r="AH336" s="42"/>
      <c r="AI336" s="42"/>
      <c r="AJ336" s="42"/>
      <c r="AK336" s="43"/>
      <c r="AL336" s="43"/>
      <c r="AM336" s="43"/>
      <c r="AN336" s="43"/>
      <c r="AO336" s="43"/>
      <c r="AP336" s="43"/>
      <c r="AQ336" s="43"/>
      <c r="AR336" s="43"/>
      <c r="AS336" s="43"/>
      <c r="AT336" s="43"/>
      <c r="AU336" s="43"/>
      <c r="AV336" s="43"/>
      <c r="AW336" s="43"/>
      <c r="AX336" s="43"/>
      <c r="AY336" s="43"/>
      <c r="AZ336" s="43"/>
      <c r="BA336" s="43"/>
      <c r="BB336" s="43"/>
      <c r="BC336" s="43"/>
      <c r="BD336" s="43"/>
      <c r="BE336" s="43"/>
      <c r="BF336" s="43"/>
      <c r="BG336" s="43"/>
      <c r="BH336" s="43"/>
      <c r="BI336" s="43"/>
      <c r="BJ336" s="43"/>
      <c r="BK336" s="43"/>
      <c r="BL336" s="43"/>
      <c r="BM336" s="43"/>
      <c r="BN336" s="43"/>
      <c r="BO336" s="43"/>
      <c r="BP336" s="43"/>
      <c r="BQ336" s="43"/>
      <c r="BR336" s="43"/>
      <c r="BS336" s="43"/>
      <c r="BT336" s="43"/>
      <c r="BU336" s="43"/>
      <c r="BV336" s="43"/>
      <c r="BW336" s="43"/>
      <c r="BX336" s="43"/>
      <c r="BY336" s="43"/>
      <c r="BZ336" s="43"/>
      <c r="CA336" s="43"/>
    </row>
    <row r="337" spans="2:79" x14ac:dyDescent="0.25">
      <c r="B337" s="43"/>
      <c r="C337" s="43"/>
      <c r="D337" s="43"/>
      <c r="E337" s="43"/>
      <c r="F337" s="43"/>
      <c r="G337" s="43"/>
      <c r="H337" s="43"/>
      <c r="I337" s="43"/>
      <c r="K337" s="43"/>
      <c r="L337" s="43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  <c r="AA337" s="43"/>
      <c r="AB337" s="43"/>
      <c r="AC337" s="117"/>
      <c r="AD337" s="88"/>
      <c r="AE337" s="88"/>
      <c r="AF337" s="88"/>
      <c r="AG337" s="88"/>
      <c r="AH337" s="88"/>
      <c r="AI337" s="88"/>
      <c r="AJ337" s="88"/>
      <c r="AK337" s="43"/>
      <c r="AL337" s="43"/>
      <c r="AM337" s="43"/>
      <c r="AN337" s="43"/>
      <c r="AO337" s="43"/>
      <c r="AP337" s="43"/>
      <c r="AQ337" s="43"/>
      <c r="AR337" s="43"/>
      <c r="AS337" s="43"/>
      <c r="AT337" s="43"/>
      <c r="AU337" s="43"/>
      <c r="AV337" s="43"/>
      <c r="AW337" s="43"/>
      <c r="AX337" s="43"/>
      <c r="AY337" s="43"/>
      <c r="AZ337" s="43"/>
      <c r="BA337" s="43"/>
      <c r="BB337" s="43"/>
      <c r="BC337" s="43"/>
      <c r="BD337" s="43"/>
      <c r="BE337" s="43"/>
      <c r="BF337" s="43"/>
      <c r="BG337" s="43"/>
      <c r="BH337" s="43"/>
      <c r="BI337" s="43"/>
      <c r="BJ337" s="43"/>
      <c r="BK337" s="43"/>
      <c r="BL337" s="43"/>
      <c r="BM337" s="43"/>
      <c r="BN337" s="43"/>
      <c r="BO337" s="43"/>
      <c r="BP337" s="43"/>
      <c r="BQ337" s="43"/>
      <c r="BR337" s="43"/>
      <c r="BS337" s="43"/>
      <c r="BT337" s="43"/>
      <c r="BU337" s="43"/>
      <c r="BV337" s="43"/>
      <c r="BW337" s="43"/>
      <c r="BX337" s="43"/>
      <c r="BY337" s="43"/>
      <c r="BZ337" s="43"/>
      <c r="CA337" s="43"/>
    </row>
    <row r="338" spans="2:79" x14ac:dyDescent="0.25">
      <c r="B338" s="43"/>
      <c r="C338" s="43"/>
      <c r="D338" s="43"/>
      <c r="E338" s="43"/>
      <c r="F338" s="43"/>
      <c r="G338" s="43"/>
      <c r="H338" s="43"/>
      <c r="I338" s="43"/>
      <c r="K338" s="43"/>
      <c r="L338" s="43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  <c r="AA338" s="43"/>
      <c r="AB338" s="43"/>
      <c r="AC338" s="138"/>
      <c r="AD338" s="138"/>
      <c r="AE338" s="138"/>
      <c r="AF338" s="138"/>
      <c r="AG338" s="138"/>
      <c r="AH338" s="138"/>
      <c r="AI338" s="138"/>
      <c r="AJ338" s="138"/>
      <c r="AK338" s="43"/>
      <c r="AL338" s="43"/>
      <c r="AM338" s="43"/>
      <c r="AN338" s="43"/>
      <c r="AO338" s="43"/>
      <c r="AP338" s="43"/>
      <c r="AQ338" s="43"/>
      <c r="AR338" s="43"/>
      <c r="AS338" s="43"/>
      <c r="AT338" s="43"/>
      <c r="AU338" s="43"/>
      <c r="AV338" s="43"/>
      <c r="AW338" s="43"/>
      <c r="AX338" s="43"/>
      <c r="AY338" s="43"/>
      <c r="AZ338" s="43"/>
      <c r="BA338" s="43"/>
      <c r="BB338" s="43"/>
      <c r="BC338" s="43"/>
      <c r="BD338" s="43"/>
      <c r="BE338" s="43"/>
      <c r="BF338" s="43"/>
      <c r="BG338" s="43"/>
      <c r="BH338" s="43"/>
      <c r="BI338" s="43"/>
      <c r="BJ338" s="43"/>
      <c r="BK338" s="43"/>
      <c r="BL338" s="43"/>
      <c r="BM338" s="43"/>
      <c r="BN338" s="43"/>
      <c r="BO338" s="43"/>
      <c r="BP338" s="43"/>
      <c r="BQ338" s="43"/>
      <c r="BR338" s="43"/>
      <c r="BS338" s="43"/>
      <c r="BT338" s="43"/>
      <c r="BU338" s="43"/>
      <c r="BV338" s="43"/>
      <c r="BW338" s="43"/>
      <c r="BX338" s="43"/>
      <c r="BY338" s="43"/>
      <c r="BZ338" s="43"/>
      <c r="CA338" s="43"/>
    </row>
    <row r="339" spans="2:79" x14ac:dyDescent="0.25">
      <c r="B339" s="43"/>
      <c r="C339" s="43"/>
      <c r="D339" s="43"/>
      <c r="E339" s="43"/>
      <c r="F339" s="43"/>
      <c r="G339" s="43"/>
      <c r="H339" s="43"/>
      <c r="I339" s="43"/>
      <c r="K339" s="43"/>
      <c r="L339" s="43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  <c r="AA339" s="43"/>
      <c r="AB339" s="43"/>
      <c r="AC339" s="43"/>
      <c r="AD339" s="43"/>
      <c r="AE339" s="43"/>
      <c r="AF339" s="43"/>
      <c r="AG339" s="43"/>
      <c r="AH339" s="43"/>
      <c r="AI339" s="43"/>
      <c r="AJ339" s="43"/>
      <c r="AK339" s="43"/>
      <c r="AL339" s="43"/>
      <c r="AM339" s="43"/>
      <c r="AN339" s="43"/>
      <c r="AO339" s="43"/>
      <c r="AP339" s="43"/>
      <c r="AQ339" s="43"/>
      <c r="AR339" s="43"/>
      <c r="AS339" s="43"/>
      <c r="AT339" s="43"/>
      <c r="AU339" s="43"/>
      <c r="AV339" s="43"/>
      <c r="AW339" s="43"/>
      <c r="AX339" s="43"/>
      <c r="AY339" s="43"/>
      <c r="AZ339" s="43"/>
      <c r="BA339" s="43"/>
      <c r="BB339" s="43"/>
      <c r="BC339" s="43"/>
      <c r="BD339" s="43"/>
      <c r="BE339" s="43"/>
      <c r="BF339" s="43"/>
      <c r="BG339" s="43"/>
      <c r="BH339" s="43"/>
      <c r="BI339" s="43"/>
      <c r="BJ339" s="43"/>
      <c r="BK339" s="43"/>
      <c r="BL339" s="43"/>
      <c r="BM339" s="43"/>
      <c r="BN339" s="43"/>
      <c r="BO339" s="43"/>
      <c r="BP339" s="43"/>
      <c r="BQ339" s="43"/>
      <c r="BR339" s="43"/>
      <c r="BS339" s="43"/>
      <c r="BT339" s="43"/>
      <c r="BU339" s="43"/>
      <c r="BV339" s="43"/>
      <c r="BW339" s="43"/>
      <c r="BX339" s="43"/>
      <c r="BY339" s="43"/>
      <c r="BZ339" s="43"/>
      <c r="CA339" s="43"/>
    </row>
    <row r="340" spans="2:79" x14ac:dyDescent="0.25">
      <c r="B340" s="43"/>
      <c r="C340" s="43"/>
      <c r="D340" s="43"/>
      <c r="E340" s="43"/>
      <c r="F340" s="43"/>
      <c r="G340" s="43"/>
      <c r="H340" s="43"/>
      <c r="I340" s="43"/>
      <c r="K340" s="43"/>
      <c r="L340" s="43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  <c r="AA340" s="43"/>
      <c r="AB340" s="43"/>
      <c r="AC340" s="43"/>
      <c r="AD340" s="43"/>
      <c r="AE340" s="43"/>
      <c r="AF340" s="43"/>
      <c r="AG340" s="43"/>
      <c r="AH340" s="43"/>
      <c r="AI340" s="43"/>
      <c r="AJ340" s="43"/>
      <c r="AK340" s="43"/>
      <c r="AL340" s="43"/>
      <c r="AM340" s="43"/>
      <c r="AN340" s="43"/>
      <c r="AO340" s="43"/>
      <c r="AP340" s="43"/>
      <c r="AQ340" s="43"/>
      <c r="AR340" s="43"/>
      <c r="AS340" s="43"/>
      <c r="AT340" s="43"/>
      <c r="AU340" s="43"/>
      <c r="AV340" s="43"/>
      <c r="AW340" s="43"/>
      <c r="AX340" s="43"/>
      <c r="AY340" s="43"/>
      <c r="AZ340" s="43"/>
      <c r="BA340" s="43"/>
      <c r="BB340" s="43"/>
      <c r="BC340" s="43"/>
      <c r="BD340" s="43"/>
      <c r="BE340" s="43"/>
      <c r="BF340" s="43"/>
      <c r="BG340" s="43"/>
      <c r="BH340" s="43"/>
      <c r="BI340" s="43"/>
      <c r="BJ340" s="43"/>
      <c r="BK340" s="43"/>
      <c r="BL340" s="43"/>
      <c r="BM340" s="43"/>
      <c r="BN340" s="43"/>
      <c r="BO340" s="43"/>
      <c r="BP340" s="43"/>
      <c r="BQ340" s="43"/>
      <c r="BR340" s="43"/>
      <c r="BS340" s="43"/>
      <c r="BT340" s="43"/>
      <c r="BU340" s="43"/>
      <c r="BV340" s="43"/>
      <c r="BW340" s="43"/>
      <c r="BX340" s="43"/>
      <c r="BY340" s="43"/>
      <c r="BZ340" s="43"/>
      <c r="CA340" s="43"/>
    </row>
    <row r="341" spans="2:79" x14ac:dyDescent="0.25">
      <c r="B341" s="43"/>
      <c r="C341" s="43"/>
      <c r="D341" s="43"/>
      <c r="E341" s="43"/>
      <c r="F341" s="43"/>
      <c r="G341" s="43"/>
      <c r="H341" s="43"/>
      <c r="I341" s="43"/>
      <c r="K341" s="43"/>
      <c r="L341" s="43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  <c r="AA341" s="43"/>
      <c r="AB341" s="43"/>
      <c r="AC341" s="43"/>
      <c r="AD341" s="43"/>
      <c r="AE341" s="43"/>
      <c r="AF341" s="43"/>
      <c r="AG341" s="43"/>
      <c r="AH341" s="43"/>
      <c r="AI341" s="43"/>
      <c r="AJ341" s="43"/>
      <c r="AK341" s="43"/>
      <c r="AL341" s="43"/>
      <c r="AM341" s="43"/>
      <c r="AN341" s="43"/>
      <c r="AO341" s="43"/>
      <c r="AP341" s="43"/>
      <c r="AQ341" s="43"/>
      <c r="AR341" s="43"/>
      <c r="AS341" s="43"/>
      <c r="AT341" s="43"/>
      <c r="AU341" s="43"/>
      <c r="AV341" s="43"/>
      <c r="AW341" s="43"/>
      <c r="AX341" s="43"/>
      <c r="AY341" s="43"/>
      <c r="AZ341" s="43"/>
      <c r="BA341" s="43"/>
      <c r="BB341" s="43"/>
      <c r="BC341" s="43"/>
      <c r="BD341" s="43"/>
      <c r="BE341" s="43"/>
      <c r="BF341" s="43"/>
      <c r="BG341" s="43"/>
      <c r="BH341" s="43"/>
      <c r="BI341" s="43"/>
      <c r="BJ341" s="43"/>
      <c r="BK341" s="43"/>
      <c r="BL341" s="43"/>
      <c r="BM341" s="43"/>
      <c r="BN341" s="43"/>
      <c r="BO341" s="43"/>
      <c r="BP341" s="43"/>
      <c r="BQ341" s="43"/>
      <c r="BR341" s="43"/>
      <c r="BS341" s="43"/>
      <c r="BT341" s="43"/>
      <c r="BU341" s="43"/>
      <c r="BV341" s="43"/>
      <c r="BW341" s="43"/>
      <c r="BX341" s="43"/>
      <c r="BY341" s="43"/>
      <c r="BZ341" s="43"/>
      <c r="CA341" s="43"/>
    </row>
    <row r="342" spans="2:79" x14ac:dyDescent="0.25">
      <c r="B342" s="43"/>
      <c r="C342" s="43"/>
      <c r="D342" s="43"/>
      <c r="E342" s="43"/>
      <c r="F342" s="43"/>
      <c r="G342" s="43"/>
      <c r="H342" s="43"/>
      <c r="I342" s="43"/>
      <c r="K342" s="43"/>
      <c r="L342" s="43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  <c r="AA342" s="43"/>
      <c r="AB342" s="43"/>
      <c r="AC342" s="43"/>
      <c r="AD342" s="43"/>
      <c r="AE342" s="43"/>
      <c r="AF342" s="43"/>
      <c r="AG342" s="43"/>
      <c r="AH342" s="43"/>
      <c r="AI342" s="43"/>
      <c r="AJ342" s="43"/>
      <c r="AK342" s="43"/>
      <c r="AL342" s="43"/>
      <c r="AM342" s="43"/>
      <c r="AN342" s="43"/>
      <c r="AO342" s="43"/>
      <c r="AP342" s="43"/>
      <c r="AQ342" s="43"/>
      <c r="AR342" s="43"/>
      <c r="AS342" s="43"/>
      <c r="AT342" s="43"/>
      <c r="AU342" s="43"/>
      <c r="AV342" s="43"/>
      <c r="AW342" s="43"/>
      <c r="AX342" s="43"/>
      <c r="AY342" s="43"/>
      <c r="AZ342" s="43"/>
      <c r="BA342" s="43"/>
      <c r="BB342" s="43"/>
      <c r="BC342" s="43"/>
      <c r="BD342" s="43"/>
      <c r="BE342" s="43"/>
      <c r="BF342" s="43"/>
      <c r="BG342" s="43"/>
      <c r="BH342" s="43"/>
      <c r="BI342" s="43"/>
      <c r="BJ342" s="43"/>
      <c r="BK342" s="43"/>
      <c r="BL342" s="43"/>
      <c r="BM342" s="43"/>
      <c r="BN342" s="43"/>
      <c r="BO342" s="43"/>
      <c r="BP342" s="43"/>
      <c r="BQ342" s="43"/>
      <c r="BR342" s="43"/>
      <c r="BS342" s="43"/>
      <c r="BT342" s="43"/>
      <c r="BU342" s="43"/>
      <c r="BV342" s="43"/>
      <c r="BW342" s="43"/>
      <c r="BX342" s="43"/>
      <c r="BY342" s="43"/>
      <c r="BZ342" s="43"/>
      <c r="CA342" s="43"/>
    </row>
    <row r="343" spans="2:79" x14ac:dyDescent="0.25">
      <c r="B343" s="43"/>
      <c r="C343" s="43"/>
      <c r="D343" s="43"/>
      <c r="E343" s="43"/>
      <c r="F343" s="43"/>
      <c r="G343" s="43"/>
      <c r="H343" s="43"/>
      <c r="I343" s="43"/>
      <c r="K343" s="43"/>
      <c r="L343" s="43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  <c r="AA343" s="43"/>
      <c r="AB343" s="43"/>
      <c r="AC343" s="43"/>
      <c r="AD343" s="43"/>
      <c r="AE343" s="43"/>
      <c r="AF343" s="43"/>
      <c r="AG343" s="43"/>
      <c r="AH343" s="43"/>
      <c r="AI343" s="43"/>
      <c r="AJ343" s="43"/>
      <c r="AK343" s="43"/>
      <c r="AL343" s="43"/>
      <c r="AM343" s="43"/>
      <c r="AN343" s="43"/>
      <c r="AO343" s="43"/>
      <c r="AP343" s="43"/>
      <c r="AQ343" s="43"/>
      <c r="AR343" s="43"/>
      <c r="AS343" s="43"/>
      <c r="AT343" s="43"/>
      <c r="AU343" s="43"/>
      <c r="AV343" s="43"/>
      <c r="AW343" s="43"/>
      <c r="AX343" s="43"/>
      <c r="AY343" s="43"/>
      <c r="AZ343" s="43"/>
      <c r="BA343" s="43"/>
      <c r="BB343" s="43"/>
      <c r="BC343" s="43"/>
      <c r="BD343" s="43"/>
      <c r="BE343" s="43"/>
      <c r="BF343" s="43"/>
      <c r="BG343" s="43"/>
      <c r="BH343" s="43"/>
      <c r="BI343" s="43"/>
      <c r="BJ343" s="43"/>
      <c r="BK343" s="43"/>
      <c r="BL343" s="43"/>
      <c r="BM343" s="43"/>
      <c r="BN343" s="43"/>
      <c r="BO343" s="43"/>
      <c r="BP343" s="43"/>
      <c r="BQ343" s="43"/>
      <c r="BR343" s="43"/>
      <c r="BS343" s="43"/>
      <c r="BT343" s="43"/>
      <c r="BU343" s="43"/>
      <c r="BV343" s="43"/>
      <c r="BW343" s="43"/>
      <c r="BX343" s="43"/>
      <c r="BY343" s="43"/>
      <c r="BZ343" s="43"/>
      <c r="CA343" s="43"/>
    </row>
    <row r="344" spans="2:79" x14ac:dyDescent="0.25">
      <c r="B344" s="43"/>
      <c r="C344" s="43"/>
      <c r="D344" s="43"/>
      <c r="E344" s="43"/>
      <c r="F344" s="43"/>
      <c r="G344" s="43"/>
      <c r="H344" s="43"/>
      <c r="I344" s="43"/>
      <c r="K344" s="43"/>
      <c r="L344" s="43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  <c r="AA344" s="43"/>
      <c r="AB344" s="43"/>
      <c r="AC344" s="43"/>
      <c r="AD344" s="43"/>
      <c r="AE344" s="43"/>
      <c r="AF344" s="43"/>
      <c r="AG344" s="43"/>
      <c r="AH344" s="43"/>
      <c r="AI344" s="43"/>
      <c r="AJ344" s="43"/>
      <c r="AK344" s="43"/>
      <c r="AL344" s="43"/>
      <c r="AM344" s="43"/>
      <c r="AN344" s="43"/>
      <c r="AO344" s="43"/>
      <c r="AP344" s="43"/>
      <c r="AQ344" s="43"/>
      <c r="AR344" s="43"/>
      <c r="AS344" s="43"/>
      <c r="AT344" s="43"/>
      <c r="AU344" s="43"/>
      <c r="AV344" s="43"/>
      <c r="AW344" s="43"/>
      <c r="AX344" s="43"/>
      <c r="AY344" s="43"/>
      <c r="AZ344" s="43"/>
      <c r="BA344" s="43"/>
      <c r="BB344" s="43"/>
      <c r="BC344" s="43"/>
      <c r="BD344" s="43"/>
      <c r="BE344" s="43"/>
      <c r="BF344" s="43"/>
      <c r="BG344" s="43"/>
      <c r="BH344" s="43"/>
      <c r="BI344" s="43"/>
      <c r="BJ344" s="43"/>
      <c r="BK344" s="43"/>
      <c r="BL344" s="43"/>
      <c r="BM344" s="43"/>
      <c r="BN344" s="43"/>
      <c r="BO344" s="43"/>
      <c r="BP344" s="43"/>
      <c r="BQ344" s="43"/>
      <c r="BR344" s="43"/>
      <c r="BS344" s="43"/>
      <c r="BT344" s="43"/>
      <c r="BU344" s="43"/>
      <c r="BV344" s="43"/>
      <c r="BW344" s="43"/>
      <c r="BX344" s="43"/>
      <c r="BY344" s="43"/>
      <c r="BZ344" s="43"/>
      <c r="CA344" s="43"/>
    </row>
    <row r="345" spans="2:79" x14ac:dyDescent="0.25">
      <c r="B345" s="43"/>
      <c r="C345" s="43"/>
      <c r="D345" s="43"/>
      <c r="E345" s="43"/>
      <c r="F345" s="43"/>
      <c r="G345" s="43"/>
      <c r="H345" s="43"/>
      <c r="I345" s="43"/>
      <c r="K345" s="43"/>
      <c r="L345" s="43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  <c r="AA345" s="43"/>
      <c r="AB345" s="43"/>
      <c r="AC345" s="43"/>
      <c r="AD345" s="43"/>
      <c r="AE345" s="43"/>
      <c r="AF345" s="43"/>
      <c r="AG345" s="43"/>
      <c r="AH345" s="43"/>
      <c r="AI345" s="43"/>
      <c r="AJ345" s="43"/>
      <c r="AK345" s="43"/>
      <c r="AL345" s="43"/>
      <c r="AM345" s="43"/>
      <c r="AN345" s="43"/>
      <c r="AO345" s="43"/>
      <c r="AP345" s="43"/>
      <c r="AQ345" s="43"/>
      <c r="AR345" s="43"/>
      <c r="AS345" s="43"/>
      <c r="AT345" s="43"/>
      <c r="AU345" s="43"/>
      <c r="AV345" s="43"/>
      <c r="AW345" s="43"/>
      <c r="AX345" s="43"/>
      <c r="AY345" s="43"/>
      <c r="AZ345" s="43"/>
      <c r="BA345" s="43"/>
      <c r="BB345" s="43"/>
      <c r="BC345" s="43"/>
      <c r="BD345" s="43"/>
      <c r="BE345" s="43"/>
      <c r="BF345" s="43"/>
      <c r="BG345" s="43"/>
      <c r="BH345" s="43"/>
      <c r="BI345" s="43"/>
      <c r="BJ345" s="43"/>
      <c r="BK345" s="43"/>
      <c r="BL345" s="43"/>
      <c r="BM345" s="43"/>
      <c r="BN345" s="43"/>
      <c r="BO345" s="43"/>
      <c r="BP345" s="43"/>
      <c r="BQ345" s="43"/>
      <c r="BR345" s="43"/>
      <c r="BS345" s="43"/>
      <c r="BT345" s="43"/>
      <c r="BU345" s="43"/>
      <c r="BV345" s="43"/>
      <c r="BW345" s="43"/>
      <c r="BX345" s="43"/>
      <c r="BY345" s="43"/>
      <c r="BZ345" s="43"/>
      <c r="CA345" s="43"/>
    </row>
    <row r="346" spans="2:79" x14ac:dyDescent="0.25">
      <c r="B346" s="43"/>
      <c r="C346" s="43"/>
      <c r="D346" s="43"/>
      <c r="E346" s="43"/>
      <c r="F346" s="43"/>
      <c r="G346" s="43"/>
      <c r="H346" s="43"/>
      <c r="I346" s="43"/>
      <c r="K346" s="43"/>
      <c r="L346" s="43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  <c r="AA346" s="43"/>
      <c r="AB346" s="43"/>
      <c r="AC346" s="43"/>
      <c r="AD346" s="43"/>
      <c r="AE346" s="43"/>
      <c r="AF346" s="43"/>
      <c r="AG346" s="43"/>
      <c r="AH346" s="43"/>
      <c r="AI346" s="43"/>
      <c r="AJ346" s="43"/>
      <c r="AK346" s="43"/>
      <c r="AL346" s="43"/>
      <c r="AM346" s="43"/>
      <c r="AN346" s="43"/>
      <c r="AO346" s="43"/>
      <c r="AP346" s="43"/>
      <c r="AQ346" s="43"/>
      <c r="AR346" s="43"/>
      <c r="AS346" s="43"/>
      <c r="AT346" s="43"/>
      <c r="AU346" s="43"/>
      <c r="AV346" s="43"/>
      <c r="AW346" s="43"/>
      <c r="AX346" s="43"/>
      <c r="AY346" s="43"/>
      <c r="AZ346" s="43"/>
      <c r="BA346" s="43"/>
      <c r="BB346" s="43"/>
      <c r="BC346" s="43"/>
      <c r="BD346" s="43"/>
      <c r="BE346" s="43"/>
      <c r="BF346" s="43"/>
      <c r="BG346" s="43"/>
      <c r="BH346" s="43"/>
      <c r="BI346" s="43"/>
      <c r="BJ346" s="43"/>
      <c r="BK346" s="43"/>
      <c r="BL346" s="43"/>
      <c r="BM346" s="43"/>
      <c r="BN346" s="43"/>
      <c r="BO346" s="43"/>
      <c r="BP346" s="43"/>
      <c r="BQ346" s="43"/>
      <c r="BR346" s="43"/>
      <c r="BS346" s="43"/>
      <c r="BT346" s="43"/>
      <c r="BU346" s="43"/>
      <c r="BV346" s="43"/>
      <c r="BW346" s="43"/>
      <c r="BX346" s="43"/>
      <c r="BY346" s="43"/>
      <c r="BZ346" s="43"/>
      <c r="CA346" s="43"/>
    </row>
    <row r="347" spans="2:79" x14ac:dyDescent="0.25">
      <c r="B347" s="43"/>
      <c r="C347" s="43"/>
      <c r="D347" s="43"/>
      <c r="E347" s="43"/>
      <c r="F347" s="43"/>
      <c r="G347" s="43"/>
      <c r="H347" s="43"/>
      <c r="I347" s="43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  <c r="AA347" s="43"/>
      <c r="AB347" s="43"/>
      <c r="AC347" s="43"/>
      <c r="AD347" s="43"/>
      <c r="AE347" s="43"/>
      <c r="AF347" s="43"/>
      <c r="AG347" s="43"/>
      <c r="AH347" s="43"/>
      <c r="AI347" s="43"/>
      <c r="AJ347" s="43"/>
      <c r="AK347" s="43"/>
      <c r="AL347" s="43"/>
      <c r="AM347" s="43"/>
      <c r="AN347" s="43"/>
      <c r="AO347" s="43"/>
      <c r="AP347" s="43"/>
      <c r="AQ347" s="43"/>
      <c r="AR347" s="43"/>
      <c r="AS347" s="43"/>
      <c r="AT347" s="43"/>
      <c r="AU347" s="43"/>
      <c r="AV347" s="43"/>
      <c r="AW347" s="43"/>
      <c r="AX347" s="43"/>
      <c r="AY347" s="43"/>
      <c r="AZ347" s="43"/>
      <c r="BA347" s="43"/>
      <c r="BB347" s="43"/>
      <c r="BC347" s="43"/>
      <c r="BD347" s="43"/>
      <c r="BE347" s="43"/>
      <c r="BF347" s="43"/>
      <c r="BG347" s="43"/>
      <c r="BH347" s="43"/>
      <c r="BI347" s="43"/>
      <c r="BJ347" s="43"/>
      <c r="BK347" s="43"/>
      <c r="BL347" s="43"/>
      <c r="BM347" s="43"/>
      <c r="BN347" s="43"/>
      <c r="BO347" s="43"/>
      <c r="BP347" s="43"/>
      <c r="BQ347" s="43"/>
      <c r="BR347" s="43"/>
      <c r="BS347" s="43"/>
      <c r="BT347" s="43"/>
      <c r="BU347" s="43"/>
      <c r="BV347" s="43"/>
      <c r="BW347" s="43"/>
      <c r="BX347" s="43"/>
      <c r="BY347" s="43"/>
      <c r="BZ347" s="43"/>
      <c r="CA347" s="43"/>
    </row>
    <row r="348" spans="2:79" x14ac:dyDescent="0.25">
      <c r="B348" s="43"/>
      <c r="C348" s="43"/>
      <c r="D348" s="43"/>
      <c r="E348" s="43"/>
      <c r="F348" s="43"/>
      <c r="G348" s="43"/>
      <c r="H348" s="43"/>
      <c r="I348" s="43"/>
      <c r="K348" s="43"/>
      <c r="L348" s="43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  <c r="AA348" s="43"/>
      <c r="AB348" s="43"/>
      <c r="AC348" s="43"/>
      <c r="AD348" s="43"/>
      <c r="AE348" s="43"/>
      <c r="AF348" s="43"/>
      <c r="AG348" s="43"/>
      <c r="AH348" s="43"/>
      <c r="AI348" s="43"/>
      <c r="AJ348" s="43"/>
      <c r="AK348" s="43"/>
      <c r="AL348" s="43"/>
      <c r="AM348" s="43"/>
      <c r="AN348" s="43"/>
      <c r="AO348" s="43"/>
      <c r="AP348" s="43"/>
      <c r="AQ348" s="43"/>
      <c r="AR348" s="43"/>
      <c r="AS348" s="43"/>
      <c r="AT348" s="43"/>
      <c r="AU348" s="43"/>
      <c r="AV348" s="43"/>
      <c r="AW348" s="43"/>
      <c r="AX348" s="43"/>
      <c r="AY348" s="43"/>
      <c r="AZ348" s="43"/>
      <c r="BA348" s="43"/>
      <c r="BB348" s="43"/>
      <c r="BC348" s="43"/>
      <c r="BD348" s="43"/>
      <c r="BE348" s="43"/>
      <c r="BF348" s="43"/>
      <c r="BG348" s="43"/>
      <c r="BH348" s="43"/>
      <c r="BI348" s="43"/>
      <c r="BJ348" s="43"/>
      <c r="BK348" s="43"/>
      <c r="BL348" s="43"/>
      <c r="BM348" s="43"/>
      <c r="BN348" s="43"/>
      <c r="BO348" s="43"/>
      <c r="BP348" s="43"/>
      <c r="BQ348" s="43"/>
      <c r="BR348" s="43"/>
      <c r="BS348" s="43"/>
      <c r="BT348" s="43"/>
      <c r="BU348" s="43"/>
      <c r="BV348" s="43"/>
      <c r="BW348" s="43"/>
      <c r="BX348" s="43"/>
      <c r="BY348" s="43"/>
      <c r="BZ348" s="43"/>
      <c r="CA348" s="43"/>
    </row>
    <row r="349" spans="2:79" x14ac:dyDescent="0.25">
      <c r="B349" s="43"/>
      <c r="C349" s="43"/>
      <c r="D349" s="43"/>
      <c r="E349" s="43"/>
      <c r="F349" s="43"/>
      <c r="G349" s="43"/>
      <c r="H349" s="43"/>
      <c r="I349" s="43"/>
      <c r="K349" s="43"/>
      <c r="L349" s="43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  <c r="AA349" s="43"/>
      <c r="AB349" s="43"/>
      <c r="AC349" s="43"/>
      <c r="AD349" s="43"/>
      <c r="AE349" s="43"/>
      <c r="AF349" s="43"/>
      <c r="AG349" s="43"/>
      <c r="AH349" s="43"/>
      <c r="AI349" s="43"/>
      <c r="AJ349" s="43"/>
      <c r="AK349" s="43"/>
      <c r="AL349" s="43"/>
      <c r="AM349" s="43"/>
      <c r="AN349" s="43"/>
      <c r="AO349" s="43"/>
      <c r="AP349" s="43"/>
      <c r="AQ349" s="43"/>
      <c r="AR349" s="43"/>
      <c r="AS349" s="43"/>
      <c r="AT349" s="43"/>
      <c r="AU349" s="43"/>
      <c r="AV349" s="43"/>
      <c r="AW349" s="43"/>
      <c r="AX349" s="43"/>
      <c r="AY349" s="43"/>
      <c r="AZ349" s="43"/>
      <c r="BA349" s="43"/>
      <c r="BB349" s="43"/>
      <c r="BC349" s="43"/>
      <c r="BD349" s="43"/>
      <c r="BE349" s="43"/>
      <c r="BF349" s="43"/>
      <c r="BG349" s="43"/>
      <c r="BH349" s="43"/>
      <c r="BI349" s="43"/>
      <c r="BJ349" s="43"/>
      <c r="BK349" s="43"/>
      <c r="BL349" s="43"/>
      <c r="BM349" s="43"/>
      <c r="BN349" s="43"/>
      <c r="BO349" s="43"/>
      <c r="BP349" s="43"/>
      <c r="BQ349" s="43"/>
      <c r="BR349" s="43"/>
      <c r="BS349" s="43"/>
      <c r="BT349" s="43"/>
      <c r="BU349" s="43"/>
      <c r="BV349" s="43"/>
      <c r="BW349" s="43"/>
      <c r="BX349" s="43"/>
      <c r="BY349" s="43"/>
      <c r="BZ349" s="43"/>
      <c r="CA349" s="43"/>
    </row>
    <row r="350" spans="2:79" x14ac:dyDescent="0.25">
      <c r="B350" s="43"/>
      <c r="C350" s="43"/>
      <c r="D350" s="43"/>
      <c r="E350" s="43"/>
      <c r="F350" s="43"/>
      <c r="G350" s="43"/>
      <c r="H350" s="43"/>
      <c r="I350" s="43"/>
      <c r="K350" s="43"/>
      <c r="L350" s="43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  <c r="AA350" s="43"/>
      <c r="AB350" s="43"/>
      <c r="AC350" s="43"/>
      <c r="AD350" s="43"/>
      <c r="AE350" s="43"/>
      <c r="AF350" s="43"/>
      <c r="AG350" s="43"/>
      <c r="AH350" s="43"/>
      <c r="AI350" s="43"/>
      <c r="AJ350" s="43"/>
      <c r="AK350" s="43"/>
      <c r="AL350" s="43"/>
      <c r="AM350" s="43"/>
      <c r="AN350" s="43"/>
      <c r="AO350" s="43"/>
      <c r="AP350" s="43"/>
      <c r="AQ350" s="43"/>
      <c r="AR350" s="43"/>
      <c r="AS350" s="43"/>
      <c r="AT350" s="43"/>
      <c r="AU350" s="43"/>
      <c r="AV350" s="43"/>
      <c r="AW350" s="43"/>
      <c r="AX350" s="43"/>
      <c r="AY350" s="43"/>
      <c r="AZ350" s="43"/>
      <c r="BA350" s="43"/>
      <c r="BB350" s="43"/>
      <c r="BC350" s="43"/>
      <c r="BD350" s="43"/>
      <c r="BE350" s="43"/>
      <c r="BF350" s="43"/>
      <c r="BG350" s="43"/>
      <c r="BH350" s="43"/>
      <c r="BI350" s="43"/>
      <c r="BJ350" s="43"/>
      <c r="BK350" s="43"/>
      <c r="BL350" s="43"/>
      <c r="BM350" s="43"/>
      <c r="BN350" s="43"/>
      <c r="BO350" s="43"/>
      <c r="BP350" s="43"/>
      <c r="BQ350" s="43"/>
      <c r="BR350" s="43"/>
      <c r="BS350" s="43"/>
      <c r="BT350" s="43"/>
      <c r="BU350" s="43"/>
      <c r="BV350" s="43"/>
      <c r="BW350" s="43"/>
      <c r="BX350" s="43"/>
      <c r="BY350" s="43"/>
      <c r="BZ350" s="43"/>
      <c r="CA350" s="43"/>
    </row>
    <row r="351" spans="2:79" x14ac:dyDescent="0.25">
      <c r="B351" s="43"/>
      <c r="C351" s="43"/>
      <c r="D351" s="43"/>
      <c r="E351" s="43"/>
      <c r="F351" s="43"/>
      <c r="G351" s="43"/>
      <c r="H351" s="43"/>
      <c r="I351" s="43"/>
      <c r="K351" s="43"/>
      <c r="L351" s="43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  <c r="AA351" s="43"/>
      <c r="AB351" s="43"/>
      <c r="AC351" s="43"/>
      <c r="AD351" s="43"/>
      <c r="AE351" s="43"/>
      <c r="AF351" s="43"/>
      <c r="AG351" s="43"/>
      <c r="AH351" s="43"/>
      <c r="AI351" s="43"/>
      <c r="AJ351" s="43"/>
      <c r="AK351" s="43"/>
      <c r="AL351" s="43"/>
      <c r="AM351" s="43"/>
      <c r="AN351" s="43"/>
      <c r="AO351" s="43"/>
      <c r="AP351" s="43"/>
      <c r="AQ351" s="43"/>
      <c r="AR351" s="43"/>
      <c r="AS351" s="43"/>
      <c r="AT351" s="43"/>
      <c r="AU351" s="43"/>
      <c r="AV351" s="43"/>
      <c r="AW351" s="43"/>
      <c r="AX351" s="43"/>
      <c r="AY351" s="43"/>
      <c r="AZ351" s="43"/>
      <c r="BA351" s="43"/>
      <c r="BB351" s="43"/>
      <c r="BC351" s="43"/>
      <c r="BD351" s="43"/>
      <c r="BE351" s="43"/>
      <c r="BF351" s="43"/>
      <c r="BG351" s="43"/>
      <c r="BH351" s="43"/>
      <c r="BI351" s="43"/>
      <c r="BJ351" s="43"/>
      <c r="BK351" s="43"/>
      <c r="BL351" s="43"/>
      <c r="BM351" s="43"/>
      <c r="BN351" s="43"/>
      <c r="BO351" s="43"/>
      <c r="BP351" s="43"/>
      <c r="BQ351" s="43"/>
      <c r="BR351" s="43"/>
      <c r="BS351" s="43"/>
      <c r="BT351" s="43"/>
      <c r="BU351" s="43"/>
      <c r="BV351" s="43"/>
      <c r="BW351" s="43"/>
      <c r="BX351" s="43"/>
      <c r="BY351" s="43"/>
      <c r="BZ351" s="43"/>
      <c r="CA351" s="43"/>
    </row>
    <row r="352" spans="2:79" x14ac:dyDescent="0.25">
      <c r="B352" s="43"/>
      <c r="C352" s="43"/>
      <c r="D352" s="43"/>
      <c r="E352" s="43"/>
      <c r="F352" s="43"/>
      <c r="G352" s="43"/>
      <c r="H352" s="43"/>
      <c r="I352" s="43"/>
      <c r="K352" s="43"/>
      <c r="L352" s="43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  <c r="AA352" s="43"/>
      <c r="AB352" s="43"/>
      <c r="AC352" s="43"/>
      <c r="AD352" s="43"/>
      <c r="AE352" s="43"/>
      <c r="AF352" s="43"/>
      <c r="AG352" s="43"/>
      <c r="AH352" s="43"/>
      <c r="AI352" s="43"/>
      <c r="AJ352" s="43"/>
      <c r="AK352" s="43"/>
      <c r="AL352" s="43"/>
      <c r="AM352" s="43"/>
      <c r="AN352" s="43"/>
      <c r="AO352" s="43"/>
      <c r="AP352" s="43"/>
      <c r="AQ352" s="43"/>
      <c r="AR352" s="43"/>
      <c r="AS352" s="43"/>
      <c r="AT352" s="43"/>
      <c r="AU352" s="43"/>
      <c r="AV352" s="43"/>
      <c r="AW352" s="43"/>
      <c r="AX352" s="43"/>
      <c r="AY352" s="43"/>
      <c r="AZ352" s="43"/>
      <c r="BA352" s="43"/>
      <c r="BB352" s="43"/>
      <c r="BC352" s="43"/>
      <c r="BD352" s="43"/>
      <c r="BE352" s="43"/>
      <c r="BF352" s="43"/>
      <c r="BG352" s="43"/>
      <c r="BH352" s="43"/>
      <c r="BI352" s="43"/>
      <c r="BJ352" s="43"/>
      <c r="BK352" s="43"/>
      <c r="BL352" s="43"/>
      <c r="BM352" s="43"/>
      <c r="BN352" s="43"/>
      <c r="BO352" s="43"/>
      <c r="BP352" s="43"/>
      <c r="BQ352" s="43"/>
      <c r="BR352" s="43"/>
      <c r="BS352" s="43"/>
      <c r="BT352" s="43"/>
      <c r="BU352" s="43"/>
      <c r="BV352" s="43"/>
      <c r="BW352" s="43"/>
      <c r="BX352" s="43"/>
      <c r="BY352" s="43"/>
      <c r="BZ352" s="43"/>
      <c r="CA352" s="43"/>
    </row>
    <row r="353" spans="2:79" x14ac:dyDescent="0.25">
      <c r="B353" s="43"/>
      <c r="C353" s="43"/>
      <c r="D353" s="43"/>
      <c r="E353" s="43"/>
      <c r="F353" s="43"/>
      <c r="G353" s="43"/>
      <c r="H353" s="43"/>
      <c r="I353" s="43"/>
      <c r="K353" s="43"/>
      <c r="L353" s="43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  <c r="AA353" s="43"/>
      <c r="AB353" s="43"/>
      <c r="AC353" s="43"/>
      <c r="AD353" s="43"/>
      <c r="AE353" s="43"/>
      <c r="AF353" s="43"/>
      <c r="AG353" s="43"/>
      <c r="AH353" s="43"/>
      <c r="AI353" s="43"/>
      <c r="AJ353" s="43"/>
      <c r="AK353" s="43"/>
      <c r="AL353" s="43"/>
      <c r="AM353" s="43"/>
      <c r="AN353" s="43"/>
      <c r="AO353" s="43"/>
      <c r="AP353" s="43"/>
      <c r="AQ353" s="43"/>
      <c r="AR353" s="43"/>
      <c r="AS353" s="43"/>
      <c r="AT353" s="43"/>
      <c r="AU353" s="43"/>
      <c r="AV353" s="43"/>
      <c r="AW353" s="43"/>
      <c r="AX353" s="43"/>
      <c r="AY353" s="43"/>
      <c r="AZ353" s="43"/>
      <c r="BA353" s="43"/>
      <c r="BB353" s="43"/>
      <c r="BC353" s="43"/>
      <c r="BD353" s="43"/>
      <c r="BE353" s="43"/>
      <c r="BF353" s="43"/>
      <c r="BG353" s="43"/>
      <c r="BH353" s="43"/>
      <c r="BI353" s="43"/>
      <c r="BJ353" s="43"/>
      <c r="BK353" s="43"/>
      <c r="BL353" s="43"/>
      <c r="BM353" s="43"/>
      <c r="BN353" s="43"/>
      <c r="BO353" s="43"/>
      <c r="BP353" s="43"/>
      <c r="BQ353" s="43"/>
      <c r="BR353" s="43"/>
      <c r="BS353" s="43"/>
      <c r="BT353" s="43"/>
      <c r="BU353" s="43"/>
      <c r="BV353" s="43"/>
      <c r="BW353" s="43"/>
      <c r="BX353" s="43"/>
      <c r="BY353" s="43"/>
      <c r="BZ353" s="43"/>
      <c r="CA353" s="43"/>
    </row>
    <row r="354" spans="2:79" x14ac:dyDescent="0.25">
      <c r="B354" s="43"/>
      <c r="C354" s="43"/>
      <c r="D354" s="43"/>
      <c r="E354" s="43"/>
      <c r="F354" s="43"/>
      <c r="G354" s="43"/>
      <c r="H354" s="43"/>
      <c r="I354" s="43"/>
      <c r="K354" s="43"/>
      <c r="L354" s="43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  <c r="AA354" s="43"/>
      <c r="AB354" s="43"/>
      <c r="AC354" s="43"/>
      <c r="AD354" s="43"/>
      <c r="AE354" s="43"/>
      <c r="AF354" s="43"/>
      <c r="AG354" s="43"/>
      <c r="AH354" s="43"/>
      <c r="AI354" s="43"/>
      <c r="AJ354" s="43"/>
      <c r="AK354" s="43"/>
      <c r="AL354" s="43"/>
      <c r="AM354" s="43"/>
      <c r="AN354" s="43"/>
      <c r="AO354" s="43"/>
      <c r="AP354" s="43"/>
      <c r="AQ354" s="43"/>
      <c r="AR354" s="43"/>
      <c r="AS354" s="43"/>
      <c r="AT354" s="43"/>
      <c r="AU354" s="43"/>
      <c r="AV354" s="43"/>
      <c r="AW354" s="43"/>
      <c r="AX354" s="43"/>
      <c r="AY354" s="43"/>
      <c r="AZ354" s="43"/>
      <c r="BA354" s="43"/>
      <c r="BB354" s="43"/>
      <c r="BC354" s="43"/>
      <c r="BD354" s="43"/>
      <c r="BE354" s="43"/>
      <c r="BF354" s="43"/>
      <c r="BG354" s="43"/>
      <c r="BH354" s="43"/>
      <c r="BI354" s="43"/>
      <c r="BJ354" s="43"/>
      <c r="BK354" s="43"/>
      <c r="BL354" s="43"/>
      <c r="BM354" s="43"/>
      <c r="BN354" s="43"/>
      <c r="BO354" s="43"/>
      <c r="BP354" s="43"/>
      <c r="BQ354" s="43"/>
      <c r="BR354" s="43"/>
      <c r="BS354" s="43"/>
      <c r="BT354" s="43"/>
      <c r="BU354" s="43"/>
      <c r="BV354" s="43"/>
      <c r="BW354" s="43"/>
      <c r="BX354" s="43"/>
      <c r="BY354" s="43"/>
      <c r="BZ354" s="43"/>
      <c r="CA354" s="43"/>
    </row>
    <row r="355" spans="2:79" x14ac:dyDescent="0.25">
      <c r="B355" s="43"/>
      <c r="C355" s="43"/>
      <c r="D355" s="43"/>
      <c r="E355" s="43"/>
      <c r="F355" s="43"/>
      <c r="G355" s="43"/>
      <c r="H355" s="43"/>
      <c r="I355" s="43"/>
      <c r="K355" s="43"/>
      <c r="L355" s="43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  <c r="AA355" s="43"/>
      <c r="AB355" s="43"/>
      <c r="AC355" s="43"/>
      <c r="AD355" s="43"/>
      <c r="AE355" s="43"/>
      <c r="AF355" s="43"/>
      <c r="AG355" s="43"/>
      <c r="AH355" s="43"/>
      <c r="AI355" s="43"/>
      <c r="AJ355" s="43"/>
      <c r="AK355" s="43"/>
      <c r="AL355" s="43"/>
      <c r="AM355" s="43"/>
      <c r="AN355" s="43"/>
      <c r="AO355" s="43"/>
      <c r="AP355" s="43"/>
      <c r="AQ355" s="43"/>
      <c r="AR355" s="43"/>
      <c r="AS355" s="43"/>
      <c r="AT355" s="43"/>
      <c r="AU355" s="43"/>
      <c r="AV355" s="43"/>
      <c r="AW355" s="43"/>
      <c r="AX355" s="43"/>
      <c r="AY355" s="43"/>
      <c r="AZ355" s="43"/>
      <c r="BA355" s="43"/>
      <c r="BB355" s="43"/>
      <c r="BC355" s="43"/>
      <c r="BD355" s="43"/>
      <c r="BE355" s="43"/>
      <c r="BF355" s="43"/>
      <c r="BG355" s="43"/>
      <c r="BH355" s="43"/>
      <c r="BI355" s="43"/>
      <c r="BJ355" s="43"/>
      <c r="BK355" s="43"/>
      <c r="BL355" s="43"/>
      <c r="BM355" s="43"/>
      <c r="BN355" s="43"/>
      <c r="BO355" s="43"/>
      <c r="BP355" s="43"/>
      <c r="BQ355" s="43"/>
      <c r="BR355" s="43"/>
      <c r="BS355" s="43"/>
      <c r="BT355" s="43"/>
      <c r="BU355" s="43"/>
      <c r="BV355" s="43"/>
      <c r="BW355" s="43"/>
      <c r="BX355" s="43"/>
      <c r="BY355" s="43"/>
      <c r="BZ355" s="43"/>
      <c r="CA355" s="43"/>
    </row>
    <row r="356" spans="2:79" x14ac:dyDescent="0.25">
      <c r="B356" s="43"/>
      <c r="C356" s="43"/>
      <c r="D356" s="43"/>
      <c r="E356" s="43"/>
      <c r="F356" s="43"/>
      <c r="G356" s="43"/>
      <c r="H356" s="43"/>
      <c r="I356" s="43"/>
      <c r="K356" s="43"/>
      <c r="L356" s="43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  <c r="AA356" s="43"/>
      <c r="AB356" s="43"/>
      <c r="AC356" s="43"/>
      <c r="AD356" s="43"/>
      <c r="AE356" s="43"/>
      <c r="AF356" s="43"/>
      <c r="AG356" s="43"/>
      <c r="AH356" s="43"/>
      <c r="AI356" s="43"/>
      <c r="AJ356" s="43"/>
      <c r="AK356" s="43"/>
      <c r="AL356" s="43"/>
      <c r="AM356" s="43"/>
      <c r="AN356" s="43"/>
      <c r="AO356" s="43"/>
      <c r="AP356" s="43"/>
      <c r="AQ356" s="43"/>
      <c r="AR356" s="43"/>
      <c r="AS356" s="43"/>
      <c r="AT356" s="43"/>
      <c r="AU356" s="43"/>
      <c r="AV356" s="43"/>
      <c r="AW356" s="43"/>
      <c r="AX356" s="43"/>
      <c r="AY356" s="43"/>
      <c r="AZ356" s="43"/>
      <c r="BA356" s="43"/>
      <c r="BB356" s="43"/>
      <c r="BC356" s="43"/>
      <c r="BD356" s="43"/>
      <c r="BE356" s="43"/>
      <c r="BF356" s="43"/>
      <c r="BG356" s="43"/>
      <c r="BH356" s="43"/>
      <c r="BI356" s="43"/>
      <c r="BJ356" s="43"/>
      <c r="BK356" s="43"/>
      <c r="BL356" s="43"/>
      <c r="BM356" s="43"/>
      <c r="BN356" s="43"/>
      <c r="BO356" s="43"/>
      <c r="BP356" s="43"/>
      <c r="BQ356" s="43"/>
      <c r="BR356" s="43"/>
      <c r="BS356" s="43"/>
      <c r="BT356" s="43"/>
      <c r="BU356" s="43"/>
      <c r="BV356" s="43"/>
      <c r="BW356" s="43"/>
      <c r="BX356" s="43"/>
      <c r="BY356" s="43"/>
      <c r="BZ356" s="43"/>
      <c r="CA356" s="43"/>
    </row>
    <row r="357" spans="2:79" x14ac:dyDescent="0.25">
      <c r="B357" s="43"/>
      <c r="C357" s="43"/>
      <c r="D357" s="43"/>
      <c r="E357" s="43"/>
      <c r="F357" s="43"/>
      <c r="G357" s="43"/>
      <c r="H357" s="43"/>
      <c r="I357" s="43"/>
      <c r="K357" s="43"/>
      <c r="L357" s="43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  <c r="AA357" s="43"/>
      <c r="AB357" s="43"/>
      <c r="AC357" s="43"/>
      <c r="AD357" s="43"/>
      <c r="AE357" s="43"/>
      <c r="AF357" s="43"/>
      <c r="AG357" s="43"/>
      <c r="AH357" s="43"/>
      <c r="AI357" s="43"/>
      <c r="AJ357" s="43"/>
      <c r="AK357" s="43"/>
      <c r="AL357" s="43"/>
      <c r="AM357" s="43"/>
      <c r="AN357" s="43"/>
      <c r="AO357" s="43"/>
      <c r="AP357" s="43"/>
      <c r="AQ357" s="43"/>
      <c r="AR357" s="43"/>
      <c r="AS357" s="43"/>
      <c r="AT357" s="43"/>
      <c r="AU357" s="43"/>
      <c r="AV357" s="43"/>
      <c r="AW357" s="43"/>
      <c r="AX357" s="43"/>
      <c r="AY357" s="43"/>
      <c r="AZ357" s="43"/>
      <c r="BA357" s="43"/>
      <c r="BB357" s="43"/>
      <c r="BC357" s="43"/>
      <c r="BD357" s="43"/>
      <c r="BE357" s="43"/>
      <c r="BF357" s="43"/>
      <c r="BG357" s="43"/>
      <c r="BH357" s="43"/>
      <c r="BI357" s="43"/>
      <c r="BJ357" s="43"/>
      <c r="BK357" s="43"/>
      <c r="BL357" s="43"/>
      <c r="BM357" s="43"/>
      <c r="BN357" s="43"/>
      <c r="BO357" s="43"/>
      <c r="BP357" s="43"/>
      <c r="BQ357" s="43"/>
      <c r="BR357" s="43"/>
      <c r="BS357" s="43"/>
      <c r="BT357" s="43"/>
      <c r="BU357" s="43"/>
      <c r="BV357" s="43"/>
      <c r="BW357" s="43"/>
      <c r="BX357" s="43"/>
      <c r="BY357" s="43"/>
      <c r="BZ357" s="43"/>
      <c r="CA357" s="43"/>
    </row>
    <row r="358" spans="2:79" x14ac:dyDescent="0.25">
      <c r="B358" s="43"/>
      <c r="C358" s="43"/>
      <c r="D358" s="43"/>
      <c r="E358" s="43"/>
      <c r="F358" s="43"/>
      <c r="G358" s="43"/>
      <c r="H358" s="43"/>
      <c r="I358" s="43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  <c r="AA358" s="43"/>
      <c r="AB358" s="43"/>
      <c r="AC358" s="43"/>
      <c r="AD358" s="43"/>
      <c r="AE358" s="43"/>
      <c r="AF358" s="43"/>
      <c r="AG358" s="43"/>
      <c r="AH358" s="43"/>
      <c r="AI358" s="43"/>
      <c r="AJ358" s="43"/>
      <c r="AK358" s="43"/>
      <c r="AL358" s="43"/>
      <c r="AM358" s="43"/>
      <c r="AN358" s="43"/>
      <c r="AO358" s="43"/>
      <c r="AP358" s="43"/>
      <c r="AQ358" s="43"/>
      <c r="AR358" s="43"/>
      <c r="AS358" s="43"/>
      <c r="AT358" s="43"/>
      <c r="AU358" s="43"/>
      <c r="AV358" s="43"/>
      <c r="AW358" s="43"/>
      <c r="AX358" s="43"/>
      <c r="AY358" s="43"/>
      <c r="AZ358" s="43"/>
      <c r="BA358" s="43"/>
      <c r="BB358" s="43"/>
      <c r="BC358" s="43"/>
      <c r="BD358" s="43"/>
      <c r="BE358" s="43"/>
      <c r="BF358" s="43"/>
      <c r="BG358" s="43"/>
      <c r="BH358" s="43"/>
      <c r="BI358" s="43"/>
      <c r="BJ358" s="43"/>
      <c r="BK358" s="43"/>
      <c r="BL358" s="43"/>
      <c r="BM358" s="43"/>
      <c r="BN358" s="43"/>
      <c r="BO358" s="43"/>
      <c r="BP358" s="43"/>
      <c r="BQ358" s="43"/>
      <c r="BR358" s="43"/>
      <c r="BS358" s="43"/>
      <c r="BT358" s="43"/>
      <c r="BU358" s="43"/>
      <c r="BV358" s="43"/>
      <c r="BW358" s="43"/>
      <c r="BX358" s="43"/>
      <c r="BY358" s="43"/>
      <c r="BZ358" s="43"/>
      <c r="CA358" s="43"/>
    </row>
    <row r="359" spans="2:79" x14ac:dyDescent="0.25">
      <c r="B359" s="43"/>
      <c r="C359" s="43"/>
      <c r="D359" s="43"/>
      <c r="E359" s="43"/>
      <c r="F359" s="43"/>
      <c r="G359" s="43"/>
      <c r="H359" s="43"/>
      <c r="I359" s="43"/>
      <c r="K359" s="43"/>
      <c r="L359" s="43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  <c r="AA359" s="43"/>
      <c r="AB359" s="43"/>
      <c r="AC359" s="43"/>
      <c r="AD359" s="43"/>
      <c r="AE359" s="43"/>
      <c r="AF359" s="43"/>
      <c r="AG359" s="43"/>
      <c r="AH359" s="43"/>
      <c r="AI359" s="43"/>
      <c r="AJ359" s="43"/>
      <c r="AK359" s="43"/>
      <c r="AL359" s="43"/>
      <c r="AM359" s="43"/>
      <c r="AN359" s="43"/>
      <c r="AO359" s="43"/>
      <c r="AP359" s="43"/>
      <c r="AQ359" s="43"/>
      <c r="AR359" s="43"/>
      <c r="AS359" s="43"/>
      <c r="AT359" s="43"/>
      <c r="AU359" s="43"/>
      <c r="AV359" s="43"/>
      <c r="AW359" s="43"/>
      <c r="AX359" s="43"/>
      <c r="AY359" s="43"/>
      <c r="AZ359" s="43"/>
      <c r="BA359" s="43"/>
      <c r="BB359" s="43"/>
      <c r="BC359" s="43"/>
      <c r="BD359" s="43"/>
      <c r="BE359" s="43"/>
      <c r="BF359" s="43"/>
      <c r="BG359" s="43"/>
      <c r="BH359" s="43"/>
      <c r="BI359" s="43"/>
      <c r="BJ359" s="43"/>
      <c r="BK359" s="43"/>
      <c r="BL359" s="43"/>
      <c r="BM359" s="43"/>
      <c r="BN359" s="43"/>
      <c r="BO359" s="43"/>
      <c r="BP359" s="43"/>
      <c r="BQ359" s="43"/>
      <c r="BR359" s="43"/>
      <c r="BS359" s="43"/>
      <c r="BT359" s="43"/>
      <c r="BU359" s="43"/>
      <c r="BV359" s="43"/>
      <c r="BW359" s="43"/>
      <c r="BX359" s="43"/>
      <c r="BY359" s="43"/>
      <c r="BZ359" s="43"/>
      <c r="CA359" s="43"/>
    </row>
    <row r="360" spans="2:79" x14ac:dyDescent="0.25">
      <c r="B360" s="43"/>
      <c r="C360" s="43"/>
      <c r="D360" s="43"/>
      <c r="E360" s="43"/>
      <c r="F360" s="43"/>
      <c r="G360" s="43"/>
      <c r="H360" s="43"/>
      <c r="I360" s="43"/>
      <c r="K360" s="43"/>
      <c r="L360" s="43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  <c r="AA360" s="43"/>
      <c r="AB360" s="43"/>
      <c r="AC360" s="43"/>
      <c r="AD360" s="43"/>
      <c r="AE360" s="43"/>
      <c r="AF360" s="43"/>
      <c r="AG360" s="43"/>
      <c r="AH360" s="43"/>
      <c r="AI360" s="43"/>
      <c r="AJ360" s="43"/>
      <c r="AK360" s="43"/>
      <c r="AL360" s="43"/>
      <c r="AM360" s="43"/>
      <c r="AN360" s="43"/>
      <c r="AO360" s="43"/>
      <c r="AP360" s="43"/>
      <c r="AQ360" s="43"/>
      <c r="AR360" s="43"/>
      <c r="AS360" s="43"/>
      <c r="AT360" s="43"/>
      <c r="AU360" s="43"/>
      <c r="AV360" s="43"/>
      <c r="AW360" s="43"/>
      <c r="AX360" s="43"/>
      <c r="AY360" s="43"/>
      <c r="AZ360" s="43"/>
      <c r="BA360" s="43"/>
      <c r="BB360" s="43"/>
      <c r="BC360" s="43"/>
      <c r="BD360" s="43"/>
      <c r="BE360" s="43"/>
      <c r="BF360" s="43"/>
      <c r="BG360" s="43"/>
      <c r="BH360" s="43"/>
      <c r="BI360" s="43"/>
      <c r="BJ360" s="43"/>
      <c r="BK360" s="43"/>
      <c r="BL360" s="43"/>
      <c r="BM360" s="43"/>
      <c r="BN360" s="43"/>
      <c r="BO360" s="43"/>
      <c r="BP360" s="43"/>
      <c r="BQ360" s="43"/>
      <c r="BR360" s="43"/>
      <c r="BS360" s="43"/>
      <c r="BT360" s="43"/>
      <c r="BU360" s="43"/>
      <c r="BV360" s="43"/>
      <c r="BW360" s="43"/>
      <c r="BX360" s="43"/>
      <c r="BY360" s="43"/>
      <c r="BZ360" s="43"/>
      <c r="CA360" s="43"/>
    </row>
    <row r="361" spans="2:79" x14ac:dyDescent="0.25">
      <c r="B361" s="43"/>
      <c r="C361" s="43"/>
      <c r="D361" s="43"/>
      <c r="E361" s="43"/>
      <c r="F361" s="43"/>
      <c r="G361" s="43"/>
      <c r="H361" s="43"/>
      <c r="I361" s="43"/>
      <c r="K361" s="43"/>
      <c r="L361" s="43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  <c r="AA361" s="43"/>
      <c r="AB361" s="43"/>
      <c r="AC361" s="43"/>
      <c r="AD361" s="43"/>
      <c r="AE361" s="43"/>
      <c r="AF361" s="43"/>
      <c r="AG361" s="43"/>
      <c r="AH361" s="43"/>
      <c r="AI361" s="43"/>
      <c r="AJ361" s="43"/>
      <c r="AK361" s="43"/>
      <c r="AL361" s="43"/>
      <c r="AM361" s="43"/>
      <c r="AN361" s="43"/>
      <c r="AO361" s="43"/>
      <c r="AP361" s="43"/>
      <c r="AQ361" s="43"/>
      <c r="AR361" s="43"/>
      <c r="AS361" s="43"/>
      <c r="AT361" s="43"/>
      <c r="AU361" s="43"/>
      <c r="AV361" s="43"/>
      <c r="AW361" s="43"/>
      <c r="AX361" s="43"/>
      <c r="AY361" s="43"/>
      <c r="AZ361" s="43"/>
      <c r="BA361" s="43"/>
      <c r="BB361" s="43"/>
      <c r="BC361" s="43"/>
      <c r="BD361" s="43"/>
      <c r="BE361" s="43"/>
      <c r="BF361" s="43"/>
      <c r="BG361" s="43"/>
      <c r="BH361" s="43"/>
      <c r="BI361" s="43"/>
      <c r="BJ361" s="43"/>
      <c r="BK361" s="43"/>
      <c r="BL361" s="43"/>
      <c r="BM361" s="43"/>
      <c r="BN361" s="43"/>
      <c r="BO361" s="43"/>
      <c r="BP361" s="43"/>
      <c r="BQ361" s="43"/>
      <c r="BR361" s="43"/>
      <c r="BS361" s="43"/>
      <c r="BT361" s="43"/>
      <c r="BU361" s="43"/>
      <c r="BV361" s="43"/>
      <c r="BW361" s="43"/>
      <c r="BX361" s="43"/>
      <c r="BY361" s="43"/>
      <c r="BZ361" s="43"/>
      <c r="CA361" s="43"/>
    </row>
    <row r="362" spans="2:79" x14ac:dyDescent="0.25">
      <c r="B362" s="43"/>
      <c r="C362" s="43"/>
      <c r="D362" s="43"/>
      <c r="E362" s="43"/>
      <c r="F362" s="43"/>
      <c r="G362" s="43"/>
      <c r="H362" s="43"/>
      <c r="I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  <c r="AA362" s="43"/>
      <c r="AB362" s="43"/>
      <c r="AC362" s="43"/>
      <c r="AD362" s="43"/>
      <c r="AE362" s="43"/>
      <c r="AF362" s="43"/>
      <c r="AG362" s="43"/>
      <c r="AH362" s="43"/>
      <c r="AI362" s="43"/>
      <c r="AJ362" s="43"/>
      <c r="AK362" s="43"/>
      <c r="AL362" s="43"/>
      <c r="AM362" s="43"/>
      <c r="AN362" s="43"/>
      <c r="AO362" s="43"/>
      <c r="AP362" s="43"/>
      <c r="AQ362" s="43"/>
      <c r="AR362" s="43"/>
      <c r="AS362" s="43"/>
      <c r="AT362" s="43"/>
      <c r="AU362" s="43"/>
      <c r="AV362" s="43"/>
      <c r="AW362" s="43"/>
      <c r="AX362" s="43"/>
      <c r="AY362" s="43"/>
      <c r="AZ362" s="43"/>
      <c r="BA362" s="43"/>
      <c r="BB362" s="43"/>
      <c r="BC362" s="43"/>
      <c r="BD362" s="43"/>
      <c r="BE362" s="43"/>
      <c r="BF362" s="43"/>
      <c r="BG362" s="43"/>
      <c r="BH362" s="43"/>
      <c r="BI362" s="43"/>
      <c r="BJ362" s="43"/>
      <c r="BK362" s="43"/>
      <c r="BL362" s="43"/>
      <c r="BM362" s="43"/>
      <c r="BN362" s="43"/>
      <c r="BO362" s="43"/>
      <c r="BP362" s="43"/>
      <c r="BQ362" s="43"/>
      <c r="BR362" s="43"/>
      <c r="BS362" s="43"/>
      <c r="BT362" s="43"/>
      <c r="BU362" s="43"/>
      <c r="BV362" s="43"/>
      <c r="BW362" s="43"/>
      <c r="BX362" s="43"/>
      <c r="BY362" s="43"/>
      <c r="BZ362" s="43"/>
      <c r="CA362" s="43"/>
    </row>
    <row r="363" spans="2:79" x14ac:dyDescent="0.25">
      <c r="B363" s="43"/>
      <c r="C363" s="43"/>
      <c r="D363" s="43"/>
      <c r="E363" s="43"/>
      <c r="F363" s="43"/>
      <c r="G363" s="43"/>
      <c r="H363" s="43"/>
      <c r="I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  <c r="AA363" s="43"/>
      <c r="AB363" s="43"/>
      <c r="AC363" s="43"/>
      <c r="AD363" s="43"/>
      <c r="AE363" s="43"/>
      <c r="AF363" s="43"/>
      <c r="AG363" s="43"/>
      <c r="AH363" s="43"/>
      <c r="AI363" s="43"/>
      <c r="AJ363" s="43"/>
      <c r="AK363" s="43"/>
      <c r="AL363" s="43"/>
      <c r="AM363" s="43"/>
      <c r="AN363" s="43"/>
      <c r="AO363" s="43"/>
      <c r="AP363" s="43"/>
      <c r="AQ363" s="43"/>
      <c r="AR363" s="43"/>
      <c r="AS363" s="43"/>
      <c r="AT363" s="43"/>
      <c r="AU363" s="43"/>
      <c r="AV363" s="43"/>
      <c r="AW363" s="43"/>
      <c r="AX363" s="43"/>
      <c r="AY363" s="43"/>
      <c r="AZ363" s="43"/>
      <c r="BA363" s="43"/>
      <c r="BB363" s="43"/>
      <c r="BC363" s="43"/>
      <c r="BD363" s="43"/>
      <c r="BE363" s="43"/>
      <c r="BF363" s="43"/>
      <c r="BG363" s="43"/>
      <c r="BH363" s="43"/>
      <c r="BI363" s="43"/>
      <c r="BJ363" s="43"/>
      <c r="BK363" s="43"/>
      <c r="BL363" s="43"/>
      <c r="BM363" s="43"/>
      <c r="BN363" s="43"/>
      <c r="BO363" s="43"/>
      <c r="BP363" s="43"/>
      <c r="BQ363" s="43"/>
      <c r="BR363" s="43"/>
      <c r="BS363" s="43"/>
      <c r="BT363" s="43"/>
      <c r="BU363" s="43"/>
      <c r="BV363" s="43"/>
      <c r="BW363" s="43"/>
      <c r="BX363" s="43"/>
      <c r="BY363" s="43"/>
      <c r="BZ363" s="43"/>
      <c r="CA363" s="43"/>
    </row>
    <row r="364" spans="2:79" x14ac:dyDescent="0.25">
      <c r="B364" s="43"/>
      <c r="C364" s="43"/>
      <c r="D364" s="43"/>
      <c r="E364" s="43"/>
      <c r="F364" s="43"/>
      <c r="G364" s="43"/>
      <c r="H364" s="43"/>
      <c r="I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  <c r="AA364" s="43"/>
      <c r="AB364" s="43"/>
      <c r="AC364" s="43"/>
      <c r="AD364" s="43"/>
      <c r="AE364" s="43"/>
      <c r="AF364" s="43"/>
      <c r="AG364" s="43"/>
      <c r="AH364" s="43"/>
      <c r="AI364" s="43"/>
      <c r="AJ364" s="43"/>
      <c r="AK364" s="43"/>
      <c r="AL364" s="43"/>
      <c r="AM364" s="43"/>
      <c r="AN364" s="43"/>
      <c r="AO364" s="43"/>
      <c r="AP364" s="43"/>
      <c r="AQ364" s="43"/>
      <c r="AR364" s="43"/>
      <c r="AS364" s="43"/>
      <c r="AT364" s="43"/>
      <c r="AU364" s="43"/>
      <c r="AV364" s="43"/>
      <c r="AW364" s="43"/>
      <c r="AX364" s="43"/>
      <c r="AY364" s="43"/>
      <c r="AZ364" s="43"/>
      <c r="BA364" s="43"/>
      <c r="BB364" s="43"/>
      <c r="BC364" s="43"/>
      <c r="BD364" s="43"/>
      <c r="BE364" s="43"/>
      <c r="BF364" s="43"/>
      <c r="BG364" s="43"/>
      <c r="BH364" s="43"/>
      <c r="BI364" s="43"/>
      <c r="BJ364" s="43"/>
      <c r="BK364" s="43"/>
      <c r="BL364" s="43"/>
      <c r="BM364" s="43"/>
      <c r="BN364" s="43"/>
      <c r="BO364" s="43"/>
      <c r="BP364" s="43"/>
      <c r="BQ364" s="43"/>
      <c r="BR364" s="43"/>
      <c r="BS364" s="43"/>
      <c r="BT364" s="43"/>
      <c r="BU364" s="43"/>
      <c r="BV364" s="43"/>
      <c r="BW364" s="43"/>
      <c r="BX364" s="43"/>
      <c r="BY364" s="43"/>
      <c r="BZ364" s="43"/>
      <c r="CA364" s="43"/>
    </row>
    <row r="365" spans="2:79" x14ac:dyDescent="0.25">
      <c r="B365" s="43"/>
      <c r="C365" s="43"/>
      <c r="D365" s="43"/>
      <c r="E365" s="43"/>
      <c r="F365" s="43"/>
      <c r="G365" s="43"/>
      <c r="H365" s="43"/>
      <c r="I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  <c r="AA365" s="43"/>
      <c r="AB365" s="43"/>
      <c r="AC365" s="43"/>
      <c r="AD365" s="43"/>
      <c r="AE365" s="43"/>
      <c r="AF365" s="43"/>
      <c r="AG365" s="43"/>
      <c r="AH365" s="43"/>
      <c r="AI365" s="43"/>
      <c r="AJ365" s="43"/>
      <c r="AK365" s="43"/>
      <c r="AL365" s="43"/>
      <c r="AM365" s="43"/>
      <c r="AN365" s="43"/>
      <c r="AO365" s="43"/>
      <c r="AP365" s="43"/>
      <c r="AQ365" s="43"/>
      <c r="AR365" s="43"/>
      <c r="AS365" s="43"/>
      <c r="AT365" s="43"/>
      <c r="AU365" s="43"/>
      <c r="AV365" s="43"/>
      <c r="AW365" s="43"/>
      <c r="AX365" s="43"/>
      <c r="AY365" s="43"/>
      <c r="AZ365" s="43"/>
      <c r="BA365" s="43"/>
      <c r="BB365" s="43"/>
      <c r="BC365" s="43"/>
      <c r="BD365" s="43"/>
      <c r="BE365" s="43"/>
      <c r="BF365" s="43"/>
      <c r="BG365" s="43"/>
      <c r="BH365" s="43"/>
      <c r="BI365" s="43"/>
      <c r="BJ365" s="43"/>
      <c r="BK365" s="43"/>
      <c r="BL365" s="43"/>
      <c r="BM365" s="43"/>
      <c r="BN365" s="43"/>
      <c r="BO365" s="43"/>
      <c r="BP365" s="43"/>
      <c r="BQ365" s="43"/>
      <c r="BR365" s="43"/>
      <c r="BS365" s="43"/>
      <c r="BT365" s="43"/>
      <c r="BU365" s="43"/>
      <c r="BV365" s="43"/>
      <c r="BW365" s="43"/>
      <c r="BX365" s="43"/>
      <c r="BY365" s="43"/>
      <c r="BZ365" s="43"/>
      <c r="CA365" s="43"/>
    </row>
    <row r="366" spans="2:79" x14ac:dyDescent="0.25">
      <c r="B366" s="43"/>
      <c r="C366" s="43"/>
      <c r="D366" s="43"/>
      <c r="E366" s="43"/>
      <c r="F366" s="43"/>
      <c r="G366" s="43"/>
      <c r="H366" s="43"/>
      <c r="I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  <c r="AA366" s="43"/>
      <c r="AB366" s="43"/>
      <c r="AC366" s="43"/>
      <c r="AD366" s="43"/>
      <c r="AE366" s="43"/>
      <c r="AF366" s="43"/>
      <c r="AG366" s="43"/>
      <c r="AH366" s="43"/>
      <c r="AI366" s="43"/>
      <c r="AJ366" s="43"/>
      <c r="AK366" s="43"/>
      <c r="AL366" s="43"/>
      <c r="AM366" s="43"/>
      <c r="AN366" s="43"/>
      <c r="AO366" s="43"/>
      <c r="AP366" s="43"/>
      <c r="AQ366" s="43"/>
      <c r="AR366" s="43"/>
      <c r="AS366" s="43"/>
      <c r="AT366" s="43"/>
      <c r="AU366" s="43"/>
      <c r="AV366" s="43"/>
      <c r="AW366" s="43"/>
      <c r="AX366" s="43"/>
      <c r="AY366" s="43"/>
      <c r="AZ366" s="43"/>
      <c r="BA366" s="43"/>
      <c r="BB366" s="43"/>
      <c r="BC366" s="43"/>
      <c r="BD366" s="43"/>
      <c r="BE366" s="43"/>
      <c r="BF366" s="43"/>
      <c r="BG366" s="43"/>
      <c r="BH366" s="43"/>
      <c r="BI366" s="43"/>
      <c r="BJ366" s="43"/>
      <c r="BK366" s="43"/>
      <c r="BL366" s="43"/>
      <c r="BM366" s="43"/>
      <c r="BN366" s="43"/>
      <c r="BO366" s="43"/>
      <c r="BP366" s="43"/>
      <c r="BQ366" s="43"/>
      <c r="BR366" s="43"/>
      <c r="BS366" s="43"/>
      <c r="BT366" s="43"/>
      <c r="BU366" s="43"/>
      <c r="BV366" s="43"/>
      <c r="BW366" s="43"/>
      <c r="BX366" s="43"/>
      <c r="BY366" s="43"/>
      <c r="BZ366" s="43"/>
      <c r="CA366" s="43"/>
    </row>
    <row r="367" spans="2:79" x14ac:dyDescent="0.25">
      <c r="B367" s="43"/>
      <c r="C367" s="43"/>
      <c r="D367" s="43"/>
      <c r="E367" s="43"/>
      <c r="F367" s="43"/>
      <c r="G367" s="43"/>
      <c r="H367" s="43"/>
      <c r="I367" s="43"/>
      <c r="K367" s="43"/>
      <c r="L367" s="43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  <c r="AA367" s="43"/>
      <c r="AB367" s="43"/>
      <c r="AC367" s="43"/>
      <c r="AD367" s="43"/>
      <c r="AE367" s="43"/>
      <c r="AF367" s="43"/>
      <c r="AG367" s="43"/>
      <c r="AH367" s="43"/>
      <c r="AI367" s="43"/>
      <c r="AJ367" s="43"/>
      <c r="AK367" s="43"/>
      <c r="AL367" s="43"/>
      <c r="AM367" s="43"/>
      <c r="AN367" s="43"/>
      <c r="AO367" s="43"/>
      <c r="AP367" s="43"/>
      <c r="AQ367" s="43"/>
      <c r="AR367" s="43"/>
      <c r="AS367" s="43"/>
      <c r="AT367" s="43"/>
      <c r="AU367" s="43"/>
      <c r="AV367" s="43"/>
      <c r="AW367" s="43"/>
      <c r="AX367" s="43"/>
      <c r="AY367" s="43"/>
      <c r="AZ367" s="43"/>
      <c r="BA367" s="43"/>
      <c r="BB367" s="43"/>
      <c r="BC367" s="43"/>
      <c r="BD367" s="43"/>
      <c r="BE367" s="43"/>
      <c r="BF367" s="43"/>
      <c r="BG367" s="43"/>
      <c r="BH367" s="43"/>
      <c r="BI367" s="43"/>
      <c r="BJ367" s="43"/>
      <c r="BK367" s="43"/>
      <c r="BL367" s="43"/>
      <c r="BM367" s="43"/>
      <c r="BN367" s="43"/>
      <c r="BO367" s="43"/>
      <c r="BP367" s="43"/>
      <c r="BQ367" s="43"/>
      <c r="BR367" s="43"/>
      <c r="BS367" s="43"/>
      <c r="BT367" s="43"/>
      <c r="BU367" s="43"/>
      <c r="BV367" s="43"/>
      <c r="BW367" s="43"/>
      <c r="BX367" s="43"/>
      <c r="BY367" s="43"/>
      <c r="BZ367" s="43"/>
      <c r="CA367" s="43"/>
    </row>
    <row r="368" spans="2:79" x14ac:dyDescent="0.25">
      <c r="B368" s="43"/>
      <c r="C368" s="43"/>
      <c r="D368" s="43"/>
      <c r="E368" s="43"/>
      <c r="F368" s="43"/>
      <c r="G368" s="43"/>
      <c r="H368" s="43"/>
      <c r="I368" s="43"/>
      <c r="K368" s="43"/>
      <c r="L368" s="43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  <c r="AA368" s="43"/>
      <c r="AB368" s="43"/>
      <c r="AC368" s="43"/>
      <c r="AD368" s="43"/>
      <c r="AE368" s="43"/>
      <c r="AF368" s="43"/>
      <c r="AG368" s="43"/>
      <c r="AH368" s="43"/>
      <c r="AI368" s="43"/>
      <c r="AJ368" s="43"/>
      <c r="AK368" s="43"/>
      <c r="AL368" s="43"/>
      <c r="AM368" s="43"/>
      <c r="AN368" s="43"/>
      <c r="AO368" s="43"/>
      <c r="AP368" s="43"/>
      <c r="AQ368" s="43"/>
      <c r="AR368" s="43"/>
      <c r="AS368" s="43"/>
      <c r="AT368" s="43"/>
      <c r="AU368" s="43"/>
      <c r="AV368" s="43"/>
      <c r="AW368" s="43"/>
      <c r="AX368" s="43"/>
      <c r="AY368" s="43"/>
      <c r="AZ368" s="43"/>
      <c r="BA368" s="43"/>
      <c r="BB368" s="43"/>
      <c r="BC368" s="43"/>
      <c r="BD368" s="43"/>
      <c r="BE368" s="43"/>
      <c r="BF368" s="43"/>
      <c r="BG368" s="43"/>
      <c r="BH368" s="43"/>
      <c r="BI368" s="43"/>
      <c r="BJ368" s="43"/>
      <c r="BK368" s="43"/>
      <c r="BL368" s="43"/>
      <c r="BM368" s="43"/>
      <c r="BN368" s="43"/>
      <c r="BO368" s="43"/>
      <c r="BP368" s="43"/>
      <c r="BQ368" s="43"/>
      <c r="BR368" s="43"/>
      <c r="BS368" s="43"/>
      <c r="BT368" s="43"/>
      <c r="BU368" s="43"/>
      <c r="BV368" s="43"/>
      <c r="BW368" s="43"/>
      <c r="BX368" s="43"/>
      <c r="BY368" s="43"/>
      <c r="BZ368" s="43"/>
      <c r="CA368" s="43"/>
    </row>
    <row r="369" spans="2:79" x14ac:dyDescent="0.25">
      <c r="B369" s="43"/>
      <c r="C369" s="43"/>
      <c r="D369" s="43"/>
      <c r="E369" s="43"/>
      <c r="F369" s="43"/>
      <c r="G369" s="43"/>
      <c r="H369" s="43"/>
      <c r="I369" s="43"/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  <c r="AA369" s="43"/>
      <c r="AB369" s="43"/>
      <c r="AC369" s="43"/>
      <c r="AD369" s="43"/>
      <c r="AE369" s="43"/>
      <c r="AF369" s="43"/>
      <c r="AG369" s="43"/>
      <c r="AH369" s="43"/>
      <c r="AI369" s="43"/>
      <c r="AJ369" s="43"/>
      <c r="AK369" s="43"/>
      <c r="AL369" s="43"/>
      <c r="AM369" s="43"/>
      <c r="AN369" s="43"/>
      <c r="AO369" s="43"/>
      <c r="AP369" s="43"/>
      <c r="AQ369" s="43"/>
      <c r="AR369" s="43"/>
      <c r="AS369" s="43"/>
      <c r="AT369" s="43"/>
      <c r="AU369" s="43"/>
      <c r="AV369" s="43"/>
      <c r="AW369" s="43"/>
      <c r="AX369" s="43"/>
      <c r="AY369" s="43"/>
      <c r="AZ369" s="43"/>
      <c r="BA369" s="43"/>
      <c r="BB369" s="43"/>
      <c r="BC369" s="43"/>
      <c r="BD369" s="43"/>
      <c r="BE369" s="43"/>
      <c r="BF369" s="43"/>
      <c r="BG369" s="43"/>
      <c r="BH369" s="43"/>
      <c r="BI369" s="43"/>
      <c r="BJ369" s="43"/>
      <c r="BK369" s="43"/>
      <c r="BL369" s="43"/>
      <c r="BM369" s="43"/>
      <c r="BN369" s="43"/>
      <c r="BO369" s="43"/>
      <c r="BP369" s="43"/>
      <c r="BQ369" s="43"/>
      <c r="BR369" s="43"/>
      <c r="BS369" s="43"/>
      <c r="BT369" s="43"/>
      <c r="BU369" s="43"/>
      <c r="BV369" s="43"/>
      <c r="BW369" s="43"/>
      <c r="BX369" s="43"/>
      <c r="BY369" s="43"/>
      <c r="BZ369" s="43"/>
      <c r="CA369" s="43"/>
    </row>
    <row r="370" spans="2:79" x14ac:dyDescent="0.25">
      <c r="B370" s="43"/>
      <c r="C370" s="43"/>
      <c r="D370" s="43"/>
      <c r="E370" s="43"/>
      <c r="F370" s="43"/>
      <c r="G370" s="43"/>
      <c r="H370" s="43"/>
      <c r="I370" s="43"/>
      <c r="K370" s="43"/>
      <c r="L370" s="43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  <c r="AA370" s="43"/>
      <c r="AB370" s="43"/>
      <c r="AC370" s="43"/>
      <c r="AD370" s="43"/>
      <c r="AE370" s="43"/>
      <c r="AF370" s="43"/>
      <c r="AG370" s="43"/>
      <c r="AH370" s="43"/>
      <c r="AI370" s="43"/>
      <c r="AJ370" s="43"/>
      <c r="AK370" s="43"/>
      <c r="AL370" s="43"/>
      <c r="AM370" s="43"/>
      <c r="AN370" s="43"/>
      <c r="AO370" s="43"/>
      <c r="AP370" s="43"/>
      <c r="AQ370" s="43"/>
      <c r="AR370" s="43"/>
      <c r="AS370" s="43"/>
      <c r="AT370" s="43"/>
      <c r="AU370" s="43"/>
      <c r="AV370" s="43"/>
      <c r="AW370" s="43"/>
      <c r="AX370" s="43"/>
      <c r="AY370" s="43"/>
      <c r="AZ370" s="43"/>
      <c r="BA370" s="43"/>
      <c r="BB370" s="43"/>
      <c r="BC370" s="43"/>
      <c r="BD370" s="43"/>
      <c r="BE370" s="43"/>
      <c r="BF370" s="43"/>
      <c r="BG370" s="43"/>
      <c r="BH370" s="43"/>
      <c r="BI370" s="43"/>
      <c r="BJ370" s="43"/>
      <c r="BK370" s="43"/>
      <c r="BL370" s="43"/>
      <c r="BM370" s="43"/>
      <c r="BN370" s="43"/>
      <c r="BO370" s="43"/>
      <c r="BP370" s="43"/>
      <c r="BQ370" s="43"/>
      <c r="BR370" s="43"/>
      <c r="BS370" s="43"/>
      <c r="BT370" s="43"/>
      <c r="BU370" s="43"/>
      <c r="BV370" s="43"/>
      <c r="BW370" s="43"/>
      <c r="BX370" s="43"/>
      <c r="BY370" s="43"/>
      <c r="BZ370" s="43"/>
      <c r="CA370" s="43"/>
    </row>
    <row r="371" spans="2:79" x14ac:dyDescent="0.25">
      <c r="B371" s="43"/>
      <c r="C371" s="43"/>
      <c r="D371" s="43"/>
      <c r="E371" s="43"/>
      <c r="F371" s="43"/>
      <c r="G371" s="43"/>
      <c r="H371" s="43"/>
      <c r="I371" s="43"/>
      <c r="K371" s="43"/>
      <c r="L371" s="43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  <c r="AA371" s="43"/>
      <c r="AB371" s="43"/>
      <c r="AC371" s="43"/>
      <c r="AD371" s="43"/>
      <c r="AE371" s="43"/>
      <c r="AF371" s="43"/>
      <c r="AG371" s="43"/>
      <c r="AH371" s="43"/>
      <c r="AI371" s="43"/>
      <c r="AJ371" s="43"/>
      <c r="AK371" s="43"/>
      <c r="AL371" s="43"/>
      <c r="AM371" s="43"/>
      <c r="AN371" s="43"/>
      <c r="AO371" s="43"/>
      <c r="AP371" s="43"/>
      <c r="AQ371" s="43"/>
      <c r="AR371" s="43"/>
      <c r="AS371" s="43"/>
      <c r="AT371" s="43"/>
      <c r="AU371" s="43"/>
      <c r="AV371" s="43"/>
      <c r="AW371" s="43"/>
      <c r="AX371" s="43"/>
      <c r="AY371" s="43"/>
      <c r="AZ371" s="43"/>
      <c r="BA371" s="43"/>
      <c r="BB371" s="43"/>
      <c r="BC371" s="43"/>
      <c r="BD371" s="43"/>
      <c r="BE371" s="43"/>
      <c r="BF371" s="43"/>
      <c r="BG371" s="43"/>
      <c r="BH371" s="43"/>
      <c r="BI371" s="43"/>
      <c r="BJ371" s="43"/>
      <c r="BK371" s="43"/>
      <c r="BL371" s="43"/>
      <c r="BM371" s="43"/>
      <c r="BN371" s="43"/>
      <c r="BO371" s="43"/>
      <c r="BP371" s="43"/>
      <c r="BQ371" s="43"/>
      <c r="BR371" s="43"/>
      <c r="BS371" s="43"/>
      <c r="BT371" s="43"/>
      <c r="BU371" s="43"/>
      <c r="BV371" s="43"/>
      <c r="BW371" s="43"/>
      <c r="BX371" s="43"/>
      <c r="BY371" s="43"/>
      <c r="BZ371" s="43"/>
      <c r="CA371" s="43"/>
    </row>
    <row r="372" spans="2:79" x14ac:dyDescent="0.25">
      <c r="B372" s="43"/>
      <c r="C372" s="43"/>
      <c r="D372" s="43"/>
      <c r="E372" s="43"/>
      <c r="F372" s="43"/>
      <c r="G372" s="43"/>
      <c r="H372" s="43"/>
      <c r="I372" s="43"/>
      <c r="K372" s="43"/>
      <c r="L372" s="43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  <c r="AA372" s="43"/>
      <c r="AB372" s="43"/>
      <c r="AC372" s="43"/>
      <c r="AD372" s="43"/>
      <c r="AE372" s="43"/>
      <c r="AF372" s="43"/>
      <c r="AG372" s="43"/>
      <c r="AH372" s="43"/>
      <c r="AI372" s="43"/>
      <c r="AJ372" s="43"/>
      <c r="AK372" s="43"/>
      <c r="AL372" s="43"/>
      <c r="AM372" s="43"/>
      <c r="AN372" s="43"/>
      <c r="AO372" s="43"/>
      <c r="AP372" s="43"/>
      <c r="AQ372" s="43"/>
      <c r="AR372" s="43"/>
      <c r="AS372" s="43"/>
      <c r="AT372" s="43"/>
      <c r="AU372" s="43"/>
      <c r="AV372" s="43"/>
      <c r="AW372" s="43"/>
      <c r="AX372" s="43"/>
      <c r="AY372" s="43"/>
      <c r="AZ372" s="43"/>
      <c r="BA372" s="43"/>
      <c r="BB372" s="43"/>
      <c r="BC372" s="43"/>
      <c r="BD372" s="43"/>
      <c r="BE372" s="43"/>
      <c r="BF372" s="43"/>
      <c r="BG372" s="43"/>
      <c r="BH372" s="43"/>
      <c r="BI372" s="43"/>
      <c r="BJ372" s="43"/>
      <c r="BK372" s="43"/>
      <c r="BL372" s="43"/>
      <c r="BM372" s="43"/>
      <c r="BN372" s="43"/>
      <c r="BO372" s="43"/>
      <c r="BP372" s="43"/>
      <c r="BQ372" s="43"/>
      <c r="BR372" s="43"/>
      <c r="BS372" s="43"/>
      <c r="BT372" s="43"/>
      <c r="BU372" s="43"/>
      <c r="BV372" s="43"/>
      <c r="BW372" s="43"/>
      <c r="BX372" s="43"/>
      <c r="BY372" s="43"/>
      <c r="BZ372" s="43"/>
      <c r="CA372" s="43"/>
    </row>
    <row r="373" spans="2:79" x14ac:dyDescent="0.25">
      <c r="B373" s="43"/>
      <c r="C373" s="43"/>
      <c r="D373" s="43"/>
      <c r="E373" s="43"/>
      <c r="F373" s="43"/>
      <c r="G373" s="43"/>
      <c r="H373" s="43"/>
      <c r="I373" s="43"/>
      <c r="K373" s="43"/>
      <c r="L373" s="43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  <c r="AA373" s="43"/>
      <c r="AB373" s="43"/>
      <c r="AC373" s="43"/>
      <c r="AD373" s="43"/>
      <c r="AE373" s="43"/>
      <c r="AF373" s="43"/>
      <c r="AG373" s="43"/>
      <c r="AH373" s="43"/>
      <c r="AI373" s="43"/>
      <c r="AJ373" s="43"/>
      <c r="AK373" s="43"/>
      <c r="AL373" s="43"/>
      <c r="AM373" s="43"/>
      <c r="AN373" s="43"/>
      <c r="AO373" s="43"/>
      <c r="AP373" s="43"/>
      <c r="AQ373" s="43"/>
      <c r="AR373" s="43"/>
      <c r="AS373" s="43"/>
      <c r="AT373" s="43"/>
      <c r="AU373" s="43"/>
      <c r="AV373" s="43"/>
      <c r="AW373" s="43"/>
      <c r="AX373" s="43"/>
      <c r="AY373" s="43"/>
      <c r="AZ373" s="43"/>
      <c r="BA373" s="43"/>
      <c r="BB373" s="43"/>
      <c r="BC373" s="43"/>
      <c r="BD373" s="43"/>
      <c r="BE373" s="43"/>
      <c r="BF373" s="43"/>
      <c r="BG373" s="43"/>
      <c r="BH373" s="43"/>
      <c r="BI373" s="43"/>
      <c r="BJ373" s="43"/>
      <c r="BK373" s="43"/>
      <c r="BL373" s="43"/>
      <c r="BM373" s="43"/>
      <c r="BN373" s="43"/>
      <c r="BO373" s="43"/>
      <c r="BP373" s="43"/>
      <c r="BQ373" s="43"/>
      <c r="BR373" s="43"/>
      <c r="BS373" s="43"/>
      <c r="BT373" s="43"/>
      <c r="BU373" s="43"/>
      <c r="BV373" s="43"/>
      <c r="BW373" s="43"/>
      <c r="BX373" s="43"/>
      <c r="BY373" s="43"/>
      <c r="BZ373" s="43"/>
      <c r="CA373" s="43"/>
    </row>
    <row r="374" spans="2:79" x14ac:dyDescent="0.25">
      <c r="B374" s="43"/>
      <c r="C374" s="43"/>
      <c r="D374" s="43"/>
      <c r="E374" s="43"/>
      <c r="F374" s="43"/>
      <c r="G374" s="43"/>
      <c r="H374" s="43"/>
      <c r="I374" s="43"/>
      <c r="K374" s="43"/>
      <c r="L374" s="43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  <c r="AA374" s="43"/>
      <c r="AB374" s="43"/>
      <c r="AC374" s="43"/>
      <c r="AD374" s="43"/>
      <c r="AE374" s="43"/>
      <c r="AF374" s="43"/>
      <c r="AG374" s="43"/>
      <c r="AH374" s="43"/>
      <c r="AI374" s="43"/>
      <c r="AJ374" s="43"/>
      <c r="AK374" s="43"/>
      <c r="AL374" s="43"/>
      <c r="AM374" s="43"/>
      <c r="AN374" s="43"/>
      <c r="AO374" s="43"/>
      <c r="AP374" s="43"/>
      <c r="AQ374" s="43"/>
      <c r="AR374" s="43"/>
      <c r="AS374" s="43"/>
      <c r="AT374" s="43"/>
      <c r="AU374" s="43"/>
      <c r="AV374" s="43"/>
      <c r="AW374" s="43"/>
      <c r="AX374" s="43"/>
      <c r="AY374" s="43"/>
      <c r="AZ374" s="43"/>
      <c r="BA374" s="43"/>
      <c r="BB374" s="43"/>
      <c r="BC374" s="43"/>
      <c r="BD374" s="43"/>
      <c r="BE374" s="43"/>
      <c r="BF374" s="43"/>
      <c r="BG374" s="43"/>
      <c r="BH374" s="43"/>
      <c r="BI374" s="43"/>
      <c r="BJ374" s="43"/>
      <c r="BK374" s="43"/>
      <c r="BL374" s="43"/>
      <c r="BM374" s="43"/>
      <c r="BN374" s="43"/>
      <c r="BO374" s="43"/>
      <c r="BP374" s="43"/>
      <c r="BQ374" s="43"/>
      <c r="BR374" s="43"/>
      <c r="BS374" s="43"/>
      <c r="BT374" s="43"/>
      <c r="BU374" s="43"/>
      <c r="BV374" s="43"/>
      <c r="BW374" s="43"/>
      <c r="BX374" s="43"/>
      <c r="BY374" s="43"/>
      <c r="BZ374" s="43"/>
      <c r="CA374" s="43"/>
    </row>
    <row r="375" spans="2:79" x14ac:dyDescent="0.25">
      <c r="B375" s="43"/>
      <c r="C375" s="43"/>
      <c r="D375" s="43"/>
      <c r="E375" s="43"/>
      <c r="F375" s="43"/>
      <c r="G375" s="43"/>
      <c r="H375" s="43"/>
      <c r="I375" s="43"/>
      <c r="K375" s="43"/>
      <c r="L375" s="43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  <c r="AA375" s="43"/>
      <c r="AB375" s="43"/>
      <c r="AC375" s="43"/>
      <c r="AD375" s="43"/>
      <c r="AE375" s="43"/>
      <c r="AF375" s="43"/>
      <c r="AG375" s="43"/>
      <c r="AH375" s="43"/>
      <c r="AI375" s="43"/>
      <c r="AJ375" s="43"/>
      <c r="AK375" s="43"/>
      <c r="AL375" s="43"/>
      <c r="AM375" s="43"/>
      <c r="AN375" s="43"/>
      <c r="AO375" s="43"/>
      <c r="AP375" s="43"/>
      <c r="AQ375" s="43"/>
      <c r="AR375" s="43"/>
      <c r="AS375" s="43"/>
      <c r="AT375" s="43"/>
      <c r="AU375" s="43"/>
      <c r="AV375" s="43"/>
      <c r="AW375" s="43"/>
      <c r="AX375" s="43"/>
      <c r="AY375" s="43"/>
      <c r="AZ375" s="43"/>
      <c r="BA375" s="43"/>
      <c r="BB375" s="43"/>
      <c r="BC375" s="43"/>
      <c r="BD375" s="43"/>
      <c r="BE375" s="43"/>
      <c r="BF375" s="43"/>
      <c r="BG375" s="43"/>
      <c r="BH375" s="43"/>
      <c r="BI375" s="43"/>
      <c r="BJ375" s="43"/>
      <c r="BK375" s="43"/>
      <c r="BL375" s="43"/>
      <c r="BM375" s="43"/>
      <c r="BN375" s="43"/>
      <c r="BO375" s="43"/>
      <c r="BP375" s="43"/>
      <c r="BQ375" s="43"/>
      <c r="BR375" s="43"/>
      <c r="BS375" s="43"/>
      <c r="BT375" s="43"/>
      <c r="BU375" s="43"/>
      <c r="BV375" s="43"/>
      <c r="BW375" s="43"/>
      <c r="BX375" s="43"/>
      <c r="BY375" s="43"/>
      <c r="BZ375" s="43"/>
      <c r="CA375" s="43"/>
    </row>
    <row r="376" spans="2:79" x14ac:dyDescent="0.25">
      <c r="B376" s="43"/>
      <c r="C376" s="43"/>
      <c r="D376" s="43"/>
      <c r="E376" s="43"/>
      <c r="F376" s="43"/>
      <c r="G376" s="43"/>
      <c r="H376" s="43"/>
      <c r="I376" s="43"/>
      <c r="K376" s="43"/>
      <c r="L376" s="43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  <c r="AA376" s="43"/>
      <c r="AB376" s="43"/>
      <c r="AC376" s="43"/>
      <c r="AD376" s="43"/>
      <c r="AE376" s="43"/>
      <c r="AF376" s="43"/>
      <c r="AG376" s="43"/>
      <c r="AH376" s="43"/>
      <c r="AI376" s="43"/>
      <c r="AJ376" s="43"/>
      <c r="AK376" s="43"/>
      <c r="AL376" s="43"/>
      <c r="AM376" s="43"/>
      <c r="AN376" s="43"/>
      <c r="AO376" s="43"/>
      <c r="AP376" s="43"/>
      <c r="AQ376" s="43"/>
      <c r="AR376" s="43"/>
      <c r="AS376" s="43"/>
      <c r="AT376" s="43"/>
      <c r="AU376" s="43"/>
      <c r="AV376" s="43"/>
      <c r="AW376" s="43"/>
      <c r="AX376" s="43"/>
      <c r="AY376" s="43"/>
      <c r="AZ376" s="43"/>
      <c r="BA376" s="43"/>
      <c r="BB376" s="43"/>
      <c r="BC376" s="43"/>
      <c r="BD376" s="43"/>
      <c r="BE376" s="43"/>
      <c r="BF376" s="43"/>
      <c r="BG376" s="43"/>
      <c r="BH376" s="43"/>
      <c r="BI376" s="43"/>
      <c r="BJ376" s="43"/>
      <c r="BK376" s="43"/>
      <c r="BL376" s="43"/>
      <c r="BM376" s="43"/>
      <c r="BN376" s="43"/>
      <c r="BO376" s="43"/>
      <c r="BP376" s="43"/>
      <c r="BQ376" s="43"/>
      <c r="BR376" s="43"/>
      <c r="BS376" s="43"/>
      <c r="BT376" s="43"/>
      <c r="BU376" s="43"/>
      <c r="BV376" s="43"/>
      <c r="BW376" s="43"/>
      <c r="BX376" s="43"/>
      <c r="BY376" s="43"/>
      <c r="BZ376" s="43"/>
      <c r="CA376" s="43"/>
    </row>
    <row r="377" spans="2:79" x14ac:dyDescent="0.25">
      <c r="B377" s="43"/>
      <c r="C377" s="43"/>
      <c r="D377" s="43"/>
      <c r="E377" s="43"/>
      <c r="F377" s="43"/>
      <c r="G377" s="43"/>
      <c r="H377" s="43"/>
      <c r="I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  <c r="AA377" s="43"/>
      <c r="AB377" s="43"/>
      <c r="AC377" s="43"/>
      <c r="AD377" s="43"/>
      <c r="AE377" s="43"/>
      <c r="AF377" s="43"/>
      <c r="AG377" s="43"/>
      <c r="AH377" s="43"/>
      <c r="AI377" s="43"/>
      <c r="AJ377" s="43"/>
      <c r="AK377" s="43"/>
      <c r="AL377" s="43"/>
      <c r="AM377" s="43"/>
      <c r="AN377" s="43"/>
      <c r="AO377" s="43"/>
      <c r="AP377" s="43"/>
      <c r="AQ377" s="43"/>
      <c r="AR377" s="43"/>
      <c r="AS377" s="43"/>
      <c r="AT377" s="43"/>
      <c r="AU377" s="43"/>
      <c r="AV377" s="43"/>
      <c r="AW377" s="43"/>
      <c r="AX377" s="43"/>
      <c r="AY377" s="43"/>
      <c r="AZ377" s="43"/>
      <c r="BA377" s="43"/>
      <c r="BB377" s="43"/>
      <c r="BC377" s="43"/>
      <c r="BD377" s="43"/>
      <c r="BE377" s="43"/>
      <c r="BF377" s="43"/>
      <c r="BG377" s="43"/>
      <c r="BH377" s="43"/>
      <c r="BI377" s="43"/>
      <c r="BJ377" s="43"/>
      <c r="BK377" s="43"/>
      <c r="BL377" s="43"/>
      <c r="BM377" s="43"/>
      <c r="BN377" s="43"/>
      <c r="BO377" s="43"/>
      <c r="BP377" s="43"/>
      <c r="BQ377" s="43"/>
      <c r="BR377" s="43"/>
      <c r="BS377" s="43"/>
      <c r="BT377" s="43"/>
      <c r="BU377" s="43"/>
      <c r="BV377" s="43"/>
      <c r="BW377" s="43"/>
      <c r="BX377" s="43"/>
      <c r="BY377" s="43"/>
      <c r="BZ377" s="43"/>
      <c r="CA377" s="43"/>
    </row>
    <row r="378" spans="2:79" x14ac:dyDescent="0.25">
      <c r="B378" s="43"/>
      <c r="C378" s="43"/>
      <c r="D378" s="43"/>
      <c r="E378" s="43"/>
      <c r="F378" s="43"/>
      <c r="G378" s="43"/>
      <c r="H378" s="43"/>
      <c r="I378" s="43"/>
      <c r="K378" s="43"/>
      <c r="L378" s="43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  <c r="AA378" s="43"/>
      <c r="AB378" s="43"/>
      <c r="AC378" s="43"/>
      <c r="AD378" s="43"/>
      <c r="AE378" s="43"/>
      <c r="AF378" s="43"/>
      <c r="AG378" s="43"/>
      <c r="AH378" s="43"/>
      <c r="AI378" s="43"/>
      <c r="AJ378" s="43"/>
      <c r="AK378" s="43"/>
      <c r="AL378" s="43"/>
      <c r="AM378" s="43"/>
      <c r="AN378" s="43"/>
      <c r="AO378" s="43"/>
      <c r="AP378" s="43"/>
      <c r="AQ378" s="43"/>
      <c r="AR378" s="43"/>
      <c r="AS378" s="43"/>
      <c r="AT378" s="43"/>
      <c r="AU378" s="43"/>
      <c r="AV378" s="43"/>
      <c r="AW378" s="43"/>
      <c r="AX378" s="43"/>
      <c r="AY378" s="43"/>
      <c r="AZ378" s="43"/>
      <c r="BA378" s="43"/>
      <c r="BB378" s="43"/>
      <c r="BC378" s="43"/>
      <c r="BD378" s="43"/>
      <c r="BE378" s="43"/>
      <c r="BF378" s="43"/>
      <c r="BG378" s="43"/>
      <c r="BH378" s="43"/>
      <c r="BI378" s="43"/>
      <c r="BJ378" s="43"/>
      <c r="BK378" s="43"/>
      <c r="BL378" s="43"/>
      <c r="BM378" s="43"/>
      <c r="BN378" s="43"/>
      <c r="BO378" s="43"/>
      <c r="BP378" s="43"/>
      <c r="BQ378" s="43"/>
      <c r="BR378" s="43"/>
      <c r="BS378" s="43"/>
      <c r="BT378" s="43"/>
      <c r="BU378" s="43"/>
      <c r="BV378" s="43"/>
      <c r="BW378" s="43"/>
      <c r="BX378" s="43"/>
      <c r="BY378" s="43"/>
      <c r="BZ378" s="43"/>
      <c r="CA378" s="43"/>
    </row>
    <row r="379" spans="2:79" x14ac:dyDescent="0.25">
      <c r="B379" s="43"/>
      <c r="C379" s="43"/>
      <c r="D379" s="43"/>
      <c r="E379" s="43"/>
      <c r="F379" s="43"/>
      <c r="G379" s="43"/>
      <c r="H379" s="43"/>
      <c r="I379" s="43"/>
      <c r="K379" s="43"/>
      <c r="L379" s="43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  <c r="AA379" s="43"/>
      <c r="AB379" s="43"/>
      <c r="AC379" s="43"/>
      <c r="AD379" s="43"/>
      <c r="AE379" s="43"/>
      <c r="AF379" s="43"/>
      <c r="AG379" s="43"/>
      <c r="AH379" s="43"/>
      <c r="AI379" s="43"/>
      <c r="AJ379" s="43"/>
      <c r="AK379" s="43"/>
      <c r="AL379" s="43"/>
      <c r="AM379" s="43"/>
      <c r="AN379" s="43"/>
      <c r="AO379" s="43"/>
      <c r="AP379" s="43"/>
      <c r="AQ379" s="43"/>
      <c r="AR379" s="43"/>
      <c r="AS379" s="43"/>
      <c r="AT379" s="43"/>
      <c r="AU379" s="43"/>
      <c r="AV379" s="43"/>
      <c r="AW379" s="43"/>
      <c r="AX379" s="43"/>
      <c r="AY379" s="43"/>
      <c r="AZ379" s="43"/>
      <c r="BA379" s="43"/>
      <c r="BB379" s="43"/>
      <c r="BC379" s="43"/>
      <c r="BD379" s="43"/>
      <c r="BE379" s="43"/>
      <c r="BF379" s="43"/>
      <c r="BG379" s="43"/>
      <c r="BH379" s="43"/>
      <c r="BI379" s="43"/>
      <c r="BJ379" s="43"/>
      <c r="BK379" s="43"/>
      <c r="BL379" s="43"/>
      <c r="BM379" s="43"/>
      <c r="BN379" s="43"/>
      <c r="BO379" s="43"/>
      <c r="BP379" s="43"/>
      <c r="BQ379" s="43"/>
      <c r="BR379" s="43"/>
      <c r="BS379" s="43"/>
      <c r="BT379" s="43"/>
      <c r="BU379" s="43"/>
      <c r="BV379" s="43"/>
      <c r="BW379" s="43"/>
      <c r="BX379" s="43"/>
      <c r="BY379" s="43"/>
      <c r="BZ379" s="43"/>
      <c r="CA379" s="43"/>
    </row>
    <row r="380" spans="2:79" x14ac:dyDescent="0.25">
      <c r="B380" s="43"/>
      <c r="C380" s="43"/>
      <c r="D380" s="43"/>
      <c r="E380" s="43"/>
      <c r="F380" s="43"/>
      <c r="G380" s="43"/>
      <c r="H380" s="43"/>
      <c r="I380" s="43"/>
      <c r="K380" s="43"/>
      <c r="L380" s="43"/>
      <c r="M380" s="43"/>
      <c r="N380" s="43"/>
      <c r="O380" s="43"/>
      <c r="P380" s="43"/>
      <c r="Q380" s="43"/>
      <c r="R380" s="43"/>
      <c r="S380" s="43"/>
      <c r="T380" s="43"/>
      <c r="U380" s="43"/>
      <c r="V380" s="43"/>
      <c r="W380" s="43"/>
      <c r="X380" s="43"/>
      <c r="Y380" s="43"/>
      <c r="Z380" s="43"/>
      <c r="AA380" s="43"/>
      <c r="AB380" s="43"/>
      <c r="AC380" s="43"/>
      <c r="AD380" s="43"/>
      <c r="AE380" s="43"/>
      <c r="AF380" s="43"/>
      <c r="AG380" s="43"/>
      <c r="AH380" s="43"/>
      <c r="AI380" s="43"/>
      <c r="AJ380" s="43"/>
      <c r="AK380" s="43"/>
      <c r="AL380" s="43"/>
      <c r="AM380" s="43"/>
      <c r="AN380" s="43"/>
      <c r="AO380" s="43"/>
      <c r="AP380" s="43"/>
      <c r="AQ380" s="43"/>
      <c r="AR380" s="43"/>
      <c r="AS380" s="43"/>
      <c r="AT380" s="43"/>
      <c r="AU380" s="43"/>
      <c r="AV380" s="43"/>
      <c r="AW380" s="43"/>
      <c r="AX380" s="43"/>
      <c r="AY380" s="43"/>
      <c r="AZ380" s="43"/>
      <c r="BA380" s="43"/>
      <c r="BB380" s="43"/>
      <c r="BC380" s="43"/>
      <c r="BD380" s="43"/>
      <c r="BE380" s="43"/>
      <c r="BF380" s="43"/>
      <c r="BG380" s="43"/>
      <c r="BH380" s="43"/>
      <c r="BI380" s="43"/>
      <c r="BJ380" s="43"/>
      <c r="BK380" s="43"/>
      <c r="BL380" s="43"/>
      <c r="BM380" s="43"/>
      <c r="BN380" s="43"/>
      <c r="BO380" s="43"/>
      <c r="BP380" s="43"/>
      <c r="BQ380" s="43"/>
      <c r="BR380" s="43"/>
      <c r="BS380" s="43"/>
      <c r="BT380" s="43"/>
      <c r="BU380" s="43"/>
      <c r="BV380" s="43"/>
      <c r="BW380" s="43"/>
      <c r="BX380" s="43"/>
      <c r="BY380" s="43"/>
      <c r="BZ380" s="43"/>
      <c r="CA380" s="43"/>
    </row>
    <row r="381" spans="2:79" x14ac:dyDescent="0.25">
      <c r="B381" s="43"/>
      <c r="C381" s="43"/>
      <c r="D381" s="43"/>
      <c r="E381" s="43"/>
      <c r="F381" s="43"/>
      <c r="G381" s="43"/>
      <c r="H381" s="43"/>
      <c r="I381" s="43"/>
    </row>
    <row r="382" spans="2:79" x14ac:dyDescent="0.25">
      <c r="B382" s="43"/>
      <c r="C382" s="43"/>
      <c r="D382" s="43"/>
      <c r="E382" s="43"/>
      <c r="F382" s="43"/>
      <c r="G382" s="43"/>
      <c r="H382" s="43"/>
      <c r="I382" s="43"/>
    </row>
    <row r="383" spans="2:79" x14ac:dyDescent="0.25">
      <c r="B383" s="43"/>
      <c r="C383" s="43"/>
      <c r="D383" s="43"/>
      <c r="E383" s="43"/>
      <c r="F383" s="43"/>
      <c r="G383" s="43"/>
      <c r="H383" s="43"/>
      <c r="I383" s="43"/>
    </row>
    <row r="384" spans="2:79" x14ac:dyDescent="0.25">
      <c r="B384" s="43"/>
      <c r="C384" s="43"/>
      <c r="D384" s="43"/>
      <c r="E384" s="43"/>
      <c r="F384" s="43"/>
      <c r="G384" s="43"/>
      <c r="H384" s="43"/>
      <c r="I384" s="43"/>
    </row>
    <row r="385" spans="2:9" x14ac:dyDescent="0.25">
      <c r="B385" s="43"/>
      <c r="C385" s="43"/>
      <c r="D385" s="43"/>
      <c r="E385" s="43"/>
      <c r="F385" s="43"/>
      <c r="G385" s="43"/>
      <c r="H385" s="43"/>
      <c r="I385" s="43"/>
    </row>
  </sheetData>
  <mergeCells count="12">
    <mergeCell ref="B71:I71"/>
    <mergeCell ref="B37:I37"/>
    <mergeCell ref="B198:I198"/>
    <mergeCell ref="B217:I217"/>
    <mergeCell ref="B157:I157"/>
    <mergeCell ref="B176:I176"/>
    <mergeCell ref="B88:AZ88"/>
    <mergeCell ref="B321:I321"/>
    <mergeCell ref="B280:I280"/>
    <mergeCell ref="B299:I299"/>
    <mergeCell ref="B239:I239"/>
    <mergeCell ref="B258:I258"/>
  </mergeCells>
  <pageMargins left="0.25" right="0.25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K81"/>
  <sheetViews>
    <sheetView zoomScaleNormal="100" workbookViewId="0">
      <selection activeCell="L59" sqref="L59"/>
    </sheetView>
  </sheetViews>
  <sheetFormatPr baseColWidth="10" defaultColWidth="10.85546875" defaultRowHeight="15.75" x14ac:dyDescent="0.25"/>
  <cols>
    <col min="1" max="1" width="4.7109375" style="9" customWidth="1"/>
    <col min="2" max="2" width="6" style="9" customWidth="1"/>
    <col min="3" max="3" width="9" style="9" customWidth="1"/>
    <col min="4" max="4" width="8.42578125" style="9" customWidth="1"/>
    <col min="5" max="5" width="10" style="9" customWidth="1"/>
    <col min="6" max="7" width="12.140625" style="9" customWidth="1"/>
    <col min="8" max="8" width="10" style="9" customWidth="1"/>
    <col min="9" max="9" width="12.28515625" style="9" customWidth="1"/>
    <col min="10" max="10" width="12.42578125" style="9" customWidth="1"/>
    <col min="11" max="11" width="4.7109375" style="9" customWidth="1"/>
    <col min="12" max="16384" width="10.85546875" style="9"/>
  </cols>
  <sheetData>
    <row r="4" spans="1:11" ht="15.75" customHeight="1" x14ac:dyDescent="0.25">
      <c r="C4" s="228" t="s">
        <v>191</v>
      </c>
      <c r="D4" s="228"/>
      <c r="E4" s="228"/>
      <c r="F4" s="228"/>
      <c r="G4" s="228"/>
      <c r="H4" s="228"/>
      <c r="I4" s="228"/>
      <c r="J4" s="228"/>
    </row>
    <row r="5" spans="1:11" ht="15.75" customHeight="1" x14ac:dyDescent="0.25">
      <c r="C5" s="159"/>
      <c r="D5" s="230" t="s">
        <v>89</v>
      </c>
      <c r="E5" s="230" t="s">
        <v>188</v>
      </c>
      <c r="F5" s="230" t="s">
        <v>194</v>
      </c>
      <c r="G5" s="230" t="s">
        <v>196</v>
      </c>
      <c r="H5" s="230" t="s">
        <v>193</v>
      </c>
      <c r="I5" s="230" t="s">
        <v>189</v>
      </c>
      <c r="J5" s="230" t="s">
        <v>190</v>
      </c>
    </row>
    <row r="6" spans="1:11" x14ac:dyDescent="0.25">
      <c r="C6" s="160"/>
      <c r="D6" s="231"/>
      <c r="E6" s="231"/>
      <c r="F6" s="231"/>
      <c r="G6" s="231"/>
      <c r="H6" s="231"/>
      <c r="I6" s="231"/>
      <c r="J6" s="231"/>
      <c r="K6" s="22"/>
    </row>
    <row r="7" spans="1:11" ht="17.25" customHeight="1" x14ac:dyDescent="0.25">
      <c r="C7" s="161"/>
      <c r="D7" s="232"/>
      <c r="E7" s="232"/>
      <c r="F7" s="232"/>
      <c r="G7" s="232"/>
      <c r="H7" s="232"/>
      <c r="I7" s="232"/>
      <c r="J7" s="232"/>
    </row>
    <row r="8" spans="1:11" ht="15" customHeight="1" x14ac:dyDescent="0.25">
      <c r="A8" s="9">
        <v>18</v>
      </c>
      <c r="C8" s="22">
        <v>1933</v>
      </c>
      <c r="D8" s="112">
        <f>Datos!D18</f>
        <v>-1.2</v>
      </c>
      <c r="E8" s="96">
        <f>Datos!G18</f>
        <v>6.993325298403823</v>
      </c>
      <c r="F8" s="96">
        <f>Datos!K18</f>
        <v>1.6381236038719216</v>
      </c>
      <c r="G8" s="96">
        <f>Datos!O18</f>
        <v>-5.1924251679902333</v>
      </c>
      <c r="H8" s="96" t="s">
        <v>124</v>
      </c>
      <c r="I8" s="96">
        <f>Datos!V18</f>
        <v>-4.5489499999999996</v>
      </c>
      <c r="J8" s="96">
        <f>Datos!W18</f>
        <v>0.67</v>
      </c>
    </row>
    <row r="9" spans="1:11" x14ac:dyDescent="0.25">
      <c r="A9" s="9">
        <v>19</v>
      </c>
      <c r="C9" s="22">
        <v>1934</v>
      </c>
      <c r="D9" s="112">
        <f>Datos!D19</f>
        <v>10.8</v>
      </c>
      <c r="E9" s="96">
        <f>Datos!G19</f>
        <v>7.3763739600748242</v>
      </c>
      <c r="F9" s="96">
        <f>Datos!K19</f>
        <v>13.772893772893768</v>
      </c>
      <c r="G9" s="96">
        <f>Datos!O19</f>
        <v>3.4793814432989789</v>
      </c>
      <c r="H9" s="96">
        <f>Datos!U19</f>
        <v>0.27833333333333327</v>
      </c>
      <c r="I9" s="96">
        <f>Datos!V19</f>
        <v>-5.3682600000000003</v>
      </c>
      <c r="J9" s="96">
        <f>Datos!W19</f>
        <v>1</v>
      </c>
    </row>
    <row r="10" spans="1:11" x14ac:dyDescent="0.25">
      <c r="A10" s="9">
        <v>20</v>
      </c>
      <c r="C10" s="22">
        <v>1935</v>
      </c>
      <c r="D10" s="112">
        <f>Datos!D20</f>
        <v>8.9</v>
      </c>
      <c r="E10" s="96">
        <f>Datos!G20</f>
        <v>7.5277495840224047</v>
      </c>
      <c r="F10" s="96">
        <f>Datos!K20</f>
        <v>6.6967160334835629</v>
      </c>
      <c r="G10" s="96">
        <f>Datos!O20</f>
        <v>2.5529265255292755</v>
      </c>
      <c r="H10" s="96">
        <f>Datos!U20</f>
        <v>0.16749999999999998</v>
      </c>
      <c r="I10" s="96">
        <f>Datos!V20</f>
        <v>-3.7725399999999998</v>
      </c>
      <c r="J10" s="96">
        <f>Datos!W20</f>
        <v>0.97</v>
      </c>
    </row>
    <row r="11" spans="1:11" x14ac:dyDescent="0.25">
      <c r="A11" s="9">
        <v>21</v>
      </c>
      <c r="C11" s="22">
        <v>1936</v>
      </c>
      <c r="D11" s="112">
        <f>Datos!D21</f>
        <v>12.9</v>
      </c>
      <c r="E11" s="96">
        <f>Datos!G21</f>
        <v>7.6197508108841268</v>
      </c>
      <c r="F11" s="96">
        <f>Datos!K21</f>
        <v>0.78455039227518508</v>
      </c>
      <c r="G11" s="96">
        <f>Datos!O21</f>
        <v>1.0321797207043071</v>
      </c>
      <c r="H11" s="96">
        <f>Datos!U21</f>
        <v>0.17249999999999999</v>
      </c>
      <c r="I11" s="96">
        <f>Datos!V21</f>
        <v>-5.0694900000000001</v>
      </c>
      <c r="J11" s="96">
        <f>Datos!W21</f>
        <v>1.0900000000000001</v>
      </c>
    </row>
    <row r="12" spans="1:11" x14ac:dyDescent="0.25">
      <c r="A12" s="9">
        <v>22</v>
      </c>
      <c r="C12" s="22">
        <v>1937</v>
      </c>
      <c r="D12" s="112">
        <f>Datos!D22</f>
        <v>5.0999999999999996</v>
      </c>
      <c r="E12" s="96">
        <f>Datos!G22</f>
        <v>7.9466379115883878</v>
      </c>
      <c r="F12" s="96">
        <f>Datos!K22</f>
        <v>7.0059880239520922</v>
      </c>
      <c r="G12" s="96">
        <f>Datos!O22</f>
        <v>3.7259615384615419</v>
      </c>
      <c r="H12" s="96">
        <f>Datos!U22</f>
        <v>0.27583333333333332</v>
      </c>
      <c r="I12" s="96">
        <f>Datos!V22</f>
        <v>-2.35806</v>
      </c>
      <c r="J12" s="96">
        <f>Datos!W22</f>
        <v>1.18</v>
      </c>
    </row>
    <row r="13" spans="1:11" x14ac:dyDescent="0.25">
      <c r="A13" s="9">
        <v>23</v>
      </c>
      <c r="C13" s="22">
        <v>1938</v>
      </c>
      <c r="D13" s="112">
        <f>Datos!D23</f>
        <v>-3.3</v>
      </c>
      <c r="E13" s="96">
        <f>Datos!G23</f>
        <v>7.7195810400472267</v>
      </c>
      <c r="F13" s="96">
        <f>Datos!K23</f>
        <v>-9.0095131505315997</v>
      </c>
      <c r="G13" s="96">
        <f>Datos!O23</f>
        <v>-2.0278099652375814</v>
      </c>
      <c r="H13" s="96">
        <f>Datos!U23</f>
        <v>6.5000000000000016E-2</v>
      </c>
      <c r="I13" s="96">
        <f>Datos!V23</f>
        <v>-0.10183</v>
      </c>
      <c r="J13" s="96">
        <f>Datos!W23</f>
        <v>1.1299999999999999</v>
      </c>
    </row>
    <row r="14" spans="1:11" x14ac:dyDescent="0.25">
      <c r="A14" s="9">
        <v>24</v>
      </c>
      <c r="C14" s="22">
        <v>1939</v>
      </c>
      <c r="D14" s="112">
        <f>Datos!D24</f>
        <v>8</v>
      </c>
      <c r="E14" s="96">
        <f>Datos!G24</f>
        <v>7.6438899682994164</v>
      </c>
      <c r="F14" s="96">
        <f>Datos!K24</f>
        <v>-1.9065190651906594</v>
      </c>
      <c r="G14" s="96">
        <f>Datos!O24</f>
        <v>-1.3010053222944906</v>
      </c>
      <c r="H14" s="96">
        <f>Datos!U24</f>
        <v>4.5833333333333337E-2</v>
      </c>
      <c r="I14" s="96">
        <f>Datos!V24</f>
        <v>-3.0438499999999999</v>
      </c>
      <c r="J14" s="96">
        <f>Datos!W24</f>
        <v>1.02</v>
      </c>
    </row>
    <row r="15" spans="1:11" x14ac:dyDescent="0.25">
      <c r="A15" s="9">
        <v>25</v>
      </c>
      <c r="C15" s="22">
        <v>1940</v>
      </c>
      <c r="D15" s="112">
        <f>Datos!D25</f>
        <v>8.8000000000000007</v>
      </c>
      <c r="E15" s="96">
        <f>Datos!G25</f>
        <v>7.7358886321928857</v>
      </c>
      <c r="F15" s="96">
        <f>Datos!K25</f>
        <v>1.8808777429467405</v>
      </c>
      <c r="G15" s="96">
        <f>Datos!O25</f>
        <v>0.71899340922709776</v>
      </c>
      <c r="H15" s="96">
        <f>Datos!U25</f>
        <v>3.5833333333333335E-2</v>
      </c>
      <c r="I15" s="96">
        <f>Datos!V25</f>
        <v>-2.83771</v>
      </c>
      <c r="J15" s="96">
        <f>Datos!W25</f>
        <v>1.02</v>
      </c>
    </row>
    <row r="16" spans="1:11" x14ac:dyDescent="0.25">
      <c r="A16" s="9">
        <v>26</v>
      </c>
      <c r="C16" s="22">
        <v>1941</v>
      </c>
      <c r="D16" s="112">
        <f>Datos!D26</f>
        <v>17.7</v>
      </c>
      <c r="E16" s="96">
        <f>Datos!G26</f>
        <v>8.2584504316703899</v>
      </c>
      <c r="F16" s="96">
        <f>Datos!K26</f>
        <v>11.076923076923073</v>
      </c>
      <c r="G16" s="96">
        <f>Datos!O26</f>
        <v>5.1160023795360221</v>
      </c>
      <c r="H16" s="96">
        <f>Datos!U26</f>
        <v>0.12916666666666668</v>
      </c>
      <c r="I16" s="96">
        <f>Datos!V26</f>
        <v>-3.81839</v>
      </c>
      <c r="J16" s="96">
        <f>Datos!W26</f>
        <v>1.1399999999999999</v>
      </c>
    </row>
    <row r="17" spans="1:10" x14ac:dyDescent="0.25">
      <c r="A17" s="9">
        <v>27</v>
      </c>
      <c r="C17" s="22">
        <v>1942</v>
      </c>
      <c r="D17" s="112">
        <f>Datos!D27</f>
        <v>18.899999999999999</v>
      </c>
      <c r="E17" s="96">
        <f>Datos!G27</f>
        <v>8.9149610529143164</v>
      </c>
      <c r="F17" s="96">
        <f>Datos!K27</f>
        <v>13.130193905817155</v>
      </c>
      <c r="G17" s="96">
        <f>Datos!O27</f>
        <v>10.922467458969965</v>
      </c>
      <c r="H17" s="96">
        <f>Datos!U27</f>
        <v>0.34249999999999997</v>
      </c>
      <c r="I17" s="96">
        <f>Datos!V27</f>
        <v>-12.3512</v>
      </c>
      <c r="J17" s="96">
        <f>Datos!W27</f>
        <v>1.19</v>
      </c>
    </row>
    <row r="18" spans="1:10" x14ac:dyDescent="0.25">
      <c r="A18" s="9">
        <v>28</v>
      </c>
      <c r="C18" s="22">
        <v>1943</v>
      </c>
      <c r="D18" s="112">
        <f>Datos!D28</f>
        <v>17</v>
      </c>
      <c r="E18" s="96">
        <f>Datos!G28</f>
        <v>9.322664903896916</v>
      </c>
      <c r="F18" s="96">
        <f>Datos!K28</f>
        <v>4.5053868756121496</v>
      </c>
      <c r="G18" s="96">
        <f>Datos!O28</f>
        <v>5.9693877551020735</v>
      </c>
      <c r="H18" s="96">
        <f>Datos!U28</f>
        <v>0.37999999999999995</v>
      </c>
      <c r="I18" s="96">
        <f>Datos!V28</f>
        <v>-26.860659999999999</v>
      </c>
      <c r="J18" s="96">
        <f>Datos!W28</f>
        <v>1.2</v>
      </c>
    </row>
    <row r="19" spans="1:10" x14ac:dyDescent="0.25">
      <c r="A19" s="9">
        <v>29</v>
      </c>
      <c r="C19" s="22">
        <v>1944</v>
      </c>
      <c r="D19" s="112">
        <f>Datos!D29</f>
        <v>8</v>
      </c>
      <c r="E19" s="96">
        <f>Datos!G29</f>
        <v>9.5443282459335599</v>
      </c>
      <c r="F19" s="96">
        <f>Datos!K29</f>
        <v>0.70290534208057309</v>
      </c>
      <c r="G19" s="96">
        <f>Datos!O29</f>
        <v>1.6369764082811322</v>
      </c>
      <c r="H19" s="96">
        <f>Datos!U29</f>
        <v>0.37999999999999995</v>
      </c>
      <c r="I19" s="96">
        <f>Datos!V29</f>
        <v>-21.17409</v>
      </c>
      <c r="J19" s="96">
        <f>Datos!W29</f>
        <v>1.21</v>
      </c>
    </row>
    <row r="20" spans="1:10" x14ac:dyDescent="0.25">
      <c r="A20" s="9">
        <v>30</v>
      </c>
      <c r="C20" s="22">
        <v>1945</v>
      </c>
      <c r="D20" s="112">
        <f>Datos!D30</f>
        <v>-1</v>
      </c>
      <c r="E20" s="96">
        <f>Datos!G30</f>
        <v>9.7914821873499651</v>
      </c>
      <c r="F20" s="96">
        <f>Datos!K30</f>
        <v>1.768264308980938</v>
      </c>
      <c r="G20" s="96">
        <f>Datos!O30</f>
        <v>2.27380388441496</v>
      </c>
      <c r="H20" s="96">
        <f>Datos!U30</f>
        <v>0.37999999999999995</v>
      </c>
      <c r="I20" s="96">
        <f>Datos!V30</f>
        <v>-20.8383</v>
      </c>
      <c r="J20" s="96">
        <f>Datos!W30</f>
        <v>1.05</v>
      </c>
    </row>
    <row r="21" spans="1:10" x14ac:dyDescent="0.25">
      <c r="A21" s="9">
        <v>31</v>
      </c>
      <c r="C21" s="22">
        <v>1946</v>
      </c>
      <c r="D21" s="112">
        <f>Datos!D31</f>
        <v>-11.6</v>
      </c>
      <c r="E21" s="96">
        <f>Datos!G31</f>
        <v>11.054108216432866</v>
      </c>
      <c r="F21" s="96">
        <f>Datos!K31</f>
        <v>14.220393232738914</v>
      </c>
      <c r="G21" s="96">
        <f>Datos!O31</f>
        <v>8.4761463640574686</v>
      </c>
      <c r="H21" s="96">
        <f>Datos!U31</f>
        <v>0.37999999999999995</v>
      </c>
      <c r="I21" s="96">
        <f>Datos!V31</f>
        <v>-6.9956100000000001</v>
      </c>
      <c r="J21" s="96">
        <f>Datos!W31</f>
        <v>1.1200000000000001</v>
      </c>
    </row>
    <row r="22" spans="1:10" x14ac:dyDescent="0.25">
      <c r="A22" s="9">
        <v>32</v>
      </c>
      <c r="C22" s="22">
        <v>1947</v>
      </c>
      <c r="D22" s="112">
        <f>Datos!D32</f>
        <v>-1.1000000000000001</v>
      </c>
      <c r="E22" s="96">
        <f>Datos!G32</f>
        <v>12.267263740076489</v>
      </c>
      <c r="F22" s="96">
        <f>Datos!K32</f>
        <v>22.858286629303404</v>
      </c>
      <c r="G22" s="96">
        <f>Datos!O32</f>
        <v>14.389410760034149</v>
      </c>
      <c r="H22" s="96">
        <f>Datos!U32</f>
        <v>0.60083333333333333</v>
      </c>
      <c r="I22" s="96">
        <f>Datos!V32</f>
        <v>1.6078399999999999</v>
      </c>
      <c r="J22" s="96">
        <f>Datos!W32</f>
        <v>1.9</v>
      </c>
    </row>
    <row r="23" spans="1:10" x14ac:dyDescent="0.25">
      <c r="A23" s="9">
        <v>33</v>
      </c>
      <c r="C23" s="22">
        <v>1948</v>
      </c>
      <c r="D23" s="112">
        <f>Datos!D33</f>
        <v>4.0999999999999996</v>
      </c>
      <c r="E23" s="96">
        <f>Datos!G33</f>
        <v>12.955697206341055</v>
      </c>
      <c r="F23" s="96">
        <f>Datos!K33</f>
        <v>8.2437275985663305</v>
      </c>
      <c r="G23" s="96">
        <f>Datos!O33</f>
        <v>7.6894363568495772</v>
      </c>
      <c r="H23" s="96">
        <f>Datos!U33</f>
        <v>1.0449999999999999</v>
      </c>
      <c r="I23" s="96">
        <f>Datos!V33</f>
        <v>4.2925800000000001</v>
      </c>
      <c r="J23" s="96">
        <f>Datos!W33</f>
        <v>1.99</v>
      </c>
    </row>
    <row r="24" spans="1:10" x14ac:dyDescent="0.25">
      <c r="A24" s="9">
        <v>34</v>
      </c>
      <c r="C24" s="22">
        <v>1949</v>
      </c>
      <c r="D24" s="112">
        <f>Datos!D34</f>
        <v>-0.6</v>
      </c>
      <c r="E24" s="96">
        <f>Datos!G34</f>
        <v>12.934600929762707</v>
      </c>
      <c r="F24" s="96">
        <f>Datos!K34</f>
        <v>-4.9668874172185244</v>
      </c>
      <c r="G24" s="96">
        <f>Datos!O34</f>
        <v>-0.97053726169844534</v>
      </c>
      <c r="H24" s="96">
        <f>Datos!U34</f>
        <v>1.115</v>
      </c>
      <c r="I24" s="96">
        <f>Datos!V34</f>
        <v>0.21260999999999999</v>
      </c>
      <c r="J24" s="96">
        <f>Datos!W34</f>
        <v>1.78</v>
      </c>
    </row>
    <row r="25" spans="1:10" x14ac:dyDescent="0.25">
      <c r="A25" s="9">
        <v>35</v>
      </c>
      <c r="C25" s="22">
        <v>1950</v>
      </c>
      <c r="D25" s="112">
        <f>Datos!D35</f>
        <v>8.6999999999999993</v>
      </c>
      <c r="E25" s="96">
        <f>Datos!G35</f>
        <v>13.095478317535441</v>
      </c>
      <c r="F25" s="96">
        <f>Datos!K35</f>
        <v>3.927779537535625</v>
      </c>
      <c r="G25" s="96">
        <f>Datos!O35</f>
        <v>1.0850542527126361</v>
      </c>
      <c r="H25" s="96">
        <f>Datos!U35</f>
        <v>1.2033333333333334</v>
      </c>
      <c r="I25" s="96">
        <f>Datos!V35</f>
        <v>-1.0389699999999999</v>
      </c>
      <c r="J25" s="96">
        <f>Datos!W35</f>
        <v>1.71</v>
      </c>
    </row>
    <row r="26" spans="1:10" x14ac:dyDescent="0.25">
      <c r="A26" s="9">
        <v>36</v>
      </c>
      <c r="C26" s="22">
        <v>1951</v>
      </c>
      <c r="D26" s="112">
        <f>Datos!D36</f>
        <v>8</v>
      </c>
      <c r="E26" s="96">
        <f>Datos!G36</f>
        <v>14.023764652807591</v>
      </c>
      <c r="F26" s="96">
        <f>Datos!K36</f>
        <v>11.277049679975626</v>
      </c>
      <c r="G26" s="96">
        <f>Datos!O36</f>
        <v>7.8601108033240941</v>
      </c>
      <c r="H26" s="96">
        <f>Datos!U36</f>
        <v>1.5174999999999998</v>
      </c>
      <c r="I26" s="96">
        <f>Datos!V36</f>
        <v>1.75698</v>
      </c>
      <c r="J26" s="96">
        <f>Datos!W36</f>
        <v>1.71</v>
      </c>
    </row>
    <row r="27" spans="1:10" x14ac:dyDescent="0.25">
      <c r="A27" s="9">
        <v>37</v>
      </c>
      <c r="C27" s="22">
        <v>1952</v>
      </c>
      <c r="D27" s="112">
        <f>Datos!D37</f>
        <v>4.0999999999999996</v>
      </c>
      <c r="E27" s="96">
        <f>Datos!G37</f>
        <v>14.266235012027661</v>
      </c>
      <c r="F27" s="96">
        <f>Datos!K37</f>
        <v>-2.7115858668857573</v>
      </c>
      <c r="G27" s="96">
        <f>Datos!O37</f>
        <v>2.2792937399678914</v>
      </c>
      <c r="H27" s="96">
        <f>Datos!U37</f>
        <v>1.7225000000000001</v>
      </c>
      <c r="I27" s="96">
        <f>Datos!V37</f>
        <v>-0.41310999999999998</v>
      </c>
      <c r="J27" s="96">
        <f>Datos!W37</f>
        <v>1.71</v>
      </c>
    </row>
    <row r="28" spans="1:10" x14ac:dyDescent="0.25">
      <c r="A28" s="9">
        <v>38</v>
      </c>
      <c r="C28" s="22">
        <v>1953</v>
      </c>
      <c r="D28" s="112">
        <f>Datos!D38</f>
        <v>4.7</v>
      </c>
      <c r="E28" s="96">
        <f>Datos!G38</f>
        <v>14.438936732039528</v>
      </c>
      <c r="F28" s="96">
        <f>Datos!K38</f>
        <v>-1.4358108108108114</v>
      </c>
      <c r="G28" s="96">
        <f>Datos!O38</f>
        <v>0.81607030759573984</v>
      </c>
      <c r="H28" s="96">
        <f>Datos!U38</f>
        <v>1.8908333333333331</v>
      </c>
      <c r="I28" s="96">
        <f>Datos!V38</f>
        <v>-1.66615</v>
      </c>
      <c r="J28" s="96">
        <f>Datos!W38</f>
        <v>1.93</v>
      </c>
    </row>
    <row r="29" spans="1:10" x14ac:dyDescent="0.25">
      <c r="A29" s="9">
        <v>39</v>
      </c>
      <c r="C29" s="22">
        <v>1954</v>
      </c>
      <c r="D29" s="112">
        <f>Datos!D39</f>
        <v>-0.6</v>
      </c>
      <c r="E29" s="96">
        <f>Datos!G39</f>
        <v>14.572598817248956</v>
      </c>
      <c r="F29" s="96">
        <f>Datos!K39</f>
        <v>0.28563267637815581</v>
      </c>
      <c r="G29" s="96">
        <f>Datos!O39</f>
        <v>0.31133250311332628</v>
      </c>
      <c r="H29" s="96">
        <f>Datos!U39</f>
        <v>0.93833333333333335</v>
      </c>
      <c r="I29" s="96">
        <f>Datos!V39</f>
        <v>-0.29507</v>
      </c>
      <c r="J29" s="96">
        <f>Datos!W39</f>
        <v>1.93</v>
      </c>
    </row>
    <row r="30" spans="1:10" x14ac:dyDescent="0.25">
      <c r="A30" s="9">
        <v>40</v>
      </c>
      <c r="C30" s="22">
        <v>1955</v>
      </c>
      <c r="D30" s="112">
        <f>Datos!D40</f>
        <v>7.1</v>
      </c>
      <c r="E30" s="96">
        <f>Datos!G40</f>
        <v>14.818831721114323</v>
      </c>
      <c r="F30" s="96">
        <f>Datos!K40</f>
        <v>0.34178296781544049</v>
      </c>
      <c r="G30" s="96">
        <f>Datos!O40</f>
        <v>-0.27932960893853886</v>
      </c>
      <c r="H30" s="96">
        <f>Datos!U40</f>
        <v>1.7249999999999999</v>
      </c>
      <c r="I30" s="96">
        <f>Datos!V40</f>
        <v>-0.70225000000000004</v>
      </c>
      <c r="J30" s="96">
        <f>Datos!W40</f>
        <v>1.93</v>
      </c>
    </row>
    <row r="31" spans="1:10" x14ac:dyDescent="0.25">
      <c r="A31" s="9">
        <v>41</v>
      </c>
      <c r="C31" s="22">
        <v>1956</v>
      </c>
      <c r="D31" s="112">
        <f>Datos!D41</f>
        <v>2.1</v>
      </c>
      <c r="E31" s="96">
        <f>Datos!G41</f>
        <v>15.323790712552366</v>
      </c>
      <c r="F31" s="96">
        <f>Datos!K41</f>
        <v>3.1507238149304673</v>
      </c>
      <c r="G31" s="96">
        <f>Datos!O41</f>
        <v>1.5250544662309462</v>
      </c>
      <c r="H31" s="96">
        <f>Datos!U41</f>
        <v>2.6274999999999999</v>
      </c>
      <c r="I31" s="96">
        <f>Datos!V41</f>
        <v>0.87692000000000003</v>
      </c>
      <c r="J31" s="96">
        <f>Datos!W41</f>
        <v>1.93</v>
      </c>
    </row>
    <row r="32" spans="1:10" x14ac:dyDescent="0.25">
      <c r="A32" s="9">
        <v>42</v>
      </c>
      <c r="B32" s="30"/>
      <c r="C32" s="22">
        <v>1957</v>
      </c>
      <c r="D32" s="112">
        <f>Datos!D42</f>
        <v>2.1</v>
      </c>
      <c r="E32" s="96">
        <f>Datos!G42</f>
        <v>15.832267916043779</v>
      </c>
      <c r="F32" s="96">
        <f>Datos!K42</f>
        <v>2.9444138690148502</v>
      </c>
      <c r="G32" s="96">
        <f>Datos!O42</f>
        <v>3.3415082771305782</v>
      </c>
      <c r="H32" s="96">
        <f>Datos!U42</f>
        <v>3.2250000000000001</v>
      </c>
      <c r="I32" s="96">
        <f>Datos!V42</f>
        <v>0.71847000000000005</v>
      </c>
      <c r="J32" s="96">
        <f>Datos!W42</f>
        <v>1.9</v>
      </c>
    </row>
    <row r="33" spans="1:10" x14ac:dyDescent="0.25">
      <c r="A33" s="9">
        <v>43</v>
      </c>
      <c r="B33" s="30"/>
      <c r="C33" s="22">
        <v>1958</v>
      </c>
      <c r="D33" s="112">
        <f>Datos!D43</f>
        <v>-0.7</v>
      </c>
      <c r="E33" s="96">
        <f>Datos!G43</f>
        <v>16.192359833658092</v>
      </c>
      <c r="F33" s="96">
        <f>Datos!K43</f>
        <v>1.336541031809646</v>
      </c>
      <c r="G33" s="198">
        <f>Datos!O43</f>
        <v>2.7291604865025132</v>
      </c>
      <c r="H33" s="96">
        <f>Datos!U43</f>
        <v>1.770833333333333</v>
      </c>
      <c r="I33" s="96">
        <f>Datos!V43</f>
        <v>-0.57447999999999999</v>
      </c>
      <c r="J33" s="96">
        <f>Datos!W43</f>
        <v>2.08</v>
      </c>
    </row>
    <row r="34" spans="1:10" x14ac:dyDescent="0.25">
      <c r="A34" s="45"/>
      <c r="B34" s="30"/>
      <c r="C34" s="229" t="s">
        <v>192</v>
      </c>
      <c r="D34" s="229"/>
      <c r="E34" s="229"/>
      <c r="F34" s="229"/>
      <c r="G34" s="229"/>
      <c r="H34" s="229"/>
      <c r="I34" s="229"/>
      <c r="J34" s="229"/>
    </row>
    <row r="35" spans="1:10" x14ac:dyDescent="0.25">
      <c r="A35" s="45"/>
      <c r="B35" s="30"/>
      <c r="C35" s="162"/>
      <c r="D35" s="162"/>
      <c r="E35" s="162"/>
      <c r="F35" s="162"/>
      <c r="G35" s="162"/>
      <c r="H35" s="162"/>
      <c r="I35" s="162"/>
      <c r="J35" s="162"/>
    </row>
    <row r="36" spans="1:10" x14ac:dyDescent="0.25">
      <c r="A36" s="45"/>
      <c r="B36" s="30"/>
      <c r="C36" s="162"/>
      <c r="D36" s="162"/>
      <c r="E36" s="162"/>
      <c r="F36" s="162"/>
      <c r="G36" s="162"/>
      <c r="H36" s="162"/>
      <c r="I36" s="162"/>
      <c r="J36" s="162"/>
    </row>
    <row r="37" spans="1:10" x14ac:dyDescent="0.25">
      <c r="A37" s="45"/>
      <c r="B37" s="30"/>
      <c r="C37" s="22"/>
      <c r="D37" s="25"/>
      <c r="E37" s="25"/>
      <c r="F37" s="25"/>
      <c r="G37" s="25"/>
      <c r="H37" s="25"/>
      <c r="I37" s="25"/>
      <c r="J37" s="25"/>
    </row>
    <row r="38" spans="1:10" x14ac:dyDescent="0.25">
      <c r="A38" s="45"/>
      <c r="B38" s="30"/>
      <c r="C38" s="228" t="s">
        <v>207</v>
      </c>
      <c r="D38" s="228"/>
      <c r="E38" s="228"/>
      <c r="F38" s="228"/>
      <c r="G38" s="228"/>
      <c r="H38" s="228"/>
      <c r="I38" s="228"/>
      <c r="J38" s="228"/>
    </row>
    <row r="39" spans="1:10" ht="20.25" customHeight="1" x14ac:dyDescent="0.25">
      <c r="A39" s="45"/>
      <c r="B39" s="30"/>
      <c r="C39" s="159"/>
      <c r="D39" s="230" t="s">
        <v>89</v>
      </c>
      <c r="E39" s="230" t="s">
        <v>188</v>
      </c>
      <c r="F39" s="230" t="s">
        <v>194</v>
      </c>
      <c r="G39" s="230" t="s">
        <v>195</v>
      </c>
      <c r="H39" s="230" t="s">
        <v>193</v>
      </c>
      <c r="I39" s="230" t="s">
        <v>189</v>
      </c>
      <c r="J39" s="230" t="s">
        <v>190</v>
      </c>
    </row>
    <row r="40" spans="1:10" ht="15.75" customHeight="1" x14ac:dyDescent="0.25">
      <c r="A40" s="45"/>
      <c r="C40" s="160"/>
      <c r="D40" s="231"/>
      <c r="E40" s="231"/>
      <c r="F40" s="231"/>
      <c r="G40" s="231"/>
      <c r="H40" s="231"/>
      <c r="I40" s="231"/>
      <c r="J40" s="231"/>
    </row>
    <row r="41" spans="1:10" x14ac:dyDescent="0.25">
      <c r="A41" s="45"/>
      <c r="C41" s="161"/>
      <c r="D41" s="232"/>
      <c r="E41" s="232"/>
      <c r="F41" s="232"/>
      <c r="G41" s="232"/>
      <c r="H41" s="232"/>
      <c r="I41" s="232"/>
      <c r="J41" s="232"/>
    </row>
    <row r="42" spans="1:10" x14ac:dyDescent="0.25">
      <c r="A42" s="9">
        <v>43</v>
      </c>
      <c r="C42" s="22">
        <v>1958</v>
      </c>
      <c r="D42" s="160">
        <f>Datos!D43</f>
        <v>-0.7</v>
      </c>
      <c r="E42" s="96">
        <f>Datos!G43</f>
        <v>16.192359833658092</v>
      </c>
      <c r="F42" s="96">
        <f>Datos!K43</f>
        <v>1.336541031809646</v>
      </c>
      <c r="G42" s="96">
        <f>Datos!O43</f>
        <v>2.7291604865025132</v>
      </c>
      <c r="H42" s="96">
        <f>Datos!U43</f>
        <v>1.770833333333333</v>
      </c>
      <c r="I42" s="96">
        <f>Datos!V43</f>
        <v>-0.57447999999999999</v>
      </c>
      <c r="J42" s="96">
        <f>Datos!W43</f>
        <v>2.08</v>
      </c>
    </row>
    <row r="43" spans="1:10" x14ac:dyDescent="0.25">
      <c r="A43" s="9">
        <v>44</v>
      </c>
      <c r="C43" s="22">
        <v>1959</v>
      </c>
      <c r="D43" s="160">
        <f>Datos!D44</f>
        <v>6.9</v>
      </c>
      <c r="E43" s="96">
        <f>Datos!G44</f>
        <v>16.413597459176348</v>
      </c>
      <c r="F43" s="96">
        <f>Datos!K44</f>
        <v>0.23740437879185006</v>
      </c>
      <c r="G43" s="96">
        <f>Datos!O44</f>
        <v>1.0106843777071717</v>
      </c>
      <c r="H43" s="96">
        <f>Datos!U44</f>
        <v>3.3858333333333337</v>
      </c>
      <c r="I43" s="96">
        <f>Datos!V44</f>
        <v>-2.4591400000000001</v>
      </c>
      <c r="J43" s="96">
        <f>Datos!W44</f>
        <v>2.08</v>
      </c>
    </row>
    <row r="44" spans="1:10" x14ac:dyDescent="0.25">
      <c r="A44" s="9">
        <v>45</v>
      </c>
      <c r="C44" s="22">
        <v>1960</v>
      </c>
      <c r="D44" s="160">
        <f>Datos!D45</f>
        <v>2.6</v>
      </c>
      <c r="E44" s="96">
        <f>Datos!G45</f>
        <v>16.637632666057456</v>
      </c>
      <c r="F44" s="96">
        <f>Datos!K45</f>
        <v>5.263157894739301E-2</v>
      </c>
      <c r="G44" s="96">
        <f>Datos!O45</f>
        <v>1.457975986277904</v>
      </c>
      <c r="H44" s="96">
        <f>Datos!U45</f>
        <v>2.8833333333333333</v>
      </c>
      <c r="I44" s="96">
        <f>Datos!V45</f>
        <v>5.5399999999999998E-2</v>
      </c>
      <c r="J44" s="96">
        <f>Datos!W45</f>
        <v>1.9</v>
      </c>
    </row>
    <row r="45" spans="1:10" x14ac:dyDescent="0.25">
      <c r="A45" s="9">
        <v>46</v>
      </c>
      <c r="C45" s="22">
        <v>1961</v>
      </c>
      <c r="D45" s="160">
        <f>Datos!D46</f>
        <v>2.6</v>
      </c>
      <c r="E45" s="96">
        <f>Datos!G46</f>
        <v>16.814782868248262</v>
      </c>
      <c r="F45" s="96">
        <f>Datos!K46</f>
        <v>-0.34192530247240116</v>
      </c>
      <c r="G45" s="96">
        <f>Datos!O46</f>
        <v>1.0707241476472174</v>
      </c>
      <c r="H45" s="96">
        <f>Datos!U46</f>
        <v>2.354166666666667</v>
      </c>
      <c r="I45" s="96">
        <f>Datos!V46</f>
        <v>-0.59204999999999997</v>
      </c>
      <c r="J45" s="96">
        <f>Datos!W46</f>
        <v>1.8</v>
      </c>
    </row>
    <row r="46" spans="1:10" x14ac:dyDescent="0.25">
      <c r="A46" s="9">
        <v>47</v>
      </c>
      <c r="C46" s="22">
        <v>1962</v>
      </c>
      <c r="D46" s="160">
        <f>Datos!D47</f>
        <v>6.1</v>
      </c>
      <c r="E46" s="96">
        <f>Datos!G47</f>
        <v>17.01948676153172</v>
      </c>
      <c r="F46" s="96">
        <f>Datos!K47</f>
        <v>0.23752969121142442</v>
      </c>
      <c r="G46" s="96">
        <f>Datos!O47</f>
        <v>1.1987733482018204</v>
      </c>
      <c r="H46" s="96">
        <f>Datos!U47</f>
        <v>2.7733333333333334</v>
      </c>
      <c r="I46" s="96">
        <f>Datos!V47</f>
        <v>-1.18096</v>
      </c>
      <c r="J46" s="96">
        <f>Datos!W47</f>
        <v>1.8</v>
      </c>
    </row>
    <row r="47" spans="1:10" x14ac:dyDescent="0.25">
      <c r="A47" s="9">
        <v>48</v>
      </c>
      <c r="C47" s="22">
        <v>1963</v>
      </c>
      <c r="D47" s="160">
        <f>Datos!D48</f>
        <v>4.4000000000000004</v>
      </c>
      <c r="E47" s="96">
        <f>Datos!G48</f>
        <v>17.214708080921561</v>
      </c>
      <c r="F47" s="96">
        <f>Datos!K48</f>
        <v>-0.23696682464456886</v>
      </c>
      <c r="G47" s="96">
        <f>Datos!O48</f>
        <v>1.2396694214876103</v>
      </c>
      <c r="H47" s="96">
        <f>Datos!U48</f>
        <v>3.1591666666666671</v>
      </c>
      <c r="I47" s="96">
        <f>Datos!V48</f>
        <v>-0.74475000000000002</v>
      </c>
      <c r="J47" s="96">
        <f>Datos!W48</f>
        <v>1.8</v>
      </c>
    </row>
    <row r="48" spans="1:10" x14ac:dyDescent="0.25">
      <c r="A48" s="9">
        <v>49</v>
      </c>
      <c r="C48" s="22">
        <v>1964</v>
      </c>
      <c r="D48" s="160">
        <f>Datos!D49</f>
        <v>5.8</v>
      </c>
      <c r="E48" s="96">
        <f>Datos!G49</f>
        <v>17.477299886627105</v>
      </c>
      <c r="F48" s="96">
        <f>Datos!K49</f>
        <v>0.18474531538668071</v>
      </c>
      <c r="G48" s="96">
        <f>Datos!O49</f>
        <v>1.2789115646258509</v>
      </c>
      <c r="H48" s="96">
        <f>Datos!U49</f>
        <v>3.5466666666666669</v>
      </c>
      <c r="I48" s="96">
        <f>Datos!V49</f>
        <v>-0.86250000000000004</v>
      </c>
      <c r="J48" s="96">
        <f>Datos!W49</f>
        <v>1.8</v>
      </c>
    </row>
    <row r="49" spans="1:11" x14ac:dyDescent="0.25">
      <c r="A49" s="9">
        <v>50</v>
      </c>
      <c r="C49" s="22">
        <v>1965</v>
      </c>
      <c r="D49" s="160">
        <f>Datos!D50</f>
        <v>6.5</v>
      </c>
      <c r="E49" s="96">
        <f>Datos!G50</f>
        <v>17.797494455433675</v>
      </c>
      <c r="F49" s="96">
        <f>Datos!K50</f>
        <v>2.0021074815595341</v>
      </c>
      <c r="G49" s="96">
        <f>Datos!O50</f>
        <v>1.5851692638366277</v>
      </c>
      <c r="H49" s="96">
        <f>Datos!U50</f>
        <v>3.9491666666666672</v>
      </c>
      <c r="I49" s="96">
        <f>Datos!V50</f>
        <v>-0.18973000000000001</v>
      </c>
      <c r="J49" s="96">
        <f>Datos!W50</f>
        <v>1.8</v>
      </c>
    </row>
    <row r="50" spans="1:11" x14ac:dyDescent="0.25">
      <c r="A50" s="9">
        <v>51</v>
      </c>
      <c r="C50" s="22">
        <v>1966</v>
      </c>
      <c r="D50" s="160">
        <f>Datos!D51</f>
        <v>6.6</v>
      </c>
      <c r="E50" s="96">
        <f>Datos!G51</f>
        <v>18.296016534959659</v>
      </c>
      <c r="F50" s="96">
        <f>Datos!K51</f>
        <v>3.2283057851239638</v>
      </c>
      <c r="G50" s="96">
        <f>Datos!O51</f>
        <v>3.015075376884413</v>
      </c>
      <c r="H50" s="96">
        <f>Datos!U51</f>
        <v>4.8624999999999998</v>
      </c>
      <c r="I50" s="96">
        <f>Datos!V51</f>
        <v>-0.45373999999999998</v>
      </c>
      <c r="J50" s="96">
        <f>Datos!W51</f>
        <v>1.8</v>
      </c>
    </row>
    <row r="51" spans="1:11" x14ac:dyDescent="0.25">
      <c r="A51" s="9">
        <v>52</v>
      </c>
      <c r="C51" s="22">
        <v>1967</v>
      </c>
      <c r="D51" s="160">
        <f>Datos!D52</f>
        <v>2.7</v>
      </c>
      <c r="E51" s="96">
        <f>Datos!G52</f>
        <v>18.826603114291164</v>
      </c>
      <c r="F51" s="96">
        <f>Datos!K52</f>
        <v>0.27520640480358516</v>
      </c>
      <c r="G51" s="96">
        <f>Datos!O52</f>
        <v>2.7727856225931102</v>
      </c>
      <c r="H51" s="96">
        <f>Datos!U52</f>
        <v>4.3066666666666675</v>
      </c>
      <c r="I51" s="96">
        <f>Datos!V52</f>
        <v>-1.00302</v>
      </c>
      <c r="J51" s="96">
        <f>Datos!W52</f>
        <v>1.8</v>
      </c>
    </row>
    <row r="52" spans="1:11" x14ac:dyDescent="0.25">
      <c r="A52" s="9">
        <v>53</v>
      </c>
      <c r="C52" s="22">
        <v>1968</v>
      </c>
      <c r="D52" s="160">
        <f>Datos!D53</f>
        <v>4.9000000000000004</v>
      </c>
      <c r="E52" s="96">
        <f>Datos!G53</f>
        <v>19.628321594052146</v>
      </c>
      <c r="F52" s="96">
        <f>Datos!K53</f>
        <v>2.4950099800399306</v>
      </c>
      <c r="G52" s="96">
        <f>Datos!O53</f>
        <v>4.2717961528853321</v>
      </c>
      <c r="H52" s="96">
        <f>Datos!U53</f>
        <v>5.3383333333333338</v>
      </c>
      <c r="I52" s="96">
        <f>Datos!V53</f>
        <v>-2.6696</v>
      </c>
      <c r="J52" s="96">
        <f>Datos!W53</f>
        <v>1.8</v>
      </c>
    </row>
    <row r="53" spans="1:11" ht="15.75" customHeight="1" x14ac:dyDescent="0.25">
      <c r="A53" s="9">
        <v>54</v>
      </c>
      <c r="C53" s="22">
        <v>1969</v>
      </c>
      <c r="D53" s="160">
        <f>Datos!D54</f>
        <v>3.1</v>
      </c>
      <c r="E53" s="96">
        <f>Datos!G54</f>
        <v>20.590878270165096</v>
      </c>
      <c r="F53" s="96">
        <f>Datos!K54</f>
        <v>3.9678675754625248</v>
      </c>
      <c r="G53" s="96">
        <f>Datos!O54</f>
        <v>5.4623862002874946</v>
      </c>
      <c r="H53" s="96">
        <f>Datos!U54</f>
        <v>6.666666666666667</v>
      </c>
      <c r="I53" s="96">
        <f>Datos!V54</f>
        <v>0.31786999999999999</v>
      </c>
      <c r="J53" s="96">
        <f>Datos!W54</f>
        <v>1.8</v>
      </c>
    </row>
    <row r="54" spans="1:11" ht="15.75" customHeight="1" x14ac:dyDescent="0.25">
      <c r="A54" s="9">
        <v>55</v>
      </c>
      <c r="C54" s="22">
        <v>1970</v>
      </c>
      <c r="D54" s="160">
        <f>Datos!D55</f>
        <v>0.2</v>
      </c>
      <c r="E54" s="96">
        <f>Datos!G55</f>
        <v>21.677362256329804</v>
      </c>
      <c r="F54" s="96">
        <f>Datos!K55</f>
        <v>3.6759541091079484</v>
      </c>
      <c r="G54" s="96">
        <f>Datos!O55</f>
        <v>5.8382553384824787</v>
      </c>
      <c r="H54" s="96">
        <f>Datos!U55</f>
        <v>6.3916666666666684</v>
      </c>
      <c r="I54" s="96">
        <f>Datos!V55</f>
        <v>-0.26415</v>
      </c>
      <c r="J54" s="96">
        <f>Datos!W55</f>
        <v>1.8</v>
      </c>
    </row>
    <row r="55" spans="1:11" ht="15.75" customHeight="1" x14ac:dyDescent="0.25">
      <c r="A55" s="9">
        <v>56</v>
      </c>
      <c r="C55" s="22">
        <v>1971</v>
      </c>
      <c r="D55" s="160">
        <f>Datos!D56</f>
        <v>3.3</v>
      </c>
      <c r="E55" s="96">
        <f>Datos!G56</f>
        <v>22.776221691034497</v>
      </c>
      <c r="F55" s="96">
        <f>Datos!K56</f>
        <v>3.2746160794941082</v>
      </c>
      <c r="G55" s="96">
        <f>Datos!O56</f>
        <v>4.2927666881305226</v>
      </c>
      <c r="H55" s="96">
        <f>Datos!U56</f>
        <v>4.3324999999999996</v>
      </c>
      <c r="I55" s="96">
        <f>Datos!V56</f>
        <v>-1.97234</v>
      </c>
      <c r="J55" s="96">
        <f>Datos!W56</f>
        <v>2.2400000000000002</v>
      </c>
    </row>
    <row r="56" spans="1:11" x14ac:dyDescent="0.25">
      <c r="A56" s="9">
        <v>57</v>
      </c>
      <c r="C56" s="22">
        <v>1972</v>
      </c>
      <c r="D56" s="160">
        <f>Datos!D57</f>
        <v>5.3</v>
      </c>
      <c r="E56" s="96">
        <f>Datos!G57</f>
        <v>23.760783848960539</v>
      </c>
      <c r="F56" s="96">
        <f>Datos!K57</f>
        <v>4.4172315766455306</v>
      </c>
      <c r="G56" s="96">
        <f>Datos!O57</f>
        <v>3.2722782465528066</v>
      </c>
      <c r="H56" s="96">
        <f>Datos!U57</f>
        <v>4.0725000000000007</v>
      </c>
      <c r="I56" s="96">
        <f>Datos!V57</f>
        <v>-1.8226</v>
      </c>
      <c r="J56" s="96">
        <f>Datos!W57</f>
        <v>2.48</v>
      </c>
    </row>
    <row r="57" spans="1:11" x14ac:dyDescent="0.25">
      <c r="A57" s="9">
        <v>58</v>
      </c>
      <c r="C57" s="22">
        <v>1973</v>
      </c>
      <c r="D57" s="160">
        <f>Datos!D58</f>
        <v>5.6</v>
      </c>
      <c r="E57" s="96">
        <f>Datos!G58</f>
        <v>25.062847193710375</v>
      </c>
      <c r="F57" s="96">
        <f>Datos!K58</f>
        <v>13.151832460732971</v>
      </c>
      <c r="G57" s="96">
        <f>Datos!O58</f>
        <v>6.1777600637704211</v>
      </c>
      <c r="H57" s="96">
        <f>Datos!U58</f>
        <v>7.0316666666666663</v>
      </c>
      <c r="I57" s="96">
        <f>Datos!V58</f>
        <v>-1.0436099999999999</v>
      </c>
      <c r="J57" s="96">
        <f>Datos!W58</f>
        <v>3.29</v>
      </c>
    </row>
    <row r="58" spans="1:11" x14ac:dyDescent="0.25">
      <c r="A58" s="9">
        <v>59</v>
      </c>
      <c r="C58" s="22">
        <v>1974</v>
      </c>
      <c r="D58" s="160">
        <f>Datos!D59</f>
        <v>-0.5</v>
      </c>
      <c r="E58" s="96">
        <f>Datos!G59</f>
        <v>27.318174867165268</v>
      </c>
      <c r="F58" s="96">
        <f>Datos!K59</f>
        <v>18.785859707569873</v>
      </c>
      <c r="G58" s="96">
        <f>Datos!O59</f>
        <v>11.054804804804807</v>
      </c>
      <c r="H58" s="96">
        <f>Datos!U59</f>
        <v>7.8299999999999992</v>
      </c>
      <c r="I58" s="96">
        <f>Datos!V59</f>
        <v>-0.39611000000000002</v>
      </c>
      <c r="J58" s="96">
        <f>Datos!W59</f>
        <v>11.58</v>
      </c>
    </row>
    <row r="59" spans="1:11" x14ac:dyDescent="0.25">
      <c r="A59" s="9">
        <v>60</v>
      </c>
      <c r="C59" s="22">
        <v>1975</v>
      </c>
      <c r="D59" s="160">
        <f>Datos!D60</f>
        <v>-0.2</v>
      </c>
      <c r="E59" s="96">
        <f>Datos!G60</f>
        <v>29.848553803887906</v>
      </c>
      <c r="F59" s="96">
        <f>Datos!K60</f>
        <v>9.2240573387347915</v>
      </c>
      <c r="G59" s="96">
        <f>Datos!O60</f>
        <v>9.143146864965356</v>
      </c>
      <c r="H59" s="96">
        <f>Datos!U60</f>
        <v>5.7749999999999995</v>
      </c>
      <c r="I59" s="96">
        <f>Datos!V60</f>
        <v>-3.1524700000000001</v>
      </c>
      <c r="J59" s="96">
        <f>Datos!W60</f>
        <v>11.53</v>
      </c>
    </row>
    <row r="60" spans="1:11" x14ac:dyDescent="0.25">
      <c r="A60" s="9">
        <v>61</v>
      </c>
      <c r="C60" s="22">
        <v>1976</v>
      </c>
      <c r="D60" s="160">
        <f>Datos!D61</f>
        <v>5.4</v>
      </c>
      <c r="E60" s="96">
        <f>Datos!G61</f>
        <v>31.491235074159583</v>
      </c>
      <c r="F60" s="96">
        <f>Datos!K61</f>
        <v>4.6504992867332451</v>
      </c>
      <c r="G60" s="96">
        <f>Datos!O61</f>
        <v>5.7448126354908702</v>
      </c>
      <c r="H60" s="96">
        <f>Datos!U61</f>
        <v>4.9741666666666671</v>
      </c>
      <c r="I60" s="96">
        <f>Datos!V61</f>
        <v>-3.92693</v>
      </c>
      <c r="J60" s="96">
        <f>Datos!W61</f>
        <v>12.8</v>
      </c>
    </row>
    <row r="61" spans="1:11" x14ac:dyDescent="0.25">
      <c r="A61" s="9">
        <v>62</v>
      </c>
      <c r="C61" s="22">
        <v>1977</v>
      </c>
      <c r="D61" s="160">
        <f>Datos!D62</f>
        <v>4.5999999999999996</v>
      </c>
      <c r="E61" s="96">
        <f>Datos!G62</f>
        <v>33.447899016819498</v>
      </c>
      <c r="F61" s="96">
        <f>Datos!K62</f>
        <v>6.1205016357688269</v>
      </c>
      <c r="G61" s="96">
        <f>Datos!O62</f>
        <v>6.5016839947283467</v>
      </c>
      <c r="H61" s="96">
        <f>Datos!U62</f>
        <v>5.269166666666667</v>
      </c>
      <c r="I61" s="96">
        <f>Datos!V62</f>
        <v>-2.5723400000000001</v>
      </c>
      <c r="J61" s="96">
        <f>Datos!W62</f>
        <v>13.92</v>
      </c>
    </row>
    <row r="62" spans="1:11" x14ac:dyDescent="0.25">
      <c r="A62" s="9">
        <v>63</v>
      </c>
      <c r="C62" s="22">
        <v>1978</v>
      </c>
      <c r="D62" s="160">
        <f>Datos!D63</f>
        <v>5.5</v>
      </c>
      <c r="E62" s="96">
        <f>Datos!G63</f>
        <v>35.800568400489112</v>
      </c>
      <c r="F62" s="96">
        <f>Datos!K63</f>
        <v>7.8098908156711611</v>
      </c>
      <c r="G62" s="96">
        <f>Datos!O63</f>
        <v>7.6309638388560641</v>
      </c>
      <c r="H62" s="96">
        <f>Datos!U63</f>
        <v>7.1883333333333326</v>
      </c>
      <c r="I62" s="96">
        <f>Datos!V63</f>
        <v>-2.51146</v>
      </c>
      <c r="J62" s="96">
        <f>Datos!W63</f>
        <v>14.02</v>
      </c>
    </row>
    <row r="63" spans="1:11" x14ac:dyDescent="0.25">
      <c r="A63" s="9">
        <v>64</v>
      </c>
      <c r="C63" s="22">
        <v>1979</v>
      </c>
      <c r="D63" s="160">
        <f>Datos!D64</f>
        <v>3.2</v>
      </c>
      <c r="E63" s="96">
        <f>Datos!G64</f>
        <v>38.770795888191387</v>
      </c>
      <c r="F63" s="96">
        <f>Datos!K64</f>
        <v>12.558084117717151</v>
      </c>
      <c r="G63" s="96">
        <f>Datos!O64</f>
        <v>11.254471129279509</v>
      </c>
      <c r="H63" s="96">
        <f>Datos!U64</f>
        <v>10.069166666666666</v>
      </c>
      <c r="I63" s="96">
        <f>Datos!V64</f>
        <v>-1.54728</v>
      </c>
      <c r="J63" s="96">
        <f>Datos!W64</f>
        <v>31.61</v>
      </c>
    </row>
    <row r="64" spans="1:11" x14ac:dyDescent="0.25">
      <c r="A64" s="9">
        <v>65</v>
      </c>
      <c r="C64" s="22">
        <v>1980</v>
      </c>
      <c r="D64" s="160">
        <f>Datos!D65</f>
        <v>-0.3</v>
      </c>
      <c r="E64" s="96">
        <f>Datos!G65</f>
        <v>42.272976563284814</v>
      </c>
      <c r="F64" s="96">
        <f>Datos!K65</f>
        <v>14.078543452948033</v>
      </c>
      <c r="G64" s="96">
        <f>Datos!O65</f>
        <v>13.549201974968405</v>
      </c>
      <c r="H64" s="96">
        <f>Datos!U65</f>
        <v>11.434166666666668</v>
      </c>
      <c r="I64" s="96">
        <f>Datos!V65</f>
        <v>-2.5792099999999998</v>
      </c>
      <c r="J64" s="96">
        <f>Datos!W65</f>
        <v>36.83</v>
      </c>
      <c r="K64" s="43"/>
    </row>
    <row r="65" spans="1:11" x14ac:dyDescent="0.25">
      <c r="A65" s="9">
        <v>66</v>
      </c>
      <c r="C65" s="22">
        <v>1981</v>
      </c>
      <c r="D65" s="160">
        <f>Datos!D66</f>
        <v>2.5</v>
      </c>
      <c r="E65" s="96">
        <f>Datos!G66</f>
        <v>46.272921533291687</v>
      </c>
      <c r="F65" s="96">
        <f>Datos!K66</f>
        <v>9.1583928737125397</v>
      </c>
      <c r="G65" s="96">
        <f>Datos!O66</f>
        <v>10.3347153402771</v>
      </c>
      <c r="H65" s="96">
        <f>Datos!U66</f>
        <v>14.024999999999999</v>
      </c>
      <c r="I65" s="96">
        <f>Datos!V66</f>
        <v>-2.4592999999999998</v>
      </c>
      <c r="J65" s="96">
        <f>Datos!W66</f>
        <v>35.93</v>
      </c>
      <c r="K65" s="43"/>
    </row>
    <row r="66" spans="1:11" x14ac:dyDescent="0.25">
      <c r="A66" s="9">
        <v>67</v>
      </c>
      <c r="C66" s="22">
        <v>1982</v>
      </c>
      <c r="D66" s="160">
        <f>Datos!D67</f>
        <v>-1.8</v>
      </c>
      <c r="E66" s="96">
        <f>Datos!G67</f>
        <v>49.131764602855412</v>
      </c>
      <c r="F66" s="96">
        <f>Datos!K67</f>
        <v>2.0231213872832221</v>
      </c>
      <c r="G66" s="198">
        <f>Datos!O67</f>
        <v>6.1314270002749582</v>
      </c>
      <c r="H66" s="96">
        <f>Datos!U67</f>
        <v>10.614166666666664</v>
      </c>
      <c r="I66" s="96">
        <f>Datos!V67</f>
        <v>-3.82592</v>
      </c>
      <c r="J66" s="96">
        <f>Datos!W67</f>
        <v>32.97</v>
      </c>
    </row>
    <row r="67" spans="1:11" x14ac:dyDescent="0.25">
      <c r="C67" s="229" t="s">
        <v>192</v>
      </c>
      <c r="D67" s="229"/>
      <c r="E67" s="229"/>
      <c r="F67" s="229"/>
      <c r="G67" s="229"/>
      <c r="H67" s="229"/>
      <c r="I67" s="229"/>
      <c r="J67" s="229"/>
    </row>
    <row r="69" spans="1:11" x14ac:dyDescent="0.25">
      <c r="C69" s="44"/>
      <c r="D69" s="43"/>
      <c r="E69" s="43"/>
      <c r="F69" s="43"/>
      <c r="G69" s="43"/>
      <c r="H69" s="43"/>
      <c r="I69" s="43"/>
      <c r="J69" s="43"/>
    </row>
    <row r="70" spans="1:11" x14ac:dyDescent="0.25">
      <c r="C70" s="97"/>
      <c r="D70" s="97"/>
      <c r="E70" s="97"/>
      <c r="F70" s="97"/>
      <c r="G70" s="97"/>
      <c r="H70" s="97"/>
      <c r="I70" s="97"/>
      <c r="J70" s="97"/>
    </row>
    <row r="71" spans="1:11" x14ac:dyDescent="0.25">
      <c r="C71" s="97"/>
      <c r="D71" s="97"/>
      <c r="E71" s="97"/>
      <c r="F71" s="97"/>
      <c r="G71" s="97"/>
      <c r="H71" s="97"/>
      <c r="I71" s="97"/>
      <c r="J71" s="97"/>
    </row>
    <row r="72" spans="1:11" x14ac:dyDescent="0.25">
      <c r="C72" s="97"/>
      <c r="D72" s="97"/>
      <c r="E72" s="97"/>
      <c r="F72" s="97"/>
      <c r="G72" s="97"/>
      <c r="H72" s="97"/>
      <c r="I72" s="97"/>
      <c r="J72" s="97"/>
    </row>
    <row r="73" spans="1:11" x14ac:dyDescent="0.25">
      <c r="C73" s="22"/>
      <c r="D73" s="111"/>
      <c r="E73" s="111"/>
      <c r="F73" s="111"/>
      <c r="G73" s="111"/>
      <c r="H73" s="111"/>
      <c r="I73" s="111"/>
      <c r="J73" s="111"/>
    </row>
    <row r="74" spans="1:11" x14ac:dyDescent="0.25">
      <c r="C74" s="22"/>
      <c r="D74" s="111"/>
      <c r="E74" s="111"/>
      <c r="F74" s="111"/>
      <c r="G74" s="111"/>
      <c r="H74" s="111"/>
      <c r="I74" s="111"/>
      <c r="J74" s="111"/>
    </row>
    <row r="75" spans="1:11" x14ac:dyDescent="0.25">
      <c r="C75" s="22"/>
      <c r="D75" s="111"/>
      <c r="E75" s="111"/>
      <c r="F75" s="111"/>
      <c r="G75" s="111"/>
      <c r="H75" s="111"/>
      <c r="I75" s="111"/>
      <c r="J75" s="111"/>
    </row>
    <row r="76" spans="1:11" x14ac:dyDescent="0.25">
      <c r="C76" s="22"/>
      <c r="D76" s="111"/>
      <c r="E76" s="111"/>
      <c r="F76" s="111"/>
      <c r="G76" s="111"/>
      <c r="H76" s="111"/>
      <c r="I76" s="111"/>
      <c r="J76" s="111"/>
    </row>
    <row r="77" spans="1:11" x14ac:dyDescent="0.25">
      <c r="C77" s="22"/>
      <c r="D77" s="111"/>
      <c r="E77" s="111"/>
      <c r="F77" s="111"/>
      <c r="G77" s="111"/>
      <c r="H77" s="111"/>
      <c r="I77" s="111"/>
      <c r="J77" s="111"/>
    </row>
    <row r="78" spans="1:11" x14ac:dyDescent="0.25">
      <c r="C78" s="22"/>
      <c r="D78" s="111"/>
      <c r="E78" s="111"/>
      <c r="F78" s="111"/>
      <c r="G78" s="111"/>
      <c r="H78" s="111"/>
      <c r="I78" s="111"/>
      <c r="J78" s="111"/>
    </row>
    <row r="79" spans="1:11" x14ac:dyDescent="0.25">
      <c r="C79" s="22"/>
      <c r="D79" s="111"/>
      <c r="E79" s="111"/>
      <c r="F79" s="111"/>
      <c r="G79" s="111"/>
      <c r="H79" s="111"/>
      <c r="I79" s="111"/>
      <c r="J79" s="111"/>
    </row>
    <row r="80" spans="1:11" x14ac:dyDescent="0.25">
      <c r="C80" s="22"/>
      <c r="D80" s="111"/>
      <c r="E80" s="111"/>
      <c r="F80" s="111"/>
      <c r="G80" s="111"/>
      <c r="H80" s="111"/>
      <c r="I80" s="111"/>
      <c r="J80" s="111"/>
    </row>
    <row r="81" spans="3:10" x14ac:dyDescent="0.25">
      <c r="C81" s="43"/>
      <c r="D81" s="43"/>
      <c r="E81" s="43"/>
      <c r="F81" s="43"/>
      <c r="G81" s="43"/>
      <c r="H81" s="43"/>
      <c r="I81" s="43"/>
      <c r="J81" s="43"/>
    </row>
  </sheetData>
  <mergeCells count="18">
    <mergeCell ref="C34:J34"/>
    <mergeCell ref="C4:J4"/>
    <mergeCell ref="D5:D7"/>
    <mergeCell ref="E5:E7"/>
    <mergeCell ref="F5:F7"/>
    <mergeCell ref="G5:G7"/>
    <mergeCell ref="H5:H7"/>
    <mergeCell ref="I5:I7"/>
    <mergeCell ref="J5:J7"/>
    <mergeCell ref="C67:J67"/>
    <mergeCell ref="C38:J38"/>
    <mergeCell ref="D39:D41"/>
    <mergeCell ref="E39:E41"/>
    <mergeCell ref="F39:F41"/>
    <mergeCell ref="G39:G41"/>
    <mergeCell ref="H39:H41"/>
    <mergeCell ref="I39:I41"/>
    <mergeCell ref="J39:J4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67"/>
  <sheetViews>
    <sheetView topLeftCell="A67" zoomScaleNormal="100" workbookViewId="0">
      <selection activeCell="K10" sqref="K10"/>
    </sheetView>
  </sheetViews>
  <sheetFormatPr baseColWidth="10" defaultColWidth="10.85546875" defaultRowHeight="15.75" x14ac:dyDescent="0.25"/>
  <cols>
    <col min="1" max="1" width="10.85546875" style="9"/>
    <col min="2" max="2" width="4.7109375" style="9" customWidth="1"/>
    <col min="3" max="3" width="10.85546875" style="9"/>
    <col min="4" max="4" width="12.85546875" style="9" customWidth="1"/>
    <col min="5" max="5" width="10.85546875" style="9"/>
    <col min="6" max="6" width="11.85546875" style="9" customWidth="1"/>
    <col min="7" max="16384" width="10.85546875" style="9"/>
  </cols>
  <sheetData>
    <row r="4" spans="1:8" ht="15.75" customHeight="1" x14ac:dyDescent="0.25">
      <c r="C4" s="228" t="s">
        <v>140</v>
      </c>
      <c r="D4" s="228"/>
      <c r="E4" s="228"/>
      <c r="F4" s="228"/>
      <c r="G4" s="228"/>
      <c r="H4" s="228"/>
    </row>
    <row r="5" spans="1:8" ht="15.75" customHeight="1" x14ac:dyDescent="0.25">
      <c r="C5" s="39"/>
      <c r="D5" s="230" t="s">
        <v>77</v>
      </c>
      <c r="E5" s="230" t="s">
        <v>142</v>
      </c>
      <c r="F5" s="230" t="s">
        <v>81</v>
      </c>
      <c r="G5" s="230" t="s">
        <v>82</v>
      </c>
      <c r="H5" s="230" t="s">
        <v>83</v>
      </c>
    </row>
    <row r="6" spans="1:8" x14ac:dyDescent="0.25">
      <c r="B6" s="22"/>
      <c r="C6" s="40"/>
      <c r="D6" s="231"/>
      <c r="E6" s="231"/>
      <c r="F6" s="231"/>
      <c r="G6" s="231"/>
      <c r="H6" s="231"/>
    </row>
    <row r="7" spans="1:8" ht="17.25" customHeight="1" thickBot="1" x14ac:dyDescent="0.3">
      <c r="C7" s="41"/>
      <c r="D7" s="233"/>
      <c r="E7" s="233"/>
      <c r="F7" s="233"/>
      <c r="G7" s="233"/>
      <c r="H7" s="233"/>
    </row>
    <row r="8" spans="1:8" ht="15" customHeight="1" thickTop="1" x14ac:dyDescent="0.25">
      <c r="A8" s="9">
        <v>18</v>
      </c>
      <c r="C8" s="22">
        <v>1933</v>
      </c>
      <c r="D8" s="21">
        <f>Datos!Y18</f>
        <v>17427791.549553186</v>
      </c>
      <c r="E8" s="25">
        <f>Datos!Z18</f>
        <v>1.7314451455880064</v>
      </c>
      <c r="F8" s="25">
        <f>Datos!AB18</f>
        <v>33.949257338750769</v>
      </c>
      <c r="G8" s="25">
        <f>Datos!AD18</f>
        <v>66.050742661249245</v>
      </c>
      <c r="H8" s="25">
        <f>Datos!AF18</f>
        <v>30.780914706234551</v>
      </c>
    </row>
    <row r="9" spans="1:8" x14ac:dyDescent="0.25">
      <c r="A9" s="9">
        <v>19</v>
      </c>
      <c r="C9" s="22">
        <v>1934</v>
      </c>
      <c r="D9" s="21">
        <f>Datos!Y19</f>
        <v>17729544.200321119</v>
      </c>
      <c r="E9" s="25">
        <f>Datos!Z19</f>
        <v>1.7314451455880064</v>
      </c>
      <c r="F9" s="25">
        <f>Datos!AB19</f>
        <v>34.109830862798105</v>
      </c>
      <c r="G9" s="25">
        <f>Datos!AD19</f>
        <v>65.890169137201895</v>
      </c>
      <c r="H9" s="25">
        <f>Datos!AF19</f>
        <v>30.639968908194493</v>
      </c>
    </row>
    <row r="10" spans="1:8" x14ac:dyDescent="0.25">
      <c r="A10" s="9">
        <v>20</v>
      </c>
      <c r="C10" s="22">
        <v>1935</v>
      </c>
      <c r="D10" s="21">
        <f>Datos!Y20</f>
        <v>18036521.53271246</v>
      </c>
      <c r="E10" s="25">
        <f>Datos!Z20</f>
        <v>1.7314451455880064</v>
      </c>
      <c r="F10" s="25">
        <f>Datos!AB20</f>
        <v>34.271163869044649</v>
      </c>
      <c r="G10" s="25">
        <f>Datos!AD20</f>
        <v>65.728836130955344</v>
      </c>
      <c r="H10" s="25">
        <f>Datos!AF20</f>
        <v>30.499668500916044</v>
      </c>
    </row>
    <row r="11" spans="1:8" x14ac:dyDescent="0.25">
      <c r="A11" s="9">
        <v>21</v>
      </c>
      <c r="C11" s="22">
        <v>1936</v>
      </c>
      <c r="D11" s="21">
        <f>Datos!Y21</f>
        <v>18348814.009223547</v>
      </c>
      <c r="E11" s="25">
        <f>Datos!Z21</f>
        <v>1.7314451455880064</v>
      </c>
      <c r="F11" s="25">
        <f>Datos!AB21</f>
        <v>34.433259949696605</v>
      </c>
      <c r="G11" s="25">
        <f>Datos!AD21</f>
        <v>65.566740050303409</v>
      </c>
      <c r="H11" s="25">
        <f>Datos!AF21</f>
        <v>30.360010529155112</v>
      </c>
    </row>
    <row r="12" spans="1:8" x14ac:dyDescent="0.25">
      <c r="A12" s="9">
        <v>22</v>
      </c>
      <c r="C12" s="22">
        <v>1937</v>
      </c>
      <c r="D12" s="21">
        <f>Datos!Y22</f>
        <v>18666513.65865922</v>
      </c>
      <c r="E12" s="25">
        <f>Datos!Z22</f>
        <v>1.7314451455880064</v>
      </c>
      <c r="F12" s="25">
        <f>Datos!AB22</f>
        <v>34.596122713950642</v>
      </c>
      <c r="G12" s="25">
        <f>Datos!AD22</f>
        <v>65.403877286049351</v>
      </c>
      <c r="H12" s="25">
        <f>Datos!AF22</f>
        <v>30.220992051199691</v>
      </c>
    </row>
    <row r="13" spans="1:8" x14ac:dyDescent="0.25">
      <c r="A13" s="9">
        <v>23</v>
      </c>
      <c r="C13" s="22">
        <v>1938</v>
      </c>
      <c r="D13" s="21">
        <f>Datos!Y23</f>
        <v>18989714.103252597</v>
      </c>
      <c r="E13" s="25">
        <f>Datos!Z23</f>
        <v>1.7314451455880064</v>
      </c>
      <c r="F13" s="25">
        <f>Datos!AB23</f>
        <v>34.759755788074251</v>
      </c>
      <c r="G13" s="25">
        <f>Datos!AD23</f>
        <v>65.240244211925742</v>
      </c>
      <c r="H13" s="25">
        <f>Datos!AF23</f>
        <v>30.082610138807865</v>
      </c>
    </row>
    <row r="14" spans="1:8" x14ac:dyDescent="0.25">
      <c r="A14" s="9">
        <v>24</v>
      </c>
      <c r="C14" s="22">
        <v>1939</v>
      </c>
      <c r="D14" s="21">
        <f>Datos!Y24</f>
        <v>19318510.586254407</v>
      </c>
      <c r="E14" s="25">
        <f>Datos!Z24</f>
        <v>1.7314451455880064</v>
      </c>
      <c r="F14" s="25">
        <f>Datos!AB24</f>
        <v>34.924162815486454</v>
      </c>
      <c r="G14" s="25">
        <f>Datos!AD24</f>
        <v>65.075837184513546</v>
      </c>
      <c r="H14" s="25">
        <f>Datos!AF24</f>
        <v>29.944861877146117</v>
      </c>
    </row>
    <row r="15" spans="1:8" x14ac:dyDescent="0.25">
      <c r="A15" s="9">
        <v>25</v>
      </c>
      <c r="C15" s="22">
        <v>1940</v>
      </c>
      <c r="D15" s="21">
        <f>Datos!Y25</f>
        <v>19653000</v>
      </c>
      <c r="E15" s="25">
        <f>Datos!Z25</f>
        <v>1.7314451455879398</v>
      </c>
      <c r="F15" s="25">
        <f>Datos!AB25</f>
        <v>35.089347456838993</v>
      </c>
      <c r="G15" s="25">
        <f>Datos!AD25</f>
        <v>64.910652543161007</v>
      </c>
      <c r="H15" s="25">
        <f>Datos!AF25</f>
        <v>29.807744364728034</v>
      </c>
    </row>
    <row r="16" spans="1:8" x14ac:dyDescent="0.25">
      <c r="A16" s="9">
        <v>26</v>
      </c>
      <c r="C16" s="22">
        <v>1941</v>
      </c>
      <c r="D16" s="21">
        <f>Datos!Y26</f>
        <v>20194485.21474044</v>
      </c>
      <c r="E16" s="25">
        <f>Datos!Z26</f>
        <v>2.7552293020935315</v>
      </c>
      <c r="F16" s="25">
        <f>Datos!AB26</f>
        <v>35.775436640175172</v>
      </c>
      <c r="G16" s="25">
        <f>Datos!AD26</f>
        <v>64.224563359824842</v>
      </c>
      <c r="H16" s="25">
        <f>Datos!AF26</f>
        <v>30.026929506795575</v>
      </c>
    </row>
    <row r="17" spans="1:8" x14ac:dyDescent="0.25">
      <c r="A17" s="9">
        <v>27</v>
      </c>
      <c r="C17" s="22">
        <v>1942</v>
      </c>
      <c r="D17" s="21">
        <f>Datos!Y27</f>
        <v>20750889.588783912</v>
      </c>
      <c r="E17" s="25">
        <f>Datos!Z27</f>
        <v>2.7552293020935092</v>
      </c>
      <c r="F17" s="25">
        <f>Datos!AB27</f>
        <v>36.474940674501958</v>
      </c>
      <c r="G17" s="25">
        <f>Datos!AD27</f>
        <v>63.525059325498049</v>
      </c>
      <c r="H17" s="25">
        <f>Datos!AF27</f>
        <v>30.24772638190522</v>
      </c>
    </row>
    <row r="18" spans="1:8" x14ac:dyDescent="0.25">
      <c r="A18" s="9">
        <v>28</v>
      </c>
      <c r="C18" s="22">
        <v>1943</v>
      </c>
      <c r="D18" s="21">
        <f>Datos!Y28</f>
        <v>21322624.179179166</v>
      </c>
      <c r="E18" s="25">
        <f>Datos!Z28</f>
        <v>2.7552293020935537</v>
      </c>
      <c r="F18" s="25">
        <f>Datos!AB28</f>
        <v>37.188121855496739</v>
      </c>
      <c r="G18" s="25">
        <f>Datos!AD28</f>
        <v>62.811878144503275</v>
      </c>
      <c r="H18" s="25">
        <f>Datos!AF28</f>
        <v>30.470146841605722</v>
      </c>
    </row>
    <row r="19" spans="1:8" x14ac:dyDescent="0.25">
      <c r="A19" s="9">
        <v>29</v>
      </c>
      <c r="C19" s="22">
        <v>1944</v>
      </c>
      <c r="D19" s="21">
        <f>Datos!Y29</f>
        <v>21910111.368539192</v>
      </c>
      <c r="E19" s="25">
        <f>Datos!Z29</f>
        <v>2.7552293020935315</v>
      </c>
      <c r="F19" s="25">
        <f>Datos!AB29</f>
        <v>37.915247607408411</v>
      </c>
      <c r="G19" s="25">
        <f>Datos!AD29</f>
        <v>62.084752392591589</v>
      </c>
      <c r="H19" s="25">
        <f>Datos!AF29</f>
        <v>30.694202824593788</v>
      </c>
    </row>
    <row r="20" spans="1:8" x14ac:dyDescent="0.25">
      <c r="A20" s="9">
        <v>30</v>
      </c>
      <c r="C20" s="22">
        <v>1945</v>
      </c>
      <c r="D20" s="21">
        <f>Datos!Y30</f>
        <v>22513785.177086506</v>
      </c>
      <c r="E20" s="25">
        <f>Datos!Z30</f>
        <v>2.7552293020935092</v>
      </c>
      <c r="F20" s="25">
        <f>Datos!AB30</f>
        <v>38.656590583334456</v>
      </c>
      <c r="G20" s="25">
        <f>Datos!AD30</f>
        <v>61.343409416665551</v>
      </c>
      <c r="H20" s="25">
        <f>Datos!AF30</f>
        <v>30.919906357354876</v>
      </c>
    </row>
    <row r="21" spans="1:8" x14ac:dyDescent="0.25">
      <c r="A21" s="9">
        <v>31</v>
      </c>
      <c r="C21" s="22">
        <v>1946</v>
      </c>
      <c r="D21" s="21">
        <f>Datos!Y31</f>
        <v>23134091.583295982</v>
      </c>
      <c r="E21" s="25">
        <f>Datos!Z31</f>
        <v>2.7552293020935315</v>
      </c>
      <c r="F21" s="25">
        <f>Datos!AB31</f>
        <v>39.412428767458671</v>
      </c>
      <c r="G21" s="25">
        <f>Datos!AD31</f>
        <v>60.587571232541329</v>
      </c>
      <c r="H21" s="25">
        <f>Datos!AF31</f>
        <v>31.147269554808737</v>
      </c>
    </row>
    <row r="22" spans="1:8" x14ac:dyDescent="0.25">
      <c r="A22" s="9">
        <v>32</v>
      </c>
      <c r="C22" s="22">
        <v>1947</v>
      </c>
      <c r="D22" s="21">
        <f>Datos!Y32</f>
        <v>23771488.853372108</v>
      </c>
      <c r="E22" s="25">
        <f>Datos!Z32</f>
        <v>2.7552293020935315</v>
      </c>
      <c r="F22" s="25">
        <f>Datos!AB32</f>
        <v>40.183045579288013</v>
      </c>
      <c r="G22" s="25">
        <f>Datos!AD32</f>
        <v>59.816954420711987</v>
      </c>
      <c r="H22" s="25">
        <f>Datos!AF32</f>
        <v>31.376304620959704</v>
      </c>
    </row>
    <row r="23" spans="1:8" x14ac:dyDescent="0.25">
      <c r="A23" s="9">
        <v>33</v>
      </c>
      <c r="C23" s="22">
        <v>1948</v>
      </c>
      <c r="D23" s="21">
        <f>Datos!Y33</f>
        <v>24426447.879804116</v>
      </c>
      <c r="E23" s="25">
        <f>Datos!Z33</f>
        <v>2.7552293020935315</v>
      </c>
      <c r="F23" s="25">
        <f>Datos!AB33</f>
        <v>40.968729979927403</v>
      </c>
      <c r="G23" s="25">
        <f>Datos!AD33</f>
        <v>59.03127002007259</v>
      </c>
      <c r="H23" s="25">
        <f>Datos!AF33</f>
        <v>31.607023849551769</v>
      </c>
    </row>
    <row r="24" spans="1:8" x14ac:dyDescent="0.25">
      <c r="A24" s="9">
        <v>34</v>
      </c>
      <c r="C24" s="22">
        <v>1949</v>
      </c>
      <c r="D24" s="21">
        <f>Datos!Y34</f>
        <v>25099452.52924908</v>
      </c>
      <c r="E24" s="25">
        <f>Datos!Z34</f>
        <v>2.7552293020935092</v>
      </c>
      <c r="F24" s="25">
        <f>Datos!AB34</f>
        <v>41.769776580432676</v>
      </c>
      <c r="G24" s="25">
        <f>Datos!AD34</f>
        <v>58.230223419567317</v>
      </c>
      <c r="H24" s="25">
        <f>Datos!AF34</f>
        <v>31.839439624728438</v>
      </c>
    </row>
    <row r="25" spans="1:8" x14ac:dyDescent="0.25">
      <c r="A25" s="9">
        <v>35</v>
      </c>
      <c r="C25" s="22">
        <v>1950</v>
      </c>
      <c r="D25" s="21">
        <f>Datos!Y35</f>
        <v>25791000</v>
      </c>
      <c r="E25" s="25">
        <f>Datos!Z35</f>
        <v>2.7552293020935092</v>
      </c>
      <c r="F25" s="25">
        <f>Datos!AB35</f>
        <v>42.586485752281888</v>
      </c>
      <c r="G25" s="25">
        <f>Datos!AD35</f>
        <v>57.413514247718112</v>
      </c>
      <c r="H25" s="25">
        <f>Datos!AF35</f>
        <v>32.07356442169749</v>
      </c>
    </row>
    <row r="26" spans="1:8" x14ac:dyDescent="0.25">
      <c r="A26" s="9">
        <v>36</v>
      </c>
      <c r="C26" s="22">
        <v>1951</v>
      </c>
      <c r="D26" s="21">
        <f>Datos!Y36</f>
        <v>26584746.149328057</v>
      </c>
      <c r="E26" s="25">
        <f>Datos!Z36</f>
        <v>3.0776090470631567</v>
      </c>
      <c r="F26" s="25">
        <f>Datos!AB36</f>
        <v>43.335453079884537</v>
      </c>
      <c r="G26" s="25">
        <f>Datos!AD36</f>
        <v>56.664546920115455</v>
      </c>
      <c r="H26" s="25">
        <f>Datos!AF36</f>
        <v>32.088493481784681</v>
      </c>
    </row>
    <row r="27" spans="1:8" x14ac:dyDescent="0.25">
      <c r="A27" s="9">
        <v>37</v>
      </c>
      <c r="C27" s="22">
        <v>1952</v>
      </c>
      <c r="D27" s="21">
        <f>Datos!Y37</f>
        <v>27402920.701958552</v>
      </c>
      <c r="E27" s="25">
        <f>Datos!Z37</f>
        <v>3.0776090470631567</v>
      </c>
      <c r="F27" s="25">
        <f>Datos!AB37</f>
        <v>44.097592474820459</v>
      </c>
      <c r="G27" s="25">
        <f>Datos!AD37</f>
        <v>55.902407525179541</v>
      </c>
      <c r="H27" s="25">
        <f>Datos!AF37</f>
        <v>32.103429490798149</v>
      </c>
    </row>
    <row r="28" spans="1:8" x14ac:dyDescent="0.25">
      <c r="A28" s="9">
        <v>38</v>
      </c>
      <c r="C28" s="22">
        <v>1953</v>
      </c>
      <c r="D28" s="21">
        <f>Datos!Y38</f>
        <v>28246275.468641575</v>
      </c>
      <c r="E28" s="25">
        <f>Datos!Z38</f>
        <v>3.0776090470631789</v>
      </c>
      <c r="F28" s="25">
        <f>Datos!AB38</f>
        <v>44.873135593867495</v>
      </c>
      <c r="G28" s="25">
        <f>Datos!AD38</f>
        <v>55.126864406132505</v>
      </c>
      <c r="H28" s="25">
        <f>Datos!AF38</f>
        <v>32.118372451972391</v>
      </c>
    </row>
    <row r="29" spans="1:8" x14ac:dyDescent="0.25">
      <c r="A29" s="9">
        <v>39</v>
      </c>
      <c r="C29" s="22">
        <v>1954</v>
      </c>
      <c r="D29" s="21">
        <f>Datos!Y39</f>
        <v>29115585.397922866</v>
      </c>
      <c r="E29" s="25">
        <f>Datos!Z39</f>
        <v>3.0776090470631345</v>
      </c>
      <c r="F29" s="25">
        <f>Datos!AB39</f>
        <v>45.662318167944761</v>
      </c>
      <c r="G29" s="25">
        <f>Datos!AD39</f>
        <v>54.337681832055239</v>
      </c>
      <c r="H29" s="25">
        <f>Datos!AF39</f>
        <v>32.133322368543368</v>
      </c>
    </row>
    <row r="30" spans="1:8" x14ac:dyDescent="0.25">
      <c r="A30" s="9">
        <v>40</v>
      </c>
      <c r="C30" s="22">
        <v>1955</v>
      </c>
      <c r="D30" s="21">
        <f>Datos!Y40</f>
        <v>30011649.28823474</v>
      </c>
      <c r="E30" s="25">
        <f>Datos!Z40</f>
        <v>3.0776090470631567</v>
      </c>
      <c r="F30" s="25">
        <f>Datos!AB40</f>
        <v>46.465380073764386</v>
      </c>
      <c r="G30" s="25">
        <f>Datos!AD40</f>
        <v>53.534619926235614</v>
      </c>
      <c r="H30" s="25">
        <f>Datos!AF40</f>
        <v>32.148279243748554</v>
      </c>
    </row>
    <row r="31" spans="1:8" x14ac:dyDescent="0.25">
      <c r="A31" s="9">
        <v>41</v>
      </c>
      <c r="C31" s="22">
        <v>1956</v>
      </c>
      <c r="D31" s="21">
        <f>Datos!Y41</f>
        <v>30935290.521902315</v>
      </c>
      <c r="E31" s="25">
        <f>Datos!Z41</f>
        <v>3.0776090470631567</v>
      </c>
      <c r="F31" s="25">
        <f>Datos!AB41</f>
        <v>47.282565406743501</v>
      </c>
      <c r="G31" s="25">
        <f>Datos!AD41</f>
        <v>52.717434593256499</v>
      </c>
      <c r="H31" s="25">
        <f>Datos!AF41</f>
        <v>32.163243080826945</v>
      </c>
    </row>
    <row r="32" spans="1:8" x14ac:dyDescent="0.25">
      <c r="A32" s="9">
        <v>42</v>
      </c>
      <c r="C32" s="22">
        <v>1957</v>
      </c>
      <c r="D32" s="21">
        <f>Datos!Y42</f>
        <v>31887357.821739655</v>
      </c>
      <c r="E32" s="25">
        <f>Datos!Z42</f>
        <v>3.0776090470631567</v>
      </c>
      <c r="F32" s="25">
        <f>Datos!AB42</f>
        <v>48.114122555198485</v>
      </c>
      <c r="G32" s="25">
        <f>Datos!AD42</f>
        <v>51.885877444801523</v>
      </c>
      <c r="H32" s="25">
        <f>Datos!AF42</f>
        <v>32.178213883019033</v>
      </c>
    </row>
    <row r="33" spans="1:8" x14ac:dyDescent="0.25">
      <c r="A33" s="9">
        <v>43</v>
      </c>
      <c r="C33" s="22">
        <v>1958</v>
      </c>
      <c r="D33" s="21">
        <f>Datos!Y43</f>
        <v>32868726.030930914</v>
      </c>
      <c r="E33" s="25">
        <f>Datos!Z43</f>
        <v>3.0776090470631567</v>
      </c>
      <c r="F33" s="25">
        <f>Datos!AB43</f>
        <v>48.960304275844052</v>
      </c>
      <c r="G33" s="25">
        <f>Datos!AD43</f>
        <v>51.039695724155955</v>
      </c>
      <c r="H33" s="25">
        <f>Datos!AF43</f>
        <v>32.193191653566814</v>
      </c>
    </row>
    <row r="34" spans="1:8" x14ac:dyDescent="0.25">
      <c r="A34" s="45"/>
      <c r="C34" s="234" t="s">
        <v>143</v>
      </c>
      <c r="D34" s="234"/>
      <c r="E34" s="234"/>
      <c r="F34" s="234"/>
      <c r="G34" s="234"/>
      <c r="H34" s="234"/>
    </row>
    <row r="35" spans="1:8" x14ac:dyDescent="0.25">
      <c r="A35" s="45"/>
      <c r="C35" s="77"/>
      <c r="D35" s="77"/>
      <c r="E35" s="77"/>
      <c r="F35" s="77"/>
      <c r="G35" s="77"/>
      <c r="H35" s="77"/>
    </row>
    <row r="36" spans="1:8" x14ac:dyDescent="0.25">
      <c r="A36" s="45"/>
      <c r="C36" s="77"/>
      <c r="D36" s="77"/>
      <c r="E36" s="77"/>
      <c r="F36" s="77"/>
      <c r="G36" s="77"/>
      <c r="H36" s="77"/>
    </row>
    <row r="37" spans="1:8" x14ac:dyDescent="0.25">
      <c r="A37" s="45"/>
    </row>
    <row r="38" spans="1:8" x14ac:dyDescent="0.25">
      <c r="A38" s="45"/>
      <c r="C38" s="71" t="s">
        <v>141</v>
      </c>
      <c r="D38" s="71"/>
      <c r="E38" s="71"/>
      <c r="F38" s="71"/>
      <c r="G38" s="71"/>
      <c r="H38" s="71"/>
    </row>
    <row r="39" spans="1:8" ht="20.25" customHeight="1" x14ac:dyDescent="0.25">
      <c r="A39" s="45"/>
      <c r="C39" s="72"/>
      <c r="D39" s="230" t="s">
        <v>77</v>
      </c>
      <c r="E39" s="230" t="s">
        <v>142</v>
      </c>
      <c r="F39" s="230" t="s">
        <v>81</v>
      </c>
      <c r="G39" s="230" t="s">
        <v>82</v>
      </c>
      <c r="H39" s="230" t="s">
        <v>83</v>
      </c>
    </row>
    <row r="40" spans="1:8" ht="15.75" customHeight="1" x14ac:dyDescent="0.25">
      <c r="A40" s="45"/>
      <c r="C40" s="70"/>
      <c r="D40" s="231"/>
      <c r="E40" s="231"/>
      <c r="F40" s="231"/>
      <c r="G40" s="231"/>
      <c r="H40" s="231"/>
    </row>
    <row r="41" spans="1:8" ht="16.5" thickBot="1" x14ac:dyDescent="0.3">
      <c r="A41" s="45"/>
      <c r="C41" s="73"/>
      <c r="D41" s="233"/>
      <c r="E41" s="233"/>
      <c r="F41" s="233"/>
      <c r="G41" s="233"/>
      <c r="H41" s="233"/>
    </row>
    <row r="42" spans="1:8" ht="16.5" thickTop="1" x14ac:dyDescent="0.25">
      <c r="A42" s="9">
        <v>43</v>
      </c>
      <c r="C42" s="22">
        <v>1958</v>
      </c>
      <c r="D42" s="21">
        <f>Datos!Y43</f>
        <v>32868726.030930914</v>
      </c>
      <c r="E42" s="25">
        <f>Datos!Z43</f>
        <v>3.0776090470631567</v>
      </c>
      <c r="F42" s="25">
        <f>Datos!AB43</f>
        <v>48.960304275844052</v>
      </c>
      <c r="G42" s="25">
        <f>Datos!AD43</f>
        <v>51.039695724155955</v>
      </c>
      <c r="H42" s="25">
        <f>Datos!AF43</f>
        <v>32.193191653566814</v>
      </c>
    </row>
    <row r="43" spans="1:8" x14ac:dyDescent="0.25">
      <c r="A43" s="9">
        <v>44</v>
      </c>
      <c r="C43" s="22">
        <v>1959</v>
      </c>
      <c r="D43" s="21">
        <f>Datos!Y44</f>
        <v>33880296.916913249</v>
      </c>
      <c r="E43" s="25">
        <f>Datos!Z44</f>
        <v>3.0776090470631567</v>
      </c>
      <c r="F43" s="25">
        <f>Datos!AB44</f>
        <v>49.821367770620128</v>
      </c>
      <c r="G43" s="25">
        <f>Datos!AD44</f>
        <v>50.178632229379872</v>
      </c>
      <c r="H43" s="25">
        <f>Datos!AF44</f>
        <v>32.208176395713814</v>
      </c>
    </row>
    <row r="44" spans="1:8" x14ac:dyDescent="0.25">
      <c r="A44" s="9">
        <v>45</v>
      </c>
      <c r="C44" s="22">
        <v>1960</v>
      </c>
      <c r="D44" s="21">
        <f>Datos!Y45</f>
        <v>34923000</v>
      </c>
      <c r="E44" s="25">
        <f>Datos!Z45</f>
        <v>3.0776090470630679</v>
      </c>
      <c r="F44" s="25">
        <f>Datos!AB45</f>
        <v>50.697574764869998</v>
      </c>
      <c r="G44" s="25">
        <f>Datos!AD45</f>
        <v>49.302425235129995</v>
      </c>
      <c r="H44" s="25">
        <f>Datos!AF45</f>
        <v>32.223168112705089</v>
      </c>
    </row>
    <row r="45" spans="1:8" x14ac:dyDescent="0.25">
      <c r="A45" s="9">
        <v>46</v>
      </c>
      <c r="C45" s="22">
        <v>1961</v>
      </c>
      <c r="D45" s="21">
        <f>Datos!Y46</f>
        <v>36121141.075255424</v>
      </c>
      <c r="E45" s="25">
        <f>Datos!Z46</f>
        <v>3.4308079925992052</v>
      </c>
      <c r="F45" s="25">
        <f>Datos!AB46</f>
        <v>51.371134400497809</v>
      </c>
      <c r="G45" s="25">
        <f>Datos!AD46</f>
        <v>48.628865599502191</v>
      </c>
      <c r="H45" s="25">
        <f>Datos!AF46</f>
        <v>31.596157820318115</v>
      </c>
    </row>
    <row r="46" spans="1:8" x14ac:dyDescent="0.25">
      <c r="A46" s="9">
        <v>47</v>
      </c>
      <c r="C46" s="22">
        <v>1962</v>
      </c>
      <c r="D46" s="21">
        <f>Datos!Y47</f>
        <v>37360388.070283324</v>
      </c>
      <c r="E46" s="25">
        <f>Datos!Z47</f>
        <v>3.4308079925992052</v>
      </c>
      <c r="F46" s="25">
        <f>Datos!AB47</f>
        <v>52.053642838604844</v>
      </c>
      <c r="G46" s="25">
        <f>Datos!AD47</f>
        <v>47.946357161395156</v>
      </c>
      <c r="H46" s="25">
        <f>Datos!AF47</f>
        <v>30.981348125506901</v>
      </c>
    </row>
    <row r="47" spans="1:8" x14ac:dyDescent="0.25">
      <c r="A47" s="9">
        <v>48</v>
      </c>
      <c r="C47" s="22">
        <v>1963</v>
      </c>
      <c r="D47" s="21">
        <f>Datos!Y48</f>
        <v>38642151.250264682</v>
      </c>
      <c r="E47" s="25">
        <f>Datos!Z48</f>
        <v>3.4308079925992052</v>
      </c>
      <c r="F47" s="25">
        <f>Datos!AB48</f>
        <v>52.745218971508265</v>
      </c>
      <c r="G47" s="25">
        <f>Datos!AD48</f>
        <v>47.254781028491735</v>
      </c>
      <c r="H47" s="25">
        <f>Datos!AF48</f>
        <v>30.37850162454297</v>
      </c>
    </row>
    <row r="48" spans="1:8" x14ac:dyDescent="0.25">
      <c r="A48" s="9">
        <v>49</v>
      </c>
      <c r="C48" s="22">
        <v>1964</v>
      </c>
      <c r="D48" s="21">
        <f>Datos!Y49</f>
        <v>39967889.263871036</v>
      </c>
      <c r="E48" s="25">
        <f>Datos!Z49</f>
        <v>3.4308079925992052</v>
      </c>
      <c r="F48" s="25">
        <f>Datos!AB49</f>
        <v>53.445983271108958</v>
      </c>
      <c r="G48" s="25">
        <f>Datos!AD49</f>
        <v>46.554016728891042</v>
      </c>
      <c r="H48" s="25">
        <f>Datos!AF49</f>
        <v>29.787385533187177</v>
      </c>
    </row>
    <row r="49" spans="1:8" x14ac:dyDescent="0.25">
      <c r="A49" s="9">
        <v>50</v>
      </c>
      <c r="C49" s="22">
        <v>1965</v>
      </c>
      <c r="D49" s="21">
        <f>Datos!Y50</f>
        <v>41339110.803209126</v>
      </c>
      <c r="E49" s="25">
        <f>Datos!Z50</f>
        <v>3.4308079925992052</v>
      </c>
      <c r="F49" s="25">
        <f>Datos!AB50</f>
        <v>54.15605780987768</v>
      </c>
      <c r="G49" s="25">
        <f>Datos!AD50</f>
        <v>45.84394219012232</v>
      </c>
      <c r="H49" s="25">
        <f>Datos!AF50</f>
        <v>29.207771596801969</v>
      </c>
    </row>
    <row r="50" spans="1:8" x14ac:dyDescent="0.25">
      <c r="A50" s="9">
        <v>51</v>
      </c>
      <c r="C50" s="22">
        <v>1966</v>
      </c>
      <c r="D50" s="21">
        <f>Datos!Y51</f>
        <v>42757376.320715062</v>
      </c>
      <c r="E50" s="25">
        <f>Datos!Z51</f>
        <v>3.4308079925992052</v>
      </c>
      <c r="F50" s="25">
        <f>Datos!AB51</f>
        <v>54.875566282119948</v>
      </c>
      <c r="G50" s="25">
        <f>Datos!AD51</f>
        <v>45.124433717880052</v>
      </c>
      <c r="H50" s="25">
        <f>Datos!AF51</f>
        <v>28.639436002212747</v>
      </c>
    </row>
    <row r="51" spans="1:8" x14ac:dyDescent="0.25">
      <c r="A51" s="9">
        <v>52</v>
      </c>
      <c r="C51" s="22">
        <v>1967</v>
      </c>
      <c r="D51" s="21">
        <f>Datos!Y52</f>
        <v>44224299.804951876</v>
      </c>
      <c r="E51" s="25">
        <f>Datos!Z52</f>
        <v>3.4308079925992052</v>
      </c>
      <c r="F51" s="25">
        <f>Datos!AB52</f>
        <v>55.60463402552346</v>
      </c>
      <c r="G51" s="25">
        <f>Datos!AD52</f>
        <v>44.395365974476547</v>
      </c>
      <c r="H51" s="25">
        <f>Datos!AF52</f>
        <v>28.082159291284214</v>
      </c>
    </row>
    <row r="52" spans="1:8" x14ac:dyDescent="0.25">
      <c r="A52" s="9">
        <v>53</v>
      </c>
      <c r="C52" s="22">
        <v>1968</v>
      </c>
      <c r="D52" s="21">
        <f>Datos!Y53</f>
        <v>45741550.617331199</v>
      </c>
      <c r="E52" s="25">
        <f>Datos!Z53</f>
        <v>3.4308079925992052</v>
      </c>
      <c r="F52" s="25">
        <f>Datos!AB53</f>
        <v>56.343388042991791</v>
      </c>
      <c r="G52" s="25">
        <f>Datos!AD53</f>
        <v>43.656611957008209</v>
      </c>
      <c r="H52" s="25">
        <f>Datos!AF53</f>
        <v>27.53572627617844</v>
      </c>
    </row>
    <row r="53" spans="1:8" ht="15.75" customHeight="1" x14ac:dyDescent="0.25">
      <c r="A53" s="9">
        <v>54</v>
      </c>
      <c r="C53" s="22">
        <v>1969</v>
      </c>
      <c r="D53" s="21">
        <f>Datos!Y54</f>
        <v>47310855.391849406</v>
      </c>
      <c r="E53" s="25">
        <f>Datos!Z54</f>
        <v>3.4308079925992052</v>
      </c>
      <c r="F53" s="25">
        <f>Datos!AB54</f>
        <v>57.091957024768234</v>
      </c>
      <c r="G53" s="25">
        <f>Datos!AD54</f>
        <v>42.908042975231758</v>
      </c>
      <c r="H53" s="25">
        <f>Datos!AF54</f>
        <v>26.999925956261823</v>
      </c>
    </row>
    <row r="54" spans="1:8" ht="15.75" customHeight="1" x14ac:dyDescent="0.25">
      <c r="A54" s="9">
        <v>55</v>
      </c>
      <c r="C54" s="22">
        <v>1970</v>
      </c>
      <c r="D54" s="21">
        <f>Datos!Y55</f>
        <v>48934000</v>
      </c>
      <c r="E54" s="25">
        <f>Datos!Z55</f>
        <v>3.4308079925991386</v>
      </c>
      <c r="F54" s="25">
        <f>Datos!AB55</f>
        <v>57.850471370853484</v>
      </c>
      <c r="G54" s="25">
        <f>Datos!AD55</f>
        <v>42.149528629146516</v>
      </c>
      <c r="H54" s="25">
        <f>Datos!AF55</f>
        <v>26.474551436628929</v>
      </c>
    </row>
    <row r="55" spans="1:8" ht="15.75" customHeight="1" x14ac:dyDescent="0.25">
      <c r="A55" s="9">
        <v>56</v>
      </c>
      <c r="C55" s="22">
        <v>1971</v>
      </c>
      <c r="D55" s="21">
        <f>Datos!Y56</f>
        <v>50484461.659721255</v>
      </c>
      <c r="E55" s="25">
        <f>Datos!Z56</f>
        <v>3.1684752109397474</v>
      </c>
      <c r="F55" s="25">
        <f>Datos!AB56</f>
        <v>58.641925969053823</v>
      </c>
      <c r="G55" s="25">
        <f>Datos!AD56</f>
        <v>41.35807403094617</v>
      </c>
      <c r="H55" s="25">
        <f>Datos!AF56</f>
        <v>26.83791318094859</v>
      </c>
    </row>
    <row r="56" spans="1:8" x14ac:dyDescent="0.25">
      <c r="A56" s="9">
        <v>57</v>
      </c>
      <c r="C56" s="22">
        <v>1972</v>
      </c>
      <c r="D56" s="21">
        <f>Datos!Y57</f>
        <v>52084049.312785901</v>
      </c>
      <c r="E56" s="25">
        <f>Datos!Z57</f>
        <v>3.1684752109397474</v>
      </c>
      <c r="F56" s="25">
        <f>Datos!AB57</f>
        <v>59.444208489069993</v>
      </c>
      <c r="G56" s="25">
        <f>Datos!AD57</f>
        <v>40.55579151093</v>
      </c>
      <c r="H56" s="25">
        <f>Datos!AF57</f>
        <v>27.206262044976441</v>
      </c>
    </row>
    <row r="57" spans="1:8" x14ac:dyDescent="0.25">
      <c r="A57" s="9">
        <v>58</v>
      </c>
      <c r="C57" s="22">
        <v>1973</v>
      </c>
      <c r="D57" s="21">
        <f>Datos!Y58</f>
        <v>53734319.504115157</v>
      </c>
      <c r="E57" s="25">
        <f>Datos!Z58</f>
        <v>3.1684752109397474</v>
      </c>
      <c r="F57" s="25">
        <f>Datos!AB58</f>
        <v>60.25746706813073</v>
      </c>
      <c r="G57" s="25">
        <f>Datos!AD58</f>
        <v>39.742532931869263</v>
      </c>
      <c r="H57" s="25">
        <f>Datos!AF58</f>
        <v>27.579666476652786</v>
      </c>
    </row>
    <row r="58" spans="1:8" x14ac:dyDescent="0.25">
      <c r="A58" s="9">
        <v>59</v>
      </c>
      <c r="C58" s="22">
        <v>1974</v>
      </c>
      <c r="D58" s="21">
        <f>Datos!Y59</f>
        <v>55436878.097370207</v>
      </c>
      <c r="E58" s="25">
        <f>Datos!Z59</f>
        <v>3.1684752109397474</v>
      </c>
      <c r="F58" s="25">
        <f>Datos!AB59</f>
        <v>61.081851870136084</v>
      </c>
      <c r="G58" s="25">
        <f>Datos!AD59</f>
        <v>38.918148129863908</v>
      </c>
      <c r="H58" s="25">
        <f>Datos!AF59</f>
        <v>27.958195863362089</v>
      </c>
    </row>
    <row r="59" spans="1:8" x14ac:dyDescent="0.25">
      <c r="A59" s="9">
        <v>60</v>
      </c>
      <c r="C59" s="22">
        <v>1975</v>
      </c>
      <c r="D59" s="21">
        <f>Datos!Y60</f>
        <v>57193381.837604262</v>
      </c>
      <c r="E59" s="25">
        <f>Datos!Z60</f>
        <v>3.1684752109397252</v>
      </c>
      <c r="F59" s="25">
        <f>Datos!AB60</f>
        <v>61.917515113384411</v>
      </c>
      <c r="G59" s="25">
        <f>Datos!AD60</f>
        <v>38.082484886615589</v>
      </c>
      <c r="H59" s="25">
        <f>Datos!AF60</f>
        <v>28.34192054482682</v>
      </c>
    </row>
    <row r="60" spans="1:8" x14ac:dyDescent="0.25">
      <c r="A60" s="9">
        <v>61</v>
      </c>
      <c r="C60" s="22">
        <v>1976</v>
      </c>
      <c r="D60" s="21">
        <f>Datos!Y61</f>
        <v>59005539.963426873</v>
      </c>
      <c r="E60" s="25">
        <f>Datos!Z61</f>
        <v>3.1684752109397474</v>
      </c>
      <c r="F60" s="25">
        <f>Datos!AB61</f>
        <v>62.7646110986786</v>
      </c>
      <c r="G60" s="25">
        <f>Datos!AD61</f>
        <v>37.235388901321393</v>
      </c>
      <c r="H60" s="25">
        <f>Datos!AF61</f>
        <v>28.7309118261782</v>
      </c>
    </row>
    <row r="61" spans="1:8" x14ac:dyDescent="0.25">
      <c r="A61" s="9">
        <v>62</v>
      </c>
      <c r="C61" s="22">
        <v>1977</v>
      </c>
      <c r="D61" s="21">
        <f>Datos!Y62</f>
        <v>60875115.870249197</v>
      </c>
      <c r="E61" s="25">
        <f>Datos!Z62</f>
        <v>3.1684752109397474</v>
      </c>
      <c r="F61" s="25">
        <f>Datos!AB62</f>
        <v>63.623296237817037</v>
      </c>
      <c r="G61" s="25">
        <f>Datos!AD62</f>
        <v>36.376703762182956</v>
      </c>
      <c r="H61" s="25">
        <f>Datos!AF62</f>
        <v>29.125241991206448</v>
      </c>
    </row>
    <row r="62" spans="1:8" x14ac:dyDescent="0.25">
      <c r="A62" s="9">
        <v>63</v>
      </c>
      <c r="C62" s="22">
        <v>1978</v>
      </c>
      <c r="D62" s="21">
        <f>Datos!Y63</f>
        <v>62803928.826228894</v>
      </c>
      <c r="E62" s="25">
        <f>Datos!Z63</f>
        <v>3.1684752109397474</v>
      </c>
      <c r="F62" s="25">
        <f>Datos!AB63</f>
        <v>64.49372908247409</v>
      </c>
      <c r="G62" s="25">
        <f>Datos!AD63</f>
        <v>35.506270917525917</v>
      </c>
      <c r="H62" s="25">
        <f>Datos!AF63</f>
        <v>29.524984315792725</v>
      </c>
    </row>
    <row r="63" spans="1:8" x14ac:dyDescent="0.25">
      <c r="A63" s="9">
        <v>64</v>
      </c>
      <c r="C63" s="22">
        <v>1979</v>
      </c>
      <c r="D63" s="21">
        <f>Datos!Y64</f>
        <v>64793855.742584199</v>
      </c>
      <c r="E63" s="25">
        <f>Datos!Z64</f>
        <v>3.1684752109397474</v>
      </c>
      <c r="F63" s="25">
        <f>Datos!AB64</f>
        <v>65.376070353475868</v>
      </c>
      <c r="G63" s="25">
        <f>Datos!AD64</f>
        <v>34.623929646524132</v>
      </c>
      <c r="H63" s="25">
        <f>Datos!AF64</f>
        <v>29.930213081525618</v>
      </c>
    </row>
    <row r="64" spans="1:8" x14ac:dyDescent="0.25">
      <c r="A64" s="9">
        <v>65</v>
      </c>
      <c r="B64" s="43"/>
      <c r="C64" s="22">
        <v>1980</v>
      </c>
      <c r="D64" s="21">
        <f>Datos!Y65</f>
        <v>66846833</v>
      </c>
      <c r="E64" s="25">
        <f>Datos!Z65</f>
        <v>3.1684752109396808</v>
      </c>
      <c r="F64" s="25">
        <f>Datos!AB65</f>
        <v>66.270482970476579</v>
      </c>
      <c r="G64" s="25">
        <f>Datos!AD65</f>
        <v>33.729517029523421</v>
      </c>
      <c r="H64" s="25">
        <f>Datos!AF65</f>
        <v>30.341003589504385</v>
      </c>
    </row>
    <row r="65" spans="1:8" x14ac:dyDescent="0.25">
      <c r="A65" s="9">
        <v>66</v>
      </c>
      <c r="B65" s="43"/>
      <c r="C65" s="22">
        <v>1981</v>
      </c>
      <c r="D65" s="21">
        <f>Datos!Y66</f>
        <v>68163973.681025758</v>
      </c>
      <c r="E65" s="25">
        <f>Datos!Z66</f>
        <v>1.9703860630551517</v>
      </c>
      <c r="F65" s="25">
        <f>Datos!AB66</f>
        <v>66.760348300274487</v>
      </c>
      <c r="G65" s="25">
        <f>Datos!AD66</f>
        <v>33.239651699725506</v>
      </c>
      <c r="H65" s="25">
        <f>Datos!AF66</f>
        <v>30.069934621376088</v>
      </c>
    </row>
    <row r="66" spans="1:8" x14ac:dyDescent="0.25">
      <c r="A66" s="9">
        <v>67</v>
      </c>
      <c r="C66" s="22">
        <v>1982</v>
      </c>
      <c r="D66" s="21">
        <f>Datos!Y67</f>
        <v>69507067.118461266</v>
      </c>
      <c r="E66" s="25">
        <f>Datos!Z67</f>
        <v>1.9703860630551517</v>
      </c>
      <c r="F66" s="25">
        <f>Datos!AB67</f>
        <v>67.253834669645116</v>
      </c>
      <c r="G66" s="25">
        <f>Datos!AD67</f>
        <v>32.746165330354877</v>
      </c>
      <c r="H66" s="25">
        <f>Datos!AF67</f>
        <v>29.801287405226617</v>
      </c>
    </row>
    <row r="67" spans="1:8" x14ac:dyDescent="0.25">
      <c r="C67" s="234" t="s">
        <v>143</v>
      </c>
      <c r="D67" s="234"/>
      <c r="E67" s="234"/>
      <c r="F67" s="234"/>
      <c r="G67" s="234"/>
      <c r="H67" s="234"/>
    </row>
  </sheetData>
  <mergeCells count="13">
    <mergeCell ref="C67:H67"/>
    <mergeCell ref="C34:H34"/>
    <mergeCell ref="D5:D7"/>
    <mergeCell ref="E5:E7"/>
    <mergeCell ref="F5:F7"/>
    <mergeCell ref="C4:H4"/>
    <mergeCell ref="D39:D41"/>
    <mergeCell ref="E39:E41"/>
    <mergeCell ref="F39:F41"/>
    <mergeCell ref="G39:G41"/>
    <mergeCell ref="H39:H41"/>
    <mergeCell ref="G5:G7"/>
    <mergeCell ref="H5:H7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Q75"/>
  <sheetViews>
    <sheetView topLeftCell="R56" zoomScale="90" zoomScaleNormal="90" workbookViewId="0">
      <selection activeCell="Y42" sqref="Y42"/>
    </sheetView>
  </sheetViews>
  <sheetFormatPr baseColWidth="10" defaultColWidth="10.85546875" defaultRowHeight="15.75" x14ac:dyDescent="0.25"/>
  <cols>
    <col min="1" max="1" width="5.42578125" style="9" customWidth="1"/>
    <col min="2" max="3" width="10.85546875" style="9"/>
    <col min="4" max="4" width="12.85546875" style="9" customWidth="1"/>
    <col min="5" max="5" width="9.85546875" style="9" customWidth="1"/>
    <col min="6" max="8" width="14.42578125" style="9" customWidth="1"/>
    <col min="9" max="9" width="12.140625" style="9" customWidth="1"/>
    <col min="10" max="10" width="10" style="9" customWidth="1"/>
    <col min="11" max="11" width="11" style="9" customWidth="1"/>
    <col min="12" max="12" width="11.28515625" style="9" customWidth="1"/>
    <col min="13" max="13" width="11.42578125" style="9" customWidth="1"/>
    <col min="14" max="14" width="11.85546875" style="9" customWidth="1"/>
    <col min="15" max="15" width="9.7109375" style="9" customWidth="1"/>
    <col min="16" max="16" width="10" style="9" customWidth="1"/>
    <col min="17" max="17" width="10.85546875" style="9"/>
    <col min="18" max="18" width="12.5703125" style="9" customWidth="1"/>
    <col min="19" max="19" width="12.85546875" style="9" customWidth="1"/>
    <col min="20" max="20" width="13.140625" style="9" customWidth="1"/>
    <col min="21" max="21" width="13.28515625" style="9" customWidth="1"/>
    <col min="22" max="28" width="10.85546875" style="9"/>
    <col min="29" max="29" width="12.42578125" style="9" customWidth="1"/>
    <col min="30" max="16384" width="10.85546875" style="9"/>
  </cols>
  <sheetData>
    <row r="3" spans="1:43" x14ac:dyDescent="0.25">
      <c r="AL3" s="43"/>
      <c r="AM3" s="43"/>
      <c r="AN3" s="43"/>
      <c r="AO3" s="43"/>
      <c r="AP3" s="43"/>
      <c r="AQ3" s="43"/>
    </row>
    <row r="4" spans="1:43" ht="15.75" customHeight="1" x14ac:dyDescent="0.25">
      <c r="C4" s="228" t="s">
        <v>208</v>
      </c>
      <c r="D4" s="228"/>
      <c r="E4" s="228"/>
      <c r="F4" s="228"/>
      <c r="G4" s="228"/>
      <c r="H4" s="228"/>
      <c r="J4" s="228" t="s">
        <v>210</v>
      </c>
      <c r="K4" s="228"/>
      <c r="L4" s="228"/>
      <c r="M4" s="228"/>
      <c r="N4" s="228"/>
      <c r="O4" s="228"/>
      <c r="Q4" s="228" t="s">
        <v>225</v>
      </c>
      <c r="R4" s="228"/>
      <c r="S4" s="228"/>
      <c r="T4" s="228"/>
      <c r="U4" s="228"/>
      <c r="V4" s="228"/>
      <c r="X4" s="228" t="s">
        <v>226</v>
      </c>
      <c r="Y4" s="228"/>
      <c r="Z4" s="228"/>
      <c r="AA4" s="228"/>
      <c r="AB4" s="228"/>
      <c r="AC4" s="227"/>
      <c r="AE4" s="228" t="s">
        <v>230</v>
      </c>
      <c r="AF4" s="228"/>
      <c r="AG4" s="228"/>
      <c r="AH4" s="228"/>
      <c r="AI4" s="228"/>
      <c r="AJ4" s="228"/>
      <c r="AL4" s="118" t="s">
        <v>230</v>
      </c>
      <c r="AM4" s="118"/>
      <c r="AN4" s="118"/>
      <c r="AO4" s="118"/>
      <c r="AP4" s="118"/>
      <c r="AQ4" s="119"/>
    </row>
    <row r="5" spans="1:43" ht="15" customHeight="1" x14ac:dyDescent="0.25">
      <c r="C5" s="230"/>
      <c r="D5" s="230" t="s">
        <v>201</v>
      </c>
      <c r="E5" s="230" t="s">
        <v>197</v>
      </c>
      <c r="F5" s="230" t="s">
        <v>198</v>
      </c>
      <c r="G5" s="230" t="s">
        <v>202</v>
      </c>
      <c r="H5" s="230" t="s">
        <v>212</v>
      </c>
      <c r="I5" s="70"/>
      <c r="J5" s="230"/>
      <c r="K5" s="230" t="s">
        <v>199</v>
      </c>
      <c r="L5" s="230" t="s">
        <v>233</v>
      </c>
      <c r="M5" s="230" t="s">
        <v>200</v>
      </c>
      <c r="N5" s="230" t="s">
        <v>204</v>
      </c>
      <c r="O5" s="230" t="s">
        <v>213</v>
      </c>
      <c r="Q5" s="230"/>
      <c r="R5" s="230" t="s">
        <v>220</v>
      </c>
      <c r="S5" s="230" t="s">
        <v>221</v>
      </c>
      <c r="T5" s="230" t="s">
        <v>222</v>
      </c>
      <c r="U5" s="230" t="s">
        <v>223</v>
      </c>
      <c r="V5" s="230" t="s">
        <v>224</v>
      </c>
      <c r="X5" s="230"/>
      <c r="Y5" s="230" t="s">
        <v>227</v>
      </c>
      <c r="Z5" s="230" t="s">
        <v>57</v>
      </c>
      <c r="AA5" s="230" t="s">
        <v>228</v>
      </c>
      <c r="AB5" s="230" t="s">
        <v>229</v>
      </c>
      <c r="AC5" s="231"/>
      <c r="AE5" s="230"/>
      <c r="AF5" s="230" t="s">
        <v>231</v>
      </c>
      <c r="AG5" s="230" t="s">
        <v>217</v>
      </c>
      <c r="AH5" s="230" t="s">
        <v>218</v>
      </c>
      <c r="AI5" s="230" t="s">
        <v>54</v>
      </c>
      <c r="AJ5" s="230" t="s">
        <v>55</v>
      </c>
      <c r="AK5" s="30"/>
      <c r="AL5" s="231"/>
      <c r="AM5" s="231" t="s">
        <v>56</v>
      </c>
      <c r="AN5" s="231" t="s">
        <v>57</v>
      </c>
      <c r="AO5" s="231" t="s">
        <v>53</v>
      </c>
      <c r="AP5" s="231" t="s">
        <v>232</v>
      </c>
      <c r="AQ5" s="231"/>
    </row>
    <row r="6" spans="1:43" ht="15.75" customHeight="1" x14ac:dyDescent="0.25">
      <c r="C6" s="231"/>
      <c r="D6" s="231"/>
      <c r="E6" s="231"/>
      <c r="F6" s="231"/>
      <c r="G6" s="231"/>
      <c r="H6" s="231"/>
      <c r="I6" s="70"/>
      <c r="J6" s="231"/>
      <c r="K6" s="231"/>
      <c r="L6" s="231"/>
      <c r="M6" s="231"/>
      <c r="N6" s="231"/>
      <c r="O6" s="231"/>
      <c r="P6" s="22"/>
      <c r="Q6" s="231"/>
      <c r="R6" s="231"/>
      <c r="S6" s="231"/>
      <c r="T6" s="231"/>
      <c r="U6" s="231"/>
      <c r="V6" s="231"/>
      <c r="X6" s="231"/>
      <c r="Y6" s="231"/>
      <c r="Z6" s="231"/>
      <c r="AA6" s="231"/>
      <c r="AB6" s="231"/>
      <c r="AC6" s="231"/>
      <c r="AE6" s="231"/>
      <c r="AF6" s="231"/>
      <c r="AG6" s="231"/>
      <c r="AH6" s="231"/>
      <c r="AI6" s="231"/>
      <c r="AJ6" s="231"/>
      <c r="AK6" s="30"/>
      <c r="AL6" s="231"/>
      <c r="AM6" s="231"/>
      <c r="AN6" s="231"/>
      <c r="AO6" s="231"/>
      <c r="AP6" s="231"/>
      <c r="AQ6" s="231"/>
    </row>
    <row r="7" spans="1:43" ht="15.75" customHeight="1" x14ac:dyDescent="0.25">
      <c r="C7" s="232"/>
      <c r="D7" s="232"/>
      <c r="E7" s="232"/>
      <c r="F7" s="232"/>
      <c r="G7" s="232"/>
      <c r="H7" s="232"/>
      <c r="I7" s="70"/>
      <c r="J7" s="232"/>
      <c r="K7" s="232"/>
      <c r="L7" s="232"/>
      <c r="M7" s="232"/>
      <c r="N7" s="232"/>
      <c r="O7" s="232"/>
      <c r="Q7" s="232"/>
      <c r="R7" s="232"/>
      <c r="S7" s="232"/>
      <c r="T7" s="232"/>
      <c r="U7" s="232"/>
      <c r="V7" s="232"/>
      <c r="X7" s="232"/>
      <c r="Y7" s="232"/>
      <c r="Z7" s="232"/>
      <c r="AA7" s="232"/>
      <c r="AB7" s="232"/>
      <c r="AC7" s="231"/>
      <c r="AE7" s="232"/>
      <c r="AF7" s="232"/>
      <c r="AG7" s="232"/>
      <c r="AH7" s="232"/>
      <c r="AI7" s="232"/>
      <c r="AJ7" s="232"/>
      <c r="AK7" s="30"/>
      <c r="AL7" s="232"/>
      <c r="AM7" s="232"/>
      <c r="AN7" s="232"/>
      <c r="AO7" s="232"/>
      <c r="AP7" s="232"/>
      <c r="AQ7" s="231"/>
    </row>
    <row r="8" spans="1:43" ht="15.75" customHeight="1" x14ac:dyDescent="0.25">
      <c r="A8" s="9">
        <v>18</v>
      </c>
      <c r="C8" s="22">
        <v>1933</v>
      </c>
      <c r="D8" s="33">
        <f>Datos!AG18</f>
        <v>17016.377090696347</v>
      </c>
      <c r="E8" s="14">
        <f>Datos!AH18</f>
        <v>11.297986606846866</v>
      </c>
      <c r="F8" s="14">
        <f>Datos!AJ18</f>
        <v>5.9914170590778859</v>
      </c>
      <c r="I8" s="32"/>
      <c r="J8" s="22">
        <v>1933</v>
      </c>
      <c r="K8" s="14">
        <f>Datos!AP18</f>
        <v>3.1549613727914316</v>
      </c>
      <c r="L8" s="14">
        <f>Datos!AT18</f>
        <v>61.548487988903553</v>
      </c>
      <c r="M8" s="14">
        <f>Datos!AQ18</f>
        <v>7.8939734218186342</v>
      </c>
      <c r="N8" s="21">
        <f>Datos!AR18</f>
        <v>1072.6542188607891</v>
      </c>
      <c r="O8" s="25">
        <f>Datos!AS18</f>
        <v>5.8100114518791601</v>
      </c>
      <c r="Q8" s="22">
        <v>1933</v>
      </c>
      <c r="R8" s="25">
        <f>Datos!BD18</f>
        <v>4.9973558963511371</v>
      </c>
      <c r="S8" s="25" t="s">
        <v>124</v>
      </c>
      <c r="T8" s="25" t="s">
        <v>124</v>
      </c>
      <c r="U8" s="25" t="s">
        <v>124</v>
      </c>
      <c r="V8" s="25" t="s">
        <v>124</v>
      </c>
      <c r="X8" s="22">
        <v>1933</v>
      </c>
      <c r="Y8" s="25" t="s">
        <v>124</v>
      </c>
      <c r="Z8" s="25" t="s">
        <v>124</v>
      </c>
      <c r="AA8" s="25" t="s">
        <v>124</v>
      </c>
      <c r="AB8" s="25" t="s">
        <v>124</v>
      </c>
      <c r="AC8" s="42"/>
      <c r="AE8" s="22">
        <v>1959</v>
      </c>
      <c r="AF8" s="25">
        <f>Datos!BM44</f>
        <v>16.5</v>
      </c>
      <c r="AG8" s="25">
        <f>Datos!BN44</f>
        <v>2.0609567243485922</v>
      </c>
      <c r="AH8" s="25">
        <f>Datos!BO44</f>
        <v>14.439043275651407</v>
      </c>
      <c r="AI8" s="25">
        <f>Datos!BP44</f>
        <v>10.139043275651407</v>
      </c>
      <c r="AJ8" s="25">
        <f>Datos!BQ44</f>
        <v>-1.460956724348593</v>
      </c>
      <c r="AL8" s="22">
        <v>1959</v>
      </c>
      <c r="AM8" s="25">
        <f>Datos!BR44</f>
        <v>4.3000000000000007</v>
      </c>
      <c r="AN8" s="25">
        <f>Datos!BS44</f>
        <v>-0.6</v>
      </c>
      <c r="AO8" s="25">
        <f>Datos!BT44</f>
        <v>11.6</v>
      </c>
      <c r="AP8" s="25">
        <f>Datos!BU44</f>
        <v>4.9000000000000004</v>
      </c>
      <c r="AQ8" s="42"/>
    </row>
    <row r="9" spans="1:43" ht="15.75" customHeight="1" x14ac:dyDescent="0.25">
      <c r="A9" s="9">
        <v>19</v>
      </c>
      <c r="C9" s="22">
        <v>1934</v>
      </c>
      <c r="D9" s="33">
        <f>Datos!AG19</f>
        <v>18164.566080830904</v>
      </c>
      <c r="E9" s="14">
        <f>Datos!AH19</f>
        <v>6.7475525725292362</v>
      </c>
      <c r="F9" s="14">
        <f>Datos!AJ19</f>
        <v>2.8189778774841745</v>
      </c>
      <c r="G9" s="33">
        <f>Datos!AK18</f>
        <v>3782</v>
      </c>
      <c r="H9" s="32">
        <f>Datos!AL18</f>
        <v>17.966313162819713</v>
      </c>
      <c r="I9" s="32"/>
      <c r="J9" s="22">
        <v>1934</v>
      </c>
      <c r="K9" s="14">
        <f>Datos!AP19</f>
        <v>3.6736659602428112</v>
      </c>
      <c r="L9" s="14">
        <f>Datos!AT19</f>
        <v>65.035826219078487</v>
      </c>
      <c r="M9" s="14">
        <f>Datos!AQ19</f>
        <v>2.9649637483304625</v>
      </c>
      <c r="N9" s="21">
        <f>Datos!AR19</f>
        <v>1153.0555555555552</v>
      </c>
      <c r="O9" s="25">
        <f>Datos!AS19</f>
        <v>7.4955503163131265</v>
      </c>
      <c r="Q9" s="22">
        <v>1934</v>
      </c>
      <c r="R9" s="25">
        <f>Datos!BD19</f>
        <v>6.7694531438207663</v>
      </c>
      <c r="S9" s="25">
        <f>Datos!BE19</f>
        <v>-7.467116357504219</v>
      </c>
      <c r="T9" s="25">
        <f>Datos!BF19</f>
        <v>14.236569501324986</v>
      </c>
      <c r="U9" s="25">
        <f>Datos!BG19</f>
        <v>11.191520115634791</v>
      </c>
      <c r="V9" s="25">
        <f>Datos!BH19</f>
        <v>3.045049385690195</v>
      </c>
      <c r="X9" s="22">
        <v>1934</v>
      </c>
      <c r="Y9" s="25">
        <f>Datos!BI19</f>
        <v>6.7829438689472461</v>
      </c>
      <c r="Z9" s="25">
        <f>Datos!BJ19</f>
        <v>0.68417248855697421</v>
      </c>
      <c r="AA9" s="25">
        <f>Datos!BK19</f>
        <v>2.3608768971332208</v>
      </c>
      <c r="AB9" s="25">
        <f>Datos!BL19</f>
        <v>4.4085762466875451</v>
      </c>
      <c r="AC9" s="42"/>
      <c r="AE9" s="22">
        <v>1960</v>
      </c>
      <c r="AF9" s="25">
        <f>Datos!BM45</f>
        <v>20.100000000000001</v>
      </c>
      <c r="AG9" s="25">
        <f>Datos!BN45</f>
        <v>3.2850040387469241</v>
      </c>
      <c r="AH9" s="25">
        <f>Datos!BO45</f>
        <v>16.814995961253079</v>
      </c>
      <c r="AI9" s="25">
        <f>Datos!BP45</f>
        <v>13.91499596125308</v>
      </c>
      <c r="AJ9" s="25">
        <f>Datos!BQ45</f>
        <v>-0.58500403874692175</v>
      </c>
      <c r="AL9" s="22">
        <v>1960</v>
      </c>
      <c r="AM9" s="25">
        <f>Datos!BR45</f>
        <v>2.8999999999999995</v>
      </c>
      <c r="AN9" s="25">
        <f>Datos!BS45</f>
        <v>-2.7</v>
      </c>
      <c r="AO9" s="25">
        <f>Datos!BT45</f>
        <v>14.500000000000002</v>
      </c>
      <c r="AP9" s="25">
        <f>Datos!BU45</f>
        <v>5.6</v>
      </c>
      <c r="AQ9" s="42"/>
    </row>
    <row r="10" spans="1:43" ht="15.75" customHeight="1" x14ac:dyDescent="0.25">
      <c r="A10" s="9">
        <v>20</v>
      </c>
      <c r="C10" s="22">
        <v>1935</v>
      </c>
      <c r="D10" s="33">
        <f>Datos!AG20</f>
        <v>19514.482212551786</v>
      </c>
      <c r="E10" s="14">
        <f>Datos!AH20</f>
        <v>7.4315903045184761</v>
      </c>
      <c r="F10" s="14">
        <f>Datos!AJ20</f>
        <v>1.8054703805160166</v>
      </c>
      <c r="G10" s="33">
        <f>Datos!AK19</f>
        <v>4151</v>
      </c>
      <c r="H10" s="32">
        <f>Datos!AL19</f>
        <v>9.756742464304601</v>
      </c>
      <c r="I10" s="32"/>
      <c r="J10" s="22">
        <v>1935</v>
      </c>
      <c r="K10" s="14">
        <f>Datos!AP20</f>
        <v>4.1133717409481019</v>
      </c>
      <c r="L10" s="14">
        <f>Datos!AT20</f>
        <v>69.919862808572049</v>
      </c>
      <c r="M10" s="14">
        <f>Datos!AQ20</f>
        <v>3.1871204515656837</v>
      </c>
      <c r="N10" s="21">
        <f>Datos!AR20</f>
        <v>1261.1111111111109</v>
      </c>
      <c r="O10" s="25">
        <f>Datos!AS20</f>
        <v>9.3712358467839216</v>
      </c>
      <c r="Q10" s="22">
        <v>1935</v>
      </c>
      <c r="R10" s="25">
        <f>Datos!BD20</f>
        <v>6.8502202643171808</v>
      </c>
      <c r="S10" s="25">
        <f>Datos!BE20</f>
        <v>-7.5726872246696066</v>
      </c>
      <c r="T10" s="25">
        <f>Datos!BF20</f>
        <v>14.422907488986787</v>
      </c>
      <c r="U10" s="25">
        <f>Datos!BG20</f>
        <v>10.475770925110135</v>
      </c>
      <c r="V10" s="25">
        <f>Datos!BH20</f>
        <v>3.9471365638766525</v>
      </c>
      <c r="X10" s="22">
        <v>1935</v>
      </c>
      <c r="Y10" s="25">
        <f>Datos!BI20</f>
        <v>6.6431718061674037</v>
      </c>
      <c r="Z10" s="25">
        <f>Datos!BJ20</f>
        <v>0.92951541850220276</v>
      </c>
      <c r="AA10" s="25">
        <f>Datos!BK20</f>
        <v>3.0176211453744495</v>
      </c>
      <c r="AB10" s="25">
        <f>Datos!BL20</f>
        <v>3.8325991189427313</v>
      </c>
      <c r="AC10" s="42"/>
      <c r="AE10" s="22">
        <v>1961</v>
      </c>
      <c r="AF10" s="25">
        <f>Datos!BM46</f>
        <v>18.100000000000001</v>
      </c>
      <c r="AG10" s="25">
        <f>Datos!BN46</f>
        <v>2.4799983837077746</v>
      </c>
      <c r="AH10" s="25">
        <f>Datos!BO46</f>
        <v>15.620001616292226</v>
      </c>
      <c r="AI10" s="25">
        <f>Datos!BP46</f>
        <v>11.520001616292227</v>
      </c>
      <c r="AJ10" s="25">
        <f>Datos!BQ46</f>
        <v>-0.17999838370777432</v>
      </c>
      <c r="AL10" s="22">
        <v>1961</v>
      </c>
      <c r="AM10" s="25">
        <f>Datos!BR46</f>
        <v>4.1000000000000005</v>
      </c>
      <c r="AN10" s="25">
        <f>Datos!BS46</f>
        <v>-2.2999999999999998</v>
      </c>
      <c r="AO10" s="25">
        <f>Datos!BT46</f>
        <v>11.700000000000001</v>
      </c>
      <c r="AP10" s="25">
        <f>Datos!BU46</f>
        <v>6.4</v>
      </c>
      <c r="AQ10" s="42"/>
    </row>
    <row r="11" spans="1:43" x14ac:dyDescent="0.25">
      <c r="A11" s="9">
        <v>21</v>
      </c>
      <c r="C11" s="22">
        <v>1936</v>
      </c>
      <c r="D11" s="33">
        <f>Datos!AG21</f>
        <v>21071.869809823762</v>
      </c>
      <c r="E11" s="14">
        <f>Datos!AH21</f>
        <v>7.9806759939049732</v>
      </c>
      <c r="F11" s="14">
        <f>Datos!AJ21</f>
        <v>9.0503489452171682</v>
      </c>
      <c r="G11" s="33">
        <f>Datos!AK20</f>
        <v>4540</v>
      </c>
      <c r="H11" s="32">
        <f>Datos!AL20</f>
        <v>9.3712358467838985</v>
      </c>
      <c r="I11" s="32"/>
      <c r="J11" s="22">
        <v>1936</v>
      </c>
      <c r="K11" s="14">
        <f>Datos!AP21</f>
        <v>4.4244817386245749</v>
      </c>
      <c r="L11" s="14">
        <f>Datos!AT21</f>
        <v>80.931661264511291</v>
      </c>
      <c r="M11" s="14">
        <f>Datos!AQ21</f>
        <v>3.4055177445664331</v>
      </c>
      <c r="N11" s="21">
        <f>Datos!AR21</f>
        <v>1484.9999999999995</v>
      </c>
      <c r="O11" s="25">
        <f>Datos!AS21</f>
        <v>17.753303964757695</v>
      </c>
      <c r="Q11" s="22">
        <v>1936</v>
      </c>
      <c r="R11" s="25">
        <f>Datos!BD21</f>
        <v>6.5656565656565666</v>
      </c>
      <c r="S11" s="25">
        <f>Datos!BE21</f>
        <v>-5.8114478114478114</v>
      </c>
      <c r="T11" s="25">
        <f>Datos!BF21</f>
        <v>12.377104377104377</v>
      </c>
      <c r="U11" s="25">
        <f>Datos!BG21</f>
        <v>10.581369248035914</v>
      </c>
      <c r="V11" s="25">
        <f>Datos!BH21</f>
        <v>1.7957351290684629</v>
      </c>
      <c r="X11" s="22">
        <v>1936</v>
      </c>
      <c r="Y11" s="25">
        <f>Datos!BI21</f>
        <v>7.1582491582491574</v>
      </c>
      <c r="Z11" s="25">
        <f>Datos!BJ21</f>
        <v>-1.3468013468013467</v>
      </c>
      <c r="AA11" s="25">
        <f>Datos!BK21</f>
        <v>3.1425364758698096</v>
      </c>
      <c r="AB11" s="25">
        <f>Datos!BL21</f>
        <v>3.4231200897867562</v>
      </c>
      <c r="AC11" s="42"/>
      <c r="AE11" s="22">
        <v>1962</v>
      </c>
      <c r="AF11" s="25">
        <f>Datos!BM47</f>
        <v>16.5</v>
      </c>
      <c r="AG11" s="25">
        <f>Datos!BN47</f>
        <v>1.6704054480916153</v>
      </c>
      <c r="AH11" s="25">
        <f>Datos!BO47</f>
        <v>14.829594551908384</v>
      </c>
      <c r="AI11" s="25">
        <f>Datos!BP47</f>
        <v>11.129594551908385</v>
      </c>
      <c r="AJ11" s="25">
        <f>Datos!BQ47</f>
        <v>0.7295945519083844</v>
      </c>
      <c r="AL11" s="22">
        <v>1962</v>
      </c>
      <c r="AM11" s="25">
        <f>Datos!BR47</f>
        <v>3.6999999999999997</v>
      </c>
      <c r="AN11" s="25">
        <f>Datos!BS47</f>
        <v>-2.4</v>
      </c>
      <c r="AO11" s="25">
        <f>Datos!BT47</f>
        <v>10.4</v>
      </c>
      <c r="AP11" s="25">
        <f>Datos!BU47</f>
        <v>6.1</v>
      </c>
      <c r="AQ11" s="42"/>
    </row>
    <row r="12" spans="1:43" x14ac:dyDescent="0.25">
      <c r="A12" s="9">
        <v>22</v>
      </c>
      <c r="C12" s="22">
        <v>1937</v>
      </c>
      <c r="D12" s="33">
        <f>Datos!AG22</f>
        <v>21769.298319428741</v>
      </c>
      <c r="E12" s="14">
        <f>Datos!AH22</f>
        <v>3.3097609082599622</v>
      </c>
      <c r="F12" s="14">
        <f>Datos!AJ22</f>
        <v>23.122833561327937</v>
      </c>
      <c r="G12" s="33">
        <f>Datos!AK21</f>
        <v>5346</v>
      </c>
      <c r="H12" s="32">
        <f>Datos!AL21</f>
        <v>17.753303964757716</v>
      </c>
      <c r="I12" s="32"/>
      <c r="J12" s="22">
        <v>1937</v>
      </c>
      <c r="K12" s="14">
        <f>Datos!AP22</f>
        <v>4.6196292906263814</v>
      </c>
      <c r="L12" s="14">
        <f>Datos!AT22</f>
        <v>101.19130564119297</v>
      </c>
      <c r="M12" s="14">
        <f>Datos!AQ22</f>
        <v>-1.2520292714168324</v>
      </c>
      <c r="N12" s="21">
        <f>Datos!AR22</f>
        <v>1888.8888888888885</v>
      </c>
      <c r="O12" s="25">
        <f>Datos!AS22</f>
        <v>27.197904975682775</v>
      </c>
      <c r="Q12" s="22">
        <v>1937</v>
      </c>
      <c r="R12" s="25">
        <f>Datos!BD22</f>
        <v>7.2499999999999991</v>
      </c>
      <c r="S12" s="25">
        <f>Datos!BE22</f>
        <v>-4.0923529411764719</v>
      </c>
      <c r="T12" s="25">
        <f>Datos!BF22</f>
        <v>11.342352941176472</v>
      </c>
      <c r="U12" s="25">
        <f>Datos!BG22</f>
        <v>9.5335294117647074</v>
      </c>
      <c r="V12" s="25">
        <f>Datos!BH22</f>
        <v>1.8088235294117649</v>
      </c>
      <c r="X12" s="22">
        <v>1937</v>
      </c>
      <c r="Y12" s="25">
        <f>Datos!BI22</f>
        <v>5.107058823529413</v>
      </c>
      <c r="Z12" s="25">
        <f>Datos!BJ22</f>
        <v>-1.0147058823529411</v>
      </c>
      <c r="AA12" s="25">
        <f>Datos!BK22</f>
        <v>2.8235294117647061</v>
      </c>
      <c r="AB12" s="25">
        <f>Datos!BL22</f>
        <v>4.4264705882352944</v>
      </c>
      <c r="AC12" s="42"/>
      <c r="AE12" s="22">
        <v>1963</v>
      </c>
      <c r="AF12" s="25">
        <f>Datos!BM48</f>
        <v>19.399999999999999</v>
      </c>
      <c r="AG12" s="25">
        <f>Datos!BN48</f>
        <v>1.3590876740786335</v>
      </c>
      <c r="AH12" s="25">
        <f>Datos!BO48</f>
        <v>18.040912325921365</v>
      </c>
      <c r="AI12" s="25">
        <f>Datos!BP48</f>
        <v>14.240912325921364</v>
      </c>
      <c r="AJ12" s="25">
        <f>Datos!BQ48</f>
        <v>1.9409123259213654</v>
      </c>
      <c r="AL12" s="22">
        <v>1963</v>
      </c>
      <c r="AM12" s="25">
        <f>Datos!BR48</f>
        <v>3.8</v>
      </c>
      <c r="AN12" s="25">
        <f>Datos!BS48</f>
        <v>-3.3</v>
      </c>
      <c r="AO12" s="25">
        <f>Datos!BT48</f>
        <v>12.299999999999999</v>
      </c>
      <c r="AP12" s="25">
        <f>Datos!BU48</f>
        <v>7.1</v>
      </c>
      <c r="AQ12" s="42"/>
    </row>
    <row r="13" spans="1:43" x14ac:dyDescent="0.25">
      <c r="A13" s="9">
        <v>23</v>
      </c>
      <c r="C13" s="22">
        <v>1938</v>
      </c>
      <c r="D13" s="33">
        <f>Datos!AG23</f>
        <v>22122.067391147539</v>
      </c>
      <c r="E13" s="14">
        <f>Datos!AH23</f>
        <v>1.6204889406286282</v>
      </c>
      <c r="F13" s="14">
        <f>Datos!AJ23</f>
        <v>5.3660836785798027</v>
      </c>
      <c r="G13" s="33">
        <f>Datos!AK22</f>
        <v>6800</v>
      </c>
      <c r="H13" s="32">
        <f>Datos!AL22</f>
        <v>27.197904975682754</v>
      </c>
      <c r="I13" s="32"/>
      <c r="J13" s="22">
        <v>1938</v>
      </c>
      <c r="K13" s="14">
        <f>Datos!AP23</f>
        <v>4.7713638660118241</v>
      </c>
      <c r="L13" s="14">
        <f>Datos!AT23</f>
        <v>84.873955657041023</v>
      </c>
      <c r="M13" s="14">
        <f>Datos!AQ23</f>
        <v>-3.0073817970077465</v>
      </c>
      <c r="N13" s="21">
        <f>Datos!AR23</f>
        <v>1611.7321527393474</v>
      </c>
      <c r="O13" s="25">
        <f>Datos!AS23</f>
        <v>-14.673003678505115</v>
      </c>
      <c r="Q13" s="22">
        <v>1938</v>
      </c>
      <c r="R13" s="25">
        <f>Datos!BD23</f>
        <v>6.8534541958522182</v>
      </c>
      <c r="S13" s="25">
        <f>Datos!BE23</f>
        <v>-4.7216282104106568</v>
      </c>
      <c r="T13" s="25">
        <f>Datos!BF23</f>
        <v>11.575082406262876</v>
      </c>
      <c r="U13" s="25">
        <f>Datos!BG23</f>
        <v>9.0932804559813221</v>
      </c>
      <c r="V13" s="25">
        <f>Datos!BH23</f>
        <v>2.4818019502815547</v>
      </c>
      <c r="X13" s="22">
        <v>1938</v>
      </c>
      <c r="Y13" s="25">
        <f>Datos!BI23</f>
        <v>4.9592329350363968</v>
      </c>
      <c r="Z13" s="25">
        <f>Datos!BJ23</f>
        <v>-0.23760472462573823</v>
      </c>
      <c r="AA13" s="25">
        <f>Datos!BK23</f>
        <v>2.7194066749072929</v>
      </c>
      <c r="AB13" s="25">
        <f>Datos!BL23</f>
        <v>4.1340475209449252</v>
      </c>
      <c r="AC13" s="42"/>
      <c r="AE13" s="22">
        <v>1964</v>
      </c>
      <c r="AF13" s="25">
        <f>Datos!BM49</f>
        <v>20.9</v>
      </c>
      <c r="AG13" s="25">
        <f>Datos!BN49</f>
        <v>2.2642473961409526</v>
      </c>
      <c r="AH13" s="25">
        <f>Datos!BO49</f>
        <v>18.635752603859046</v>
      </c>
      <c r="AI13" s="25">
        <f>Datos!BP49</f>
        <v>15.235752603859046</v>
      </c>
      <c r="AJ13" s="25">
        <f>Datos!BQ49</f>
        <v>2.2357526038590478</v>
      </c>
      <c r="AL13" s="22">
        <v>1964</v>
      </c>
      <c r="AM13" s="25">
        <f>Datos!BR49</f>
        <v>3.4000000000000004</v>
      </c>
      <c r="AN13" s="25">
        <f>Datos!BS49</f>
        <v>-4.5</v>
      </c>
      <c r="AO13" s="25">
        <f>Datos!BT49</f>
        <v>12.999999999999998</v>
      </c>
      <c r="AP13" s="25">
        <f>Datos!BU49</f>
        <v>7.9</v>
      </c>
      <c r="AQ13" s="42"/>
    </row>
    <row r="14" spans="1:43" x14ac:dyDescent="0.25">
      <c r="A14" s="9">
        <v>24</v>
      </c>
      <c r="C14" s="22">
        <v>1939</v>
      </c>
      <c r="D14" s="33">
        <f>Datos!AG24</f>
        <v>23311.480353264564</v>
      </c>
      <c r="E14" s="14">
        <f>Datos!AH24</f>
        <v>5.3765904473873194</v>
      </c>
      <c r="F14" s="14">
        <f>Datos!AJ24</f>
        <v>1.4666783463320954</v>
      </c>
      <c r="G14" s="33">
        <f>Datos!AK23</f>
        <v>7281</v>
      </c>
      <c r="H14" s="32">
        <f>Datos!AL23</f>
        <v>7.0735294117647118</v>
      </c>
      <c r="I14" s="32"/>
      <c r="J14" s="22">
        <v>1939</v>
      </c>
      <c r="K14" s="14">
        <f>Datos!AP24</f>
        <v>4.9054375692168417</v>
      </c>
      <c r="L14" s="14">
        <f>Datos!AT24</f>
        <v>74.568643415069687</v>
      </c>
      <c r="M14" s="14">
        <f>Datos!AQ24</f>
        <v>0.4491215032200957</v>
      </c>
      <c r="N14" s="21">
        <f>Datos!AR24</f>
        <v>1440.5551272166535</v>
      </c>
      <c r="O14" s="25">
        <f>Datos!AS24</f>
        <v>-10.620686894640418</v>
      </c>
      <c r="Q14" s="22">
        <v>1939</v>
      </c>
      <c r="R14" s="25">
        <f>Datos!BD24</f>
        <v>8.5497752087347489</v>
      </c>
      <c r="S14" s="25">
        <f>Datos!BE24</f>
        <v>2.7350567330336122</v>
      </c>
      <c r="T14" s="25">
        <f>Datos!BF24</f>
        <v>5.8147184757011363</v>
      </c>
      <c r="U14" s="25">
        <f>Datos!BG24</f>
        <v>2.9553735816741611</v>
      </c>
      <c r="V14" s="25">
        <f>Datos!BH24</f>
        <v>2.8593448940269752</v>
      </c>
      <c r="X14" s="22">
        <v>1939</v>
      </c>
      <c r="Y14" s="25">
        <f>Datos!BI24</f>
        <v>-2.1955576964247481</v>
      </c>
      <c r="Z14" s="25">
        <f>Datos!BJ24</f>
        <v>-0.53949903660886322</v>
      </c>
      <c r="AA14" s="25">
        <f>Datos!BK24</f>
        <v>3.3988439306358385</v>
      </c>
      <c r="AB14" s="25">
        <f>Datos!BL24</f>
        <v>5.1509312780989092</v>
      </c>
      <c r="AC14" s="42"/>
      <c r="AE14" s="22">
        <v>1965</v>
      </c>
      <c r="AF14" s="25">
        <f>Datos!BM50</f>
        <v>20.6</v>
      </c>
      <c r="AG14" s="25">
        <f>Datos!BN50</f>
        <v>2.0702453070077032</v>
      </c>
      <c r="AH14" s="25">
        <f>Datos!BO50</f>
        <v>18.529754692992299</v>
      </c>
      <c r="AI14" s="25">
        <f>Datos!BP50</f>
        <v>14.029754692992299</v>
      </c>
      <c r="AJ14" s="25">
        <f>Datos!BQ50</f>
        <v>-1.1702453070077024</v>
      </c>
      <c r="AL14" s="22">
        <v>1965</v>
      </c>
      <c r="AM14" s="25">
        <f>Datos!BR50</f>
        <v>4.5</v>
      </c>
      <c r="AN14" s="25">
        <f>Datos!BS50</f>
        <v>-0.9</v>
      </c>
      <c r="AO14" s="25">
        <f>Datos!BT50</f>
        <v>15.200000000000001</v>
      </c>
      <c r="AP14" s="25">
        <f>Datos!BU50</f>
        <v>5.4</v>
      </c>
      <c r="AQ14" s="42"/>
    </row>
    <row r="15" spans="1:43" x14ac:dyDescent="0.25">
      <c r="A15" s="9">
        <v>25</v>
      </c>
      <c r="C15" s="22">
        <v>1940</v>
      </c>
      <c r="D15" s="33">
        <f>Datos!AG25</f>
        <v>23633.162495291668</v>
      </c>
      <c r="E15" s="14">
        <f>Datos!AH25</f>
        <v>1.3799301337894532</v>
      </c>
      <c r="F15" s="14">
        <f>Datos!AJ25</f>
        <v>4.5179057562756864</v>
      </c>
      <c r="G15" s="33">
        <f>Datos!AK24</f>
        <v>7785</v>
      </c>
      <c r="H15" s="32">
        <f>Datos!AL24</f>
        <v>6.9221260815822028</v>
      </c>
      <c r="I15" s="32"/>
      <c r="J15" s="22">
        <v>1940</v>
      </c>
      <c r="K15" s="14">
        <f>Datos!AP25</f>
        <v>4.9988075068372329</v>
      </c>
      <c r="L15" s="14">
        <f>Datos!AT25</f>
        <v>86.409131525115683</v>
      </c>
      <c r="M15" s="14">
        <f>Datos!AQ25</f>
        <v>-3.4465890222725948</v>
      </c>
      <c r="N15" s="21">
        <f>Datos!AR25</f>
        <v>1698.1986618630986</v>
      </c>
      <c r="O15" s="25">
        <f>Datos!AS25</f>
        <v>17.885017364399445</v>
      </c>
      <c r="Q15" s="22">
        <v>1940</v>
      </c>
      <c r="R15" s="25">
        <f>Datos!BD25</f>
        <v>9.6157109952721527</v>
      </c>
      <c r="S15" s="25">
        <f>Datos!BE25</f>
        <v>1.330821917808219</v>
      </c>
      <c r="T15" s="25">
        <f>Datos!BF25</f>
        <v>8.2848890774639337</v>
      </c>
      <c r="U15" s="25">
        <f>Datos!BG25</f>
        <v>5.0820766153473134</v>
      </c>
      <c r="V15" s="25">
        <f>Datos!BH25</f>
        <v>3.2028124621166199</v>
      </c>
      <c r="X15" s="22">
        <v>1940</v>
      </c>
      <c r="Y15" s="25">
        <f>Datos!BI25</f>
        <v>-0.45798884713298715</v>
      </c>
      <c r="Z15" s="25">
        <f>Datos!BJ25</f>
        <v>-0.8728330706752333</v>
      </c>
      <c r="AA15" s="25">
        <f>Datos!BK25</f>
        <v>4.075645532791853</v>
      </c>
      <c r="AB15" s="25">
        <f>Datos!BL25</f>
        <v>5.5400654624803005</v>
      </c>
      <c r="AC15" s="42"/>
      <c r="AE15" s="22">
        <v>1966</v>
      </c>
      <c r="AF15" s="25">
        <f>Datos!BM51</f>
        <v>22.6</v>
      </c>
      <c r="AG15" s="25">
        <f>Datos!BN51</f>
        <v>2.0096165493479052</v>
      </c>
      <c r="AH15" s="25">
        <f>Datos!BO51</f>
        <v>20.590383450652098</v>
      </c>
      <c r="AI15" s="25">
        <f>Datos!BP51</f>
        <v>15.990383450652098</v>
      </c>
      <c r="AJ15" s="25">
        <f>Datos!BQ51</f>
        <v>-0.90961654934790381</v>
      </c>
      <c r="AL15" s="22">
        <v>1966</v>
      </c>
      <c r="AM15" s="25">
        <f>Datos!BR51</f>
        <v>4.5999999999999996</v>
      </c>
      <c r="AN15" s="25">
        <f>Datos!BS51</f>
        <v>-1.1000000000000001</v>
      </c>
      <c r="AO15" s="25">
        <f>Datos!BT51</f>
        <v>16.900000000000002</v>
      </c>
      <c r="AP15" s="25">
        <f>Datos!BU51</f>
        <v>5.7</v>
      </c>
      <c r="AQ15" s="42"/>
    </row>
    <row r="16" spans="1:43" x14ac:dyDescent="0.25">
      <c r="A16" s="9">
        <v>26</v>
      </c>
      <c r="C16" s="22">
        <v>1941</v>
      </c>
      <c r="D16" s="33">
        <f>Datos!AG26</f>
        <v>25934.946898115861</v>
      </c>
      <c r="E16" s="14">
        <f>Datos!AH26</f>
        <v>9.7396376946283336</v>
      </c>
      <c r="F16" s="14">
        <f>Datos!AJ26</f>
        <v>1.9837483539483225</v>
      </c>
      <c r="G16" s="33">
        <f>Datos!AK25</f>
        <v>8249</v>
      </c>
      <c r="H16" s="32">
        <f>Datos!AL25</f>
        <v>5.9601798330122024</v>
      </c>
      <c r="I16" s="32"/>
      <c r="J16" s="22">
        <v>1941</v>
      </c>
      <c r="K16" s="14">
        <f>Datos!AP26</f>
        <v>5.0831291441702842</v>
      </c>
      <c r="L16" s="14">
        <f>Datos!AT26</f>
        <v>94.226281761107444</v>
      </c>
      <c r="M16" s="14">
        <f>Datos!AQ26</f>
        <v>4.431261790909824</v>
      </c>
      <c r="N16" s="21">
        <f>Datos!AR26</f>
        <v>1902.851253864651</v>
      </c>
      <c r="O16" s="25">
        <f>Datos!AS26</f>
        <v>12.051157299642878</v>
      </c>
      <c r="Q16" s="22">
        <v>1941</v>
      </c>
      <c r="R16" s="25">
        <f>Datos!BD26</f>
        <v>10.741984402079723</v>
      </c>
      <c r="S16" s="25">
        <f>Datos!BE26</f>
        <v>-1.5187734690930101</v>
      </c>
      <c r="T16" s="25">
        <f>Datos!BF26</f>
        <v>12.260757871172732</v>
      </c>
      <c r="U16" s="25">
        <f>Datos!BG26</f>
        <v>8.9332015453495082</v>
      </c>
      <c r="V16" s="25">
        <f>Datos!BH26</f>
        <v>3.3275563258232235</v>
      </c>
      <c r="X16" s="22">
        <v>1941</v>
      </c>
      <c r="Y16" s="25">
        <f>Datos!BI26</f>
        <v>2.3474129838243787</v>
      </c>
      <c r="Z16" s="25">
        <f>Datos!BJ26</f>
        <v>-0.8286395147313691</v>
      </c>
      <c r="AA16" s="25">
        <f>Datos!BK26</f>
        <v>4.1561958405545925</v>
      </c>
      <c r="AB16" s="25">
        <f>Datos!BL26</f>
        <v>6.5857885615251295</v>
      </c>
      <c r="AC16" s="42"/>
      <c r="AE16" s="22">
        <v>1967</v>
      </c>
      <c r="AF16" s="25">
        <f>Datos!BM52</f>
        <v>21.9</v>
      </c>
      <c r="AG16" s="25">
        <f>Datos!BN52</f>
        <v>2.3190523805861085</v>
      </c>
      <c r="AH16" s="25">
        <f>Datos!BO52</f>
        <v>19.580947619413891</v>
      </c>
      <c r="AI16" s="25">
        <f>Datos!BP52</f>
        <v>14.680947619413891</v>
      </c>
      <c r="AJ16" s="25">
        <f>Datos!BQ52</f>
        <v>-0.21905238058610799</v>
      </c>
      <c r="AL16" s="22">
        <v>1967</v>
      </c>
      <c r="AM16" s="25">
        <f>Datos!BR52</f>
        <v>4.9000000000000004</v>
      </c>
      <c r="AN16" s="25">
        <f>Datos!BS52</f>
        <v>-2.1</v>
      </c>
      <c r="AO16" s="25">
        <f>Datos!BT52</f>
        <v>14.899999999999999</v>
      </c>
      <c r="AP16" s="25">
        <f>Datos!BU52</f>
        <v>7</v>
      </c>
      <c r="AQ16" s="42"/>
    </row>
    <row r="17" spans="1:43" x14ac:dyDescent="0.25">
      <c r="A17" s="9">
        <v>27</v>
      </c>
      <c r="C17" s="22">
        <v>1942</v>
      </c>
      <c r="D17" s="33">
        <f>Datos!AG27</f>
        <v>27389.950368251059</v>
      </c>
      <c r="E17" s="14">
        <f>Datos!AH27</f>
        <v>5.6102041614008558</v>
      </c>
      <c r="F17" s="14">
        <f>Datos!AJ27</f>
        <v>9.5494589729375967</v>
      </c>
      <c r="G17" s="33">
        <f>Datos!AK26</f>
        <v>9232</v>
      </c>
      <c r="H17" s="32">
        <f>Datos!AL26</f>
        <v>11.916595951024366</v>
      </c>
      <c r="I17" s="32"/>
      <c r="J17" s="22">
        <v>1942</v>
      </c>
      <c r="K17" s="14">
        <f>Datos!AP27</f>
        <v>5.138879306610078</v>
      </c>
      <c r="L17" s="14">
        <f>Datos!AT27</f>
        <v>106.12884964832853</v>
      </c>
      <c r="M17" s="14">
        <f>Datos!AQ27</f>
        <v>0.44828788160875543</v>
      </c>
      <c r="N17" s="21">
        <f>Datos!AR27</f>
        <v>2202.2680412371133</v>
      </c>
      <c r="O17" s="25">
        <f>Datos!AS27</f>
        <v>15.735165150946662</v>
      </c>
      <c r="Q17" s="22">
        <v>1942</v>
      </c>
      <c r="R17" s="25">
        <f>Datos!BD27</f>
        <v>9.5168991667446878</v>
      </c>
      <c r="S17" s="25">
        <f>Datos!BE27</f>
        <v>0.55851512030708739</v>
      </c>
      <c r="T17" s="25">
        <f>Datos!BF27</f>
        <v>8.958384046437601</v>
      </c>
      <c r="U17" s="25">
        <f>Datos!BG27</f>
        <v>6.1524669974721489</v>
      </c>
      <c r="V17" s="25">
        <f>Datos!BH27</f>
        <v>2.8059170489654521</v>
      </c>
      <c r="X17" s="22">
        <v>1942</v>
      </c>
      <c r="Y17" s="25">
        <f>Datos!BI27</f>
        <v>1.2465593109259441</v>
      </c>
      <c r="Z17" s="25">
        <f>Datos!BJ27</f>
        <v>-1.8050744312330309</v>
      </c>
      <c r="AA17" s="25">
        <f>Datos!BK27</f>
        <v>4.610991480198483</v>
      </c>
      <c r="AB17" s="25">
        <f>Datos!BL27</f>
        <v>4.9059076865462048</v>
      </c>
      <c r="AC17" s="42"/>
      <c r="AE17" s="22">
        <v>1968</v>
      </c>
      <c r="AF17" s="25">
        <f>Datos!BM53</f>
        <v>20.8</v>
      </c>
      <c r="AG17" s="25">
        <f>Datos!BN53</f>
        <v>2.6934235170539491</v>
      </c>
      <c r="AH17" s="25">
        <f>Datos!BO53</f>
        <v>18.106576482946053</v>
      </c>
      <c r="AI17" s="25">
        <f>Datos!BP53</f>
        <v>13.106576482946053</v>
      </c>
      <c r="AJ17" s="25">
        <f>Datos!BQ53</f>
        <v>-0.79342351705394698</v>
      </c>
      <c r="AL17" s="22">
        <v>1968</v>
      </c>
      <c r="AM17" s="25">
        <f>Datos!BR53</f>
        <v>5</v>
      </c>
      <c r="AN17" s="25">
        <f>Datos!BS53</f>
        <v>-1.9</v>
      </c>
      <c r="AO17" s="25">
        <f>Datos!BT53</f>
        <v>13.9</v>
      </c>
      <c r="AP17" s="25">
        <f>Datos!BU53</f>
        <v>6.9</v>
      </c>
      <c r="AQ17" s="42"/>
    </row>
    <row r="18" spans="1:43" ht="18" customHeight="1" x14ac:dyDescent="0.25">
      <c r="A18" s="9">
        <v>28</v>
      </c>
      <c r="C18" s="22">
        <v>1943</v>
      </c>
      <c r="D18" s="33">
        <f>Datos!AG28</f>
        <v>28404.330400147453</v>
      </c>
      <c r="E18" s="14">
        <f>Datos!AH28</f>
        <v>3.7034752464254472</v>
      </c>
      <c r="F18" s="14">
        <f>Datos!AJ28</f>
        <v>17.680853628546011</v>
      </c>
      <c r="G18" s="33">
        <f>Datos!AK27</f>
        <v>10681</v>
      </c>
      <c r="H18" s="32">
        <f>Datos!AL27</f>
        <v>15.695407279029471</v>
      </c>
      <c r="I18" s="32"/>
      <c r="J18" s="22">
        <v>1943</v>
      </c>
      <c r="K18" s="14">
        <f>Datos!AP28</f>
        <v>5.1995363994002508</v>
      </c>
      <c r="L18" s="14">
        <f>Datos!AT28</f>
        <v>125.91606668638038</v>
      </c>
      <c r="M18" s="14">
        <f>Datos!AQ28</f>
        <v>-1.4221176292021465</v>
      </c>
      <c r="N18" s="21">
        <f>Datos!AR28</f>
        <v>2684.8609680741506</v>
      </c>
      <c r="O18" s="25">
        <f>Datos!AS28</f>
        <v>21.913450942417679</v>
      </c>
      <c r="Q18" s="22">
        <v>1943</v>
      </c>
      <c r="R18" s="25">
        <f>Datos!BD28</f>
        <v>9.8588415803605667</v>
      </c>
      <c r="S18" s="25">
        <f>Datos!BE28</f>
        <v>4.0895972382048322</v>
      </c>
      <c r="T18" s="25">
        <f>Datos!BF28</f>
        <v>5.7692443421557345</v>
      </c>
      <c r="U18" s="25">
        <f>Datos!BG28</f>
        <v>0.76272343690065281</v>
      </c>
      <c r="V18" s="25">
        <f>Datos!BH28</f>
        <v>5.0065209052550816</v>
      </c>
      <c r="X18" s="22">
        <v>1943</v>
      </c>
      <c r="Y18" s="25">
        <f>Datos!BI28</f>
        <v>-4.2928960490985792</v>
      </c>
      <c r="Z18" s="25">
        <f>Datos!BJ28</f>
        <v>0.2032988108937476</v>
      </c>
      <c r="AA18" s="25">
        <f>Datos!BK28</f>
        <v>4.8032220943613337</v>
      </c>
      <c r="AB18" s="25">
        <f>Datos!BL28</f>
        <v>5.0556194859992321</v>
      </c>
      <c r="AC18" s="42"/>
      <c r="AE18" s="22">
        <v>1969</v>
      </c>
      <c r="AF18" s="25">
        <f>Datos!BM54</f>
        <v>21.1</v>
      </c>
      <c r="AG18" s="25">
        <f>Datos!BN54</f>
        <v>2.2260153445484621</v>
      </c>
      <c r="AH18" s="25">
        <f>Datos!BO54</f>
        <v>18.87398465545154</v>
      </c>
      <c r="AI18" s="25">
        <f>Datos!BP54</f>
        <v>13.87398465545154</v>
      </c>
      <c r="AJ18" s="25">
        <f>Datos!BQ54</f>
        <v>-0.22601534454846117</v>
      </c>
      <c r="AL18" s="22">
        <v>1969</v>
      </c>
      <c r="AM18" s="25">
        <f>Datos!BR54</f>
        <v>5</v>
      </c>
      <c r="AN18" s="25">
        <f>Datos!BS54</f>
        <v>-2</v>
      </c>
      <c r="AO18" s="25">
        <f>Datos!BT54</f>
        <v>14.100000000000001</v>
      </c>
      <c r="AP18" s="25">
        <f>Datos!BU54</f>
        <v>7</v>
      </c>
      <c r="AQ18" s="42"/>
    </row>
    <row r="19" spans="1:43" x14ac:dyDescent="0.25">
      <c r="A19" s="9">
        <v>29</v>
      </c>
      <c r="C19" s="22">
        <v>1944</v>
      </c>
      <c r="D19" s="33">
        <f>Datos!AG29</f>
        <v>30723.009873456267</v>
      </c>
      <c r="E19" s="14">
        <f>Datos!AH29</f>
        <v>8.1631196393095564</v>
      </c>
      <c r="F19" s="14">
        <f>Datos!AJ29</f>
        <v>33.349290469950475</v>
      </c>
      <c r="G19" s="33">
        <f>Datos!AK28</f>
        <v>13035</v>
      </c>
      <c r="H19" s="32">
        <f>Datos!AL28</f>
        <v>22.039134912461389</v>
      </c>
      <c r="I19" s="32"/>
      <c r="J19" s="22">
        <v>1944</v>
      </c>
      <c r="K19" s="14">
        <f>Datos!AP29</f>
        <v>5.2459104088958153</v>
      </c>
      <c r="L19" s="14">
        <f>Datos!AT29</f>
        <v>176.80569269697401</v>
      </c>
      <c r="M19" s="14">
        <f>Datos!AQ29</f>
        <v>2.7718029318953619</v>
      </c>
      <c r="N19" s="21">
        <f>Datos!AR29</f>
        <v>3873.8324175824168</v>
      </c>
      <c r="O19" s="25">
        <f>Datos!AS29</f>
        <v>44.284283754220425</v>
      </c>
      <c r="Q19" s="22">
        <v>1944</v>
      </c>
      <c r="R19" s="25">
        <f>Datos!BD29</f>
        <v>9.2521674379022389</v>
      </c>
      <c r="S19" s="25">
        <f>Datos!BE29</f>
        <v>0.84412531248337885</v>
      </c>
      <c r="T19" s="25">
        <f>Datos!BF29</f>
        <v>8.4080421254188593</v>
      </c>
      <c r="U19" s="25">
        <f>Datos!BG29</f>
        <v>4.7858943673208856</v>
      </c>
      <c r="V19" s="25">
        <f>Datos!BH29</f>
        <v>3.6221477580979737</v>
      </c>
      <c r="X19" s="22">
        <v>1944</v>
      </c>
      <c r="Y19" s="25">
        <f>Datos!BI29</f>
        <v>-0.61807350672836758</v>
      </c>
      <c r="Z19" s="25">
        <f>Datos!BJ29</f>
        <v>-0.22605180575501305</v>
      </c>
      <c r="AA19" s="25">
        <f>Datos!BK29</f>
        <v>3.8481995638529867</v>
      </c>
      <c r="AB19" s="25">
        <f>Datos!BL29</f>
        <v>5.4039678740492532</v>
      </c>
      <c r="AC19" s="42"/>
      <c r="AE19" s="22">
        <v>1970</v>
      </c>
      <c r="AF19" s="25">
        <f>Datos!BM55</f>
        <v>21.1</v>
      </c>
      <c r="AG19" s="25">
        <f>Datos!BN55</f>
        <v>3.3420549178483006</v>
      </c>
      <c r="AH19" s="25">
        <f>Datos!BO55</f>
        <v>17.7579450821517</v>
      </c>
      <c r="AI19" s="25">
        <f>Datos!BP55</f>
        <v>14.557945082151701</v>
      </c>
      <c r="AJ19" s="25">
        <f>Datos!BQ55</f>
        <v>5.7945082151698912E-2</v>
      </c>
      <c r="AL19" s="22">
        <v>1970</v>
      </c>
      <c r="AM19" s="25">
        <f>Datos!BR55</f>
        <v>3.1999999999999997</v>
      </c>
      <c r="AN19" s="25">
        <f>Datos!BS55</f>
        <v>-3.4</v>
      </c>
      <c r="AO19" s="25">
        <f>Datos!BT55</f>
        <v>14.500000000000002</v>
      </c>
      <c r="AP19" s="25">
        <f>Datos!BU55</f>
        <v>6.6</v>
      </c>
      <c r="AQ19" s="42"/>
    </row>
    <row r="20" spans="1:43" ht="15.75" customHeight="1" x14ac:dyDescent="0.25">
      <c r="A20" s="9">
        <v>30</v>
      </c>
      <c r="C20" s="22">
        <v>1945</v>
      </c>
      <c r="D20" s="33">
        <f>Datos!AG30</f>
        <v>31688.05629953758</v>
      </c>
      <c r="E20" s="14">
        <f>Datos!AH30</f>
        <v>3.141119408730475</v>
      </c>
      <c r="F20" s="14">
        <f>Datos!AJ30</f>
        <v>6.0564391277064589</v>
      </c>
      <c r="G20" s="33">
        <f>Datos!AK29</f>
        <v>18801</v>
      </c>
      <c r="H20" s="32">
        <f>Datos!AL29</f>
        <v>44.234752589182968</v>
      </c>
      <c r="I20" s="32"/>
      <c r="J20" s="22">
        <v>1945</v>
      </c>
      <c r="K20" s="14">
        <f>Datos!AP30</f>
        <v>5.3106988663314869</v>
      </c>
      <c r="L20" s="14">
        <f>Datos!AT30</f>
        <v>188.18570484099817</v>
      </c>
      <c r="M20" s="14">
        <f>Datos!AQ30</f>
        <v>-2.060170031114128</v>
      </c>
      <c r="N20" s="21">
        <f>Datos!AR30</f>
        <v>4236.7725321888411</v>
      </c>
      <c r="O20" s="25">
        <f>Datos!AS30</f>
        <v>9.3690195001498786</v>
      </c>
      <c r="Q20" s="22">
        <v>1945</v>
      </c>
      <c r="R20" s="25">
        <f>Datos!BD30</f>
        <v>11.186424195273752</v>
      </c>
      <c r="S20" s="25">
        <f>Datos!BE30</f>
        <v>0.52162347239780882</v>
      </c>
      <c r="T20" s="25">
        <f>Datos!BF30</f>
        <v>10.664800722875942</v>
      </c>
      <c r="U20" s="25">
        <f>Datos!BG30</f>
        <v>6.7564082304126538</v>
      </c>
      <c r="V20" s="25">
        <f>Datos!BH30</f>
        <v>3.908392492463288</v>
      </c>
      <c r="X20" s="22">
        <v>1945</v>
      </c>
      <c r="Y20" s="25">
        <f>Datos!BI30</f>
        <v>0.20190079094946167</v>
      </c>
      <c r="Z20" s="25">
        <f>Datos!BJ30</f>
        <v>-0.72352426334727227</v>
      </c>
      <c r="AA20" s="25">
        <f>Datos!BK30</f>
        <v>4.6319167558105603</v>
      </c>
      <c r="AB20" s="25">
        <f>Datos!BL30</f>
        <v>6.5545074394631921</v>
      </c>
      <c r="AC20" s="42"/>
      <c r="AE20" s="22">
        <v>1971</v>
      </c>
      <c r="AF20" s="25">
        <f>Datos!BM56</f>
        <v>20.2</v>
      </c>
      <c r="AG20" s="25">
        <f>Datos!BN56</f>
        <v>2.369589662272888</v>
      </c>
      <c r="AH20" s="25">
        <f>Datos!BO56</f>
        <v>17.830410337727113</v>
      </c>
      <c r="AI20" s="25">
        <f>Datos!BP56</f>
        <v>15.530410337727112</v>
      </c>
      <c r="AJ20" s="25">
        <f>Datos!BQ56</f>
        <v>-6.9589662272887765E-2</v>
      </c>
      <c r="AL20" s="22">
        <v>1971</v>
      </c>
      <c r="AM20" s="25">
        <f>Datos!BR56</f>
        <v>2.2999999999999998</v>
      </c>
      <c r="AN20" s="25">
        <f>Datos!BS56</f>
        <v>-2.2999999999999998</v>
      </c>
      <c r="AO20" s="25">
        <f>Datos!BT56</f>
        <v>15.6</v>
      </c>
      <c r="AP20" s="25">
        <f>Datos!BU56</f>
        <v>4.5999999999999996</v>
      </c>
      <c r="AQ20" s="42"/>
    </row>
    <row r="21" spans="1:43" ht="15.75" customHeight="1" x14ac:dyDescent="0.25">
      <c r="A21" s="9">
        <v>31</v>
      </c>
      <c r="C21" s="22">
        <v>1946</v>
      </c>
      <c r="D21" s="33">
        <f>Datos!AG31</f>
        <v>33770.542687471447</v>
      </c>
      <c r="E21" s="14">
        <f>Datos!AH31</f>
        <v>6.5718337794175685</v>
      </c>
      <c r="F21" s="14">
        <f>Datos!AJ31</f>
        <v>27.432048777535378</v>
      </c>
      <c r="G21" s="33">
        <f>Datos!AK30</f>
        <v>20566</v>
      </c>
      <c r="H21" s="32">
        <f>Datos!AL30</f>
        <v>9.3877985213552506</v>
      </c>
      <c r="I21" s="32"/>
      <c r="J21" s="22">
        <v>1946</v>
      </c>
      <c r="K21" s="14">
        <f>Datos!AP31</f>
        <v>5.3727979446545504</v>
      </c>
      <c r="L21" s="14">
        <f>Datos!AT31</f>
        <v>248.50273703152268</v>
      </c>
      <c r="M21" s="14">
        <f>Datos!AQ31</f>
        <v>1.1378988298220927</v>
      </c>
      <c r="N21" s="21">
        <f>Datos!AR31</f>
        <v>5748.8850771869638</v>
      </c>
      <c r="O21" s="25">
        <f>Datos!AS31</f>
        <v>35.69019893114065</v>
      </c>
      <c r="Q21" s="22">
        <v>1946</v>
      </c>
      <c r="R21" s="25">
        <f>Datos!BD31</f>
        <v>11.766917293233083</v>
      </c>
      <c r="S21" s="25">
        <f>Datos!BE31</f>
        <v>-2.7831483470581215</v>
      </c>
      <c r="T21" s="25">
        <f>Datos!BF31</f>
        <v>14.550065640291205</v>
      </c>
      <c r="U21" s="25">
        <f>Datos!BG31</f>
        <v>10.48812507459124</v>
      </c>
      <c r="V21" s="25">
        <f>Datos!BH31</f>
        <v>4.061940565699965</v>
      </c>
      <c r="X21" s="22">
        <v>1946</v>
      </c>
      <c r="Y21" s="25">
        <f>Datos!BI31</f>
        <v>2.7688268289772049</v>
      </c>
      <c r="Z21" s="25">
        <f>Datos!BJ31</f>
        <v>1.4321518080916577E-2</v>
      </c>
      <c r="AA21" s="25">
        <f>Datos!BK31</f>
        <v>4.0476190476190483</v>
      </c>
      <c r="AB21" s="25">
        <f>Datos!BL31</f>
        <v>7.7192982456140351</v>
      </c>
      <c r="AC21" s="42"/>
      <c r="AE21" s="22">
        <v>1972</v>
      </c>
      <c r="AF21" s="25">
        <f>Datos!BM57</f>
        <v>20.3</v>
      </c>
      <c r="AG21" s="25">
        <f>Datos!BN57</f>
        <v>2.2260795500826949</v>
      </c>
      <c r="AH21" s="25">
        <f>Datos!BO57</f>
        <v>18.073920449917306</v>
      </c>
      <c r="AI21" s="25">
        <f>Datos!BP57</f>
        <v>16.673920449917304</v>
      </c>
      <c r="AJ21" s="25">
        <f>Datos!BQ57</f>
        <v>2.2739204499173038</v>
      </c>
      <c r="AL21" s="22">
        <v>1972</v>
      </c>
      <c r="AM21" s="25">
        <f>Datos!BR57</f>
        <v>1.4000000000000004</v>
      </c>
      <c r="AN21" s="25">
        <f>Datos!BS57</f>
        <v>-4.5</v>
      </c>
      <c r="AO21" s="25">
        <f>Datos!BT57</f>
        <v>14.4</v>
      </c>
      <c r="AP21" s="25">
        <f>Datos!BU57</f>
        <v>5.9</v>
      </c>
      <c r="AQ21" s="42"/>
    </row>
    <row r="22" spans="1:43" x14ac:dyDescent="0.25">
      <c r="A22" s="9">
        <v>32</v>
      </c>
      <c r="C22" s="22">
        <v>1947</v>
      </c>
      <c r="D22" s="33">
        <f>Datos!AG32</f>
        <v>34933.59933963247</v>
      </c>
      <c r="E22" s="14">
        <f>Datos!AH32</f>
        <v>3.4439975185607707</v>
      </c>
      <c r="F22" s="14">
        <f>Datos!AJ32</f>
        <v>7.3760841813357958</v>
      </c>
      <c r="G22" s="33">
        <f>Datos!AK31</f>
        <v>27930</v>
      </c>
      <c r="H22" s="32">
        <f>Datos!AL31</f>
        <v>35.806671204901285</v>
      </c>
      <c r="I22" s="32"/>
      <c r="J22" s="22">
        <v>1947</v>
      </c>
      <c r="K22" s="14">
        <f>Datos!AP32</f>
        <v>5.4619359171820703</v>
      </c>
      <c r="L22" s="14">
        <f>Datos!AT32</f>
        <v>268.52896647354186</v>
      </c>
      <c r="M22" s="14">
        <f>Datos!AQ32</f>
        <v>-1.913428177732257</v>
      </c>
      <c r="N22" s="21">
        <f>Datos!AR32</f>
        <v>6383.333333333333</v>
      </c>
      <c r="O22" s="25">
        <f>Datos!AS32</f>
        <v>11.036022596172979</v>
      </c>
      <c r="P22" s="94"/>
      <c r="Q22" s="22">
        <v>1947</v>
      </c>
      <c r="R22" s="25">
        <f>Datos!BD32</f>
        <v>13.400058021467945</v>
      </c>
      <c r="S22" s="25">
        <f>Datos!BE32</f>
        <v>-2.3028720626631856</v>
      </c>
      <c r="T22" s="25">
        <f>Datos!BF32</f>
        <v>15.702930084131131</v>
      </c>
      <c r="U22" s="25">
        <f>Datos!BG32</f>
        <v>10.809786287593077</v>
      </c>
      <c r="V22" s="25">
        <f>Datos!BH32</f>
        <v>4.8931437965380535</v>
      </c>
      <c r="X22" s="22">
        <v>1947</v>
      </c>
      <c r="Y22" s="25">
        <f>Datos!BI32</f>
        <v>2.0227573090932545</v>
      </c>
      <c r="Z22" s="25">
        <f>Datos!BJ32</f>
        <v>0.28011475356993198</v>
      </c>
      <c r="AA22" s="25">
        <f>Datos!BK32</f>
        <v>4.6130290429681216</v>
      </c>
      <c r="AB22" s="25">
        <f>Datos!BL32</f>
        <v>8.7870289784998228</v>
      </c>
      <c r="AC22" s="42"/>
      <c r="AE22" s="22">
        <v>1973</v>
      </c>
      <c r="AF22" s="25">
        <f>Datos!BM58</f>
        <v>21.4</v>
      </c>
      <c r="AG22" s="25">
        <f>Datos!BN58</f>
        <v>2.7659934779871209</v>
      </c>
      <c r="AH22" s="25">
        <f>Datos!BO58</f>
        <v>18.634006522012879</v>
      </c>
      <c r="AI22" s="25">
        <f>Datos!BP58</f>
        <v>17.734006522012876</v>
      </c>
      <c r="AJ22" s="25">
        <f>Datos!BQ58</f>
        <v>3.5340065220128771</v>
      </c>
      <c r="AL22" s="22">
        <v>1973</v>
      </c>
      <c r="AM22" s="25">
        <f>Datos!BR58</f>
        <v>0.90000000000000036</v>
      </c>
      <c r="AN22" s="25">
        <f>Datos!BS58</f>
        <v>-6.3</v>
      </c>
      <c r="AO22" s="25">
        <f>Datos!BT58</f>
        <v>14.2</v>
      </c>
      <c r="AP22" s="25">
        <f>Datos!BU58</f>
        <v>7.2</v>
      </c>
      <c r="AQ22" s="42"/>
    </row>
    <row r="23" spans="1:43" x14ac:dyDescent="0.25">
      <c r="A23" s="9">
        <v>33</v>
      </c>
      <c r="C23" s="22">
        <v>1948</v>
      </c>
      <c r="D23" s="33">
        <f>Datos!AG33</f>
        <v>36373.059344921821</v>
      </c>
      <c r="E23" s="14">
        <f>Datos!AH33</f>
        <v>4.1205602414300158</v>
      </c>
      <c r="F23" s="14">
        <f>Datos!AJ33</f>
        <v>2.4756838468211972</v>
      </c>
      <c r="G23" s="33">
        <f>Datos!AK32</f>
        <v>31023</v>
      </c>
      <c r="H23" s="32">
        <f>Datos!AL32</f>
        <v>11.074113856068735</v>
      </c>
      <c r="I23" s="32"/>
      <c r="J23" s="22">
        <v>1948</v>
      </c>
      <c r="K23" s="14">
        <f>Datos!AP33</f>
        <v>5.5527008188073212</v>
      </c>
      <c r="L23" s="14">
        <f>Datos!AT33</f>
        <v>239.24604898961388</v>
      </c>
      <c r="M23" s="14">
        <f>Datos!AQ33</f>
        <v>-1.3568014520402794</v>
      </c>
      <c r="N23" s="21">
        <f>Datos!AR33</f>
        <v>5843.9311460938652</v>
      </c>
      <c r="O23" s="25">
        <f>Datos!AS33</f>
        <v>-8.4501648131509288</v>
      </c>
      <c r="Q23" s="22">
        <v>1948</v>
      </c>
      <c r="R23" s="25">
        <f>Datos!BD33</f>
        <v>13.740672487236033</v>
      </c>
      <c r="S23" s="25">
        <f>Datos!BE33</f>
        <v>-0.84874374389494778</v>
      </c>
      <c r="T23" s="25">
        <f>Datos!BF33</f>
        <v>14.589416231130981</v>
      </c>
      <c r="U23" s="25">
        <f>Datos!BG33</f>
        <v>10.692253003433933</v>
      </c>
      <c r="V23" s="25">
        <f>Datos!BH33</f>
        <v>3.8971632276970487</v>
      </c>
      <c r="X23" s="22">
        <v>1948</v>
      </c>
      <c r="Y23" s="25">
        <f>Datos!BI33</f>
        <v>1.8798304180135545</v>
      </c>
      <c r="Z23" s="25">
        <f>Datos!BJ33</f>
        <v>-1.0310866741186067</v>
      </c>
      <c r="AA23" s="25">
        <f>Datos!BK33</f>
        <v>4.9282499018156551</v>
      </c>
      <c r="AB23" s="25">
        <f>Datos!BL33</f>
        <v>8.8124225854203786</v>
      </c>
      <c r="AC23" s="42"/>
      <c r="AE23" s="22">
        <v>1974</v>
      </c>
      <c r="AF23" s="25">
        <f>Datos!BM59</f>
        <v>23.2</v>
      </c>
      <c r="AG23" s="25">
        <f>Datos!BN59</f>
        <v>4.4820147003413338</v>
      </c>
      <c r="AH23" s="25">
        <f>Datos!BO59</f>
        <v>18.717985299658665</v>
      </c>
      <c r="AI23" s="25">
        <f>Datos!BP59</f>
        <v>18.217985299658665</v>
      </c>
      <c r="AJ23" s="25">
        <f>Datos!BQ59</f>
        <v>2.2179852996586646</v>
      </c>
      <c r="AL23" s="22">
        <v>1974</v>
      </c>
      <c r="AM23" s="25">
        <f>Datos!BR59</f>
        <v>0.5</v>
      </c>
      <c r="AN23" s="25">
        <f>Datos!BS59</f>
        <v>-6.7</v>
      </c>
      <c r="AO23" s="25">
        <f>Datos!BT59</f>
        <v>16</v>
      </c>
      <c r="AP23" s="25">
        <f>Datos!BU59</f>
        <v>7.2</v>
      </c>
      <c r="AQ23" s="42"/>
    </row>
    <row r="24" spans="1:43" x14ac:dyDescent="0.25">
      <c r="A24" s="9">
        <v>34</v>
      </c>
      <c r="C24" s="22">
        <v>1949</v>
      </c>
      <c r="D24" s="33">
        <f>Datos!AG34</f>
        <v>38366.677662106602</v>
      </c>
      <c r="E24" s="14">
        <f>Datos!AH34</f>
        <v>5.4810300620564023</v>
      </c>
      <c r="F24" s="14">
        <f>Datos!AJ34</f>
        <v>4.2867318288155598</v>
      </c>
      <c r="G24" s="33">
        <f>Datos!AK33</f>
        <v>33101</v>
      </c>
      <c r="H24" s="32">
        <f>Datos!AL33</f>
        <v>6.6982561325468204</v>
      </c>
      <c r="I24" s="32"/>
      <c r="J24" s="22">
        <v>1949</v>
      </c>
      <c r="K24" s="14">
        <f>Datos!AP34</f>
        <v>5.6690628307530355</v>
      </c>
      <c r="L24" s="14">
        <f>Datos!AT34</f>
        <v>181.52392230768598</v>
      </c>
      <c r="M24" s="14">
        <f>Datos!AQ34</f>
        <v>-0.17794495726511927</v>
      </c>
      <c r="N24" s="21">
        <f>Datos!AR34</f>
        <v>4556.1510708848618</v>
      </c>
      <c r="O24" s="25">
        <f>Datos!AS34</f>
        <v>-22.036195208592879</v>
      </c>
      <c r="P24" s="43"/>
      <c r="Q24" s="22">
        <v>1949</v>
      </c>
      <c r="R24" s="25">
        <f>Datos!BD34</f>
        <v>13.872349774799517</v>
      </c>
      <c r="S24" s="25">
        <f>Datos!BE34</f>
        <v>1.5912554011498041</v>
      </c>
      <c r="T24" s="25">
        <f>Datos!BF34</f>
        <v>12.281094373649713</v>
      </c>
      <c r="U24" s="25">
        <f>Datos!BG34</f>
        <v>6.6098870793511306</v>
      </c>
      <c r="V24" s="25">
        <f>Datos!BH34</f>
        <v>5.6712072942985827</v>
      </c>
      <c r="X24" s="22">
        <v>1949</v>
      </c>
      <c r="Y24" s="25">
        <f>Datos!BI34</f>
        <v>-1.8680872148375975</v>
      </c>
      <c r="Z24" s="25">
        <f>Datos!BJ34</f>
        <v>0.27683181368779519</v>
      </c>
      <c r="AA24" s="25">
        <f>Datos!BK34</f>
        <v>5.3943754806107878</v>
      </c>
      <c r="AB24" s="25">
        <f>Datos!BL34</f>
        <v>8.4779742941887282</v>
      </c>
      <c r="AC24" s="42"/>
      <c r="AE24" s="22">
        <v>1975</v>
      </c>
      <c r="AF24" s="25">
        <f>Datos!BM60</f>
        <v>23.7</v>
      </c>
      <c r="AG24" s="25">
        <f>Datos!BN60</f>
        <v>5.048179628198719</v>
      </c>
      <c r="AH24" s="25">
        <f>Datos!BO60</f>
        <v>18.651820371801278</v>
      </c>
      <c r="AI24" s="25">
        <f>Datos!BP60</f>
        <v>19.25182037180128</v>
      </c>
      <c r="AJ24" s="25">
        <f>Datos!BQ60</f>
        <v>4.2518203718012799</v>
      </c>
      <c r="AL24" s="22">
        <v>1975</v>
      </c>
      <c r="AM24" s="25">
        <f>Datos!BR60</f>
        <v>-0.60000000000000142</v>
      </c>
      <c r="AN24" s="25">
        <f>Datos!BS60</f>
        <v>-9.3000000000000007</v>
      </c>
      <c r="AO24" s="25">
        <f>Datos!BT60</f>
        <v>15</v>
      </c>
      <c r="AP24" s="25">
        <f>Datos!BU60</f>
        <v>8.6999999999999993</v>
      </c>
      <c r="AQ24" s="42"/>
    </row>
    <row r="25" spans="1:43" x14ac:dyDescent="0.25">
      <c r="A25" s="9">
        <v>35</v>
      </c>
      <c r="C25" s="22">
        <v>1950</v>
      </c>
      <c r="D25" s="33">
        <f>Datos!AG35</f>
        <v>42163</v>
      </c>
      <c r="E25" s="14">
        <f>Datos!AH35</f>
        <v>9.8948425280067642</v>
      </c>
      <c r="F25" s="14">
        <f>Datos!AJ35</f>
        <v>5.3682238330951426</v>
      </c>
      <c r="G25" s="33">
        <f>Datos!AK34</f>
        <v>36412</v>
      </c>
      <c r="H25" s="32">
        <f>Datos!AL34</f>
        <v>10.002718951089085</v>
      </c>
      <c r="I25" s="32"/>
      <c r="J25" s="22">
        <v>1950</v>
      </c>
      <c r="K25" s="14">
        <f>Datos!AP35</f>
        <v>5.7779321614081391</v>
      </c>
      <c r="L25" s="14">
        <f>Datos!AT35</f>
        <v>189.17590166514321</v>
      </c>
      <c r="M25" s="14">
        <f>Datos!AQ35</f>
        <v>3.8920314308248827</v>
      </c>
      <c r="N25" s="21">
        <f>Datos!AR35</f>
        <v>4879.0356798457087</v>
      </c>
      <c r="O25" s="25">
        <f>Datos!AS35</f>
        <v>7.0867845235460747</v>
      </c>
      <c r="P25" s="94"/>
      <c r="Q25" s="22">
        <v>1950</v>
      </c>
      <c r="R25" s="25">
        <f>Datos!BD35</f>
        <v>13.293646087802102</v>
      </c>
      <c r="S25" s="25">
        <f>Datos!BE35</f>
        <v>3.3428736886211445</v>
      </c>
      <c r="T25" s="25">
        <f>Datos!BF35</f>
        <v>9.9507723991809574</v>
      </c>
      <c r="U25" s="25">
        <f>Datos!BG35</f>
        <v>2.5791432456577272</v>
      </c>
      <c r="V25" s="25">
        <f>Datos!BH35</f>
        <v>7.3716291535232301</v>
      </c>
      <c r="X25" s="22">
        <v>1950</v>
      </c>
      <c r="Y25" s="25">
        <f>Datos!BI35</f>
        <v>-3.9787392579591883</v>
      </c>
      <c r="Z25" s="25">
        <f>Datos!BJ35</f>
        <v>0.63586556933804528</v>
      </c>
      <c r="AA25" s="25">
        <f>Datos!BK35</f>
        <v>6.7357635841851851</v>
      </c>
      <c r="AB25" s="25">
        <f>Datos!BL35</f>
        <v>6.5578825036169155</v>
      </c>
      <c r="AC25" s="42"/>
      <c r="AE25" s="22">
        <v>1976</v>
      </c>
      <c r="AF25" s="25">
        <f>Datos!BM61</f>
        <v>22.3</v>
      </c>
      <c r="AG25" s="25">
        <f>Datos!BN61</f>
        <v>4.1374284447193519</v>
      </c>
      <c r="AH25" s="25">
        <f>Datos!BO61</f>
        <v>18.16257155528065</v>
      </c>
      <c r="AI25" s="25">
        <f>Datos!BP61</f>
        <v>19.362571555280649</v>
      </c>
      <c r="AJ25" s="25">
        <f>Datos!BQ61</f>
        <v>4.9625715552806486</v>
      </c>
      <c r="AL25" s="22">
        <v>1976</v>
      </c>
      <c r="AM25" s="25">
        <f>Datos!BR61</f>
        <v>-1.1999999999999993</v>
      </c>
      <c r="AN25" s="25">
        <f>Datos!BS61</f>
        <v>-9.1</v>
      </c>
      <c r="AO25" s="25">
        <f>Datos!BT61</f>
        <v>14.4</v>
      </c>
      <c r="AP25" s="25">
        <f>Datos!BU61</f>
        <v>7.9</v>
      </c>
      <c r="AQ25" s="42"/>
    </row>
    <row r="26" spans="1:43" x14ac:dyDescent="0.25">
      <c r="A26" s="9">
        <v>36</v>
      </c>
      <c r="C26" s="22">
        <v>1951</v>
      </c>
      <c r="D26" s="33">
        <f>Datos!AG36</f>
        <v>45423.748603531043</v>
      </c>
      <c r="E26" s="14">
        <f>Datos!AH36</f>
        <v>7.7336731341010934</v>
      </c>
      <c r="F26" s="14">
        <f>Datos!AJ36</f>
        <v>19.706104563490669</v>
      </c>
      <c r="G26" s="33">
        <f>Datos!AK35</f>
        <v>42163</v>
      </c>
      <c r="H26" s="32">
        <f>Datos!AL35</f>
        <v>15.794243655937601</v>
      </c>
      <c r="I26" s="32"/>
      <c r="J26" s="22">
        <v>1951</v>
      </c>
      <c r="K26" s="14">
        <f>Datos!AP36</f>
        <v>5.893580879653082</v>
      </c>
      <c r="L26" s="14">
        <f>Datos!AT36</f>
        <v>237.04993341012948</v>
      </c>
      <c r="M26" s="14">
        <f>Datos!AQ36</f>
        <v>1.7376806404717282</v>
      </c>
      <c r="N26" s="21">
        <f>Datos!AR36</f>
        <v>6301.912304423412</v>
      </c>
      <c r="O26" s="25">
        <f>Datos!AS36</f>
        <v>29.163070695615389</v>
      </c>
      <c r="P26" s="94"/>
      <c r="Q26" s="22">
        <v>1951</v>
      </c>
      <c r="R26" s="25">
        <f>Datos!BD36</f>
        <v>15.339770114942533</v>
      </c>
      <c r="S26" s="25">
        <f>Datos!BE36</f>
        <v>-3.2260049042145593</v>
      </c>
      <c r="T26" s="25">
        <f>Datos!BF36</f>
        <v>18.565775019157094</v>
      </c>
      <c r="U26" s="25">
        <f>Datos!BG36</f>
        <v>12.12421180076629</v>
      </c>
      <c r="V26" s="25">
        <f>Datos!BH36</f>
        <v>6.4415632183908045</v>
      </c>
      <c r="X26" s="22">
        <v>1951</v>
      </c>
      <c r="Y26" s="25">
        <f>Datos!BI36</f>
        <v>2.3219129501915763</v>
      </c>
      <c r="Z26" s="25">
        <f>Datos!BJ36</f>
        <v>0.90409195402298848</v>
      </c>
      <c r="AA26" s="25">
        <f>Datos!BK36</f>
        <v>5.5374712643678157</v>
      </c>
      <c r="AB26" s="25">
        <f>Datos!BL36</f>
        <v>9.8022988505747133</v>
      </c>
      <c r="AC26" s="42"/>
      <c r="AE26" s="22">
        <v>1977</v>
      </c>
      <c r="AF26" s="25">
        <f>Datos!BM62</f>
        <v>22.8</v>
      </c>
      <c r="AG26" s="25">
        <f>Datos!BN62</f>
        <v>1.9480964398609972</v>
      </c>
      <c r="AH26" s="25">
        <f>Datos!BO62</f>
        <v>20.851903560139004</v>
      </c>
      <c r="AI26" s="25">
        <f>Datos!BP62</f>
        <v>19.551903560139003</v>
      </c>
      <c r="AJ26" s="25">
        <f>Datos!BQ62</f>
        <v>4.3519035601390019</v>
      </c>
      <c r="AL26" s="22">
        <v>1977</v>
      </c>
      <c r="AM26" s="25">
        <f>Datos!BR62</f>
        <v>1.2999999999999998</v>
      </c>
      <c r="AN26" s="25">
        <f>Datos!BS62</f>
        <v>-6.3</v>
      </c>
      <c r="AO26" s="25">
        <f>Datos!BT62</f>
        <v>15.200000000000001</v>
      </c>
      <c r="AP26" s="25">
        <f>Datos!BU62</f>
        <v>7.6</v>
      </c>
      <c r="AQ26" s="42"/>
    </row>
    <row r="27" spans="1:43" x14ac:dyDescent="0.25">
      <c r="A27" s="9">
        <v>37</v>
      </c>
      <c r="C27" s="22">
        <v>1952</v>
      </c>
      <c r="D27" s="33">
        <f>Datos!AG37</f>
        <v>47230.169539746268</v>
      </c>
      <c r="E27" s="14">
        <f>Datos!AH37</f>
        <v>3.9768204777242966</v>
      </c>
      <c r="F27" s="14">
        <f>Datos!AJ37</f>
        <v>7.8808084026668501</v>
      </c>
      <c r="G27" s="33">
        <f>Datos!AK36</f>
        <v>54375</v>
      </c>
      <c r="H27" s="32">
        <f>Datos!AL36</f>
        <v>28.963783411996303</v>
      </c>
      <c r="I27" s="32"/>
      <c r="J27" s="22">
        <v>1952</v>
      </c>
      <c r="K27" s="14">
        <f>Datos!AP37</f>
        <v>5.9708025594318093</v>
      </c>
      <c r="L27" s="14">
        <f>Datos!AT37</f>
        <v>258.56162327756959</v>
      </c>
      <c r="M27" s="14">
        <f>Datos!AQ37</f>
        <v>-1.8816334627542508</v>
      </c>
      <c r="N27" s="21">
        <f>Datos!AR37</f>
        <v>7085.3436592449198</v>
      </c>
      <c r="O27" s="25">
        <f>Datos!AS37</f>
        <v>12.431644824248099</v>
      </c>
      <c r="P27" s="94"/>
      <c r="Q27" s="22">
        <v>1952</v>
      </c>
      <c r="R27" s="25">
        <f>Datos!BD37</f>
        <v>15.796894725624252</v>
      </c>
      <c r="S27" s="25">
        <f>Datos!BE37</f>
        <v>-3.0076169942998914</v>
      </c>
      <c r="T27" s="25">
        <f>Datos!BF37</f>
        <v>18.804511719924143</v>
      </c>
      <c r="U27" s="25">
        <f>Datos!BG37</f>
        <v>13.36864202995972</v>
      </c>
      <c r="V27" s="25">
        <f>Datos!BH37</f>
        <v>5.4358696899644228</v>
      </c>
      <c r="X27" s="22">
        <v>1952</v>
      </c>
      <c r="Y27" s="25">
        <f>Datos!BI37</f>
        <v>3.2740410101705635</v>
      </c>
      <c r="Z27" s="25">
        <f>Datos!BJ37</f>
        <v>-0.26642401587067371</v>
      </c>
      <c r="AA27" s="25">
        <f>Datos!BK37</f>
        <v>5.7022937058350962</v>
      </c>
      <c r="AB27" s="25">
        <f>Datos!BL37</f>
        <v>10.094601019789156</v>
      </c>
      <c r="AC27" s="42"/>
      <c r="AE27" s="22">
        <v>1978</v>
      </c>
      <c r="AF27" s="25">
        <f>Datos!BM63</f>
        <v>23.5</v>
      </c>
      <c r="AG27" s="25">
        <f>Datos!BN63</f>
        <v>2.6153483488905187</v>
      </c>
      <c r="AH27" s="25">
        <f>Datos!BO63</f>
        <v>20.884651651109483</v>
      </c>
      <c r="AI27" s="25">
        <f>Datos!BP63</f>
        <v>18.384651651109483</v>
      </c>
      <c r="AJ27" s="25">
        <f>Datos!BQ63</f>
        <v>3.5846516511094819</v>
      </c>
      <c r="AL27" s="22">
        <v>1978</v>
      </c>
      <c r="AM27" s="25">
        <f>Datos!BR63</f>
        <v>2.4999999999999991</v>
      </c>
      <c r="AN27" s="25">
        <f>Datos!BS63</f>
        <v>-6.2</v>
      </c>
      <c r="AO27" s="25">
        <f>Datos!BT63</f>
        <v>14.8</v>
      </c>
      <c r="AP27" s="25">
        <f>Datos!BU63</f>
        <v>8.6999999999999993</v>
      </c>
      <c r="AQ27" s="42"/>
    </row>
    <row r="28" spans="1:43" x14ac:dyDescent="0.25">
      <c r="A28" s="9">
        <v>38</v>
      </c>
      <c r="C28" s="22">
        <v>1953</v>
      </c>
      <c r="D28" s="33">
        <f>Datos!AG38</f>
        <v>47359.585779658424</v>
      </c>
      <c r="E28" s="14">
        <f>Datos!AH38</f>
        <v>0.27401180468609176</v>
      </c>
      <c r="F28" s="14">
        <f>Datos!AJ38</f>
        <v>-0.81119519545428398</v>
      </c>
      <c r="G28" s="33">
        <f>Datos!AK37</f>
        <v>60993</v>
      </c>
      <c r="H28" s="32">
        <f>Datos!AL37</f>
        <v>12.171034482758625</v>
      </c>
      <c r="I28" s="32"/>
      <c r="J28" s="22">
        <v>1953</v>
      </c>
      <c r="K28" s="14">
        <f>Datos!AP38</f>
        <v>6.0095814595315433</v>
      </c>
      <c r="L28" s="14">
        <f>Datos!AT38</f>
        <v>249.48864096495819</v>
      </c>
      <c r="M28" s="14">
        <f>Datos!AQ38</f>
        <v>-5.4104257142407182</v>
      </c>
      <c r="N28" s="21">
        <f>Datos!AR38</f>
        <v>7047.1248789932242</v>
      </c>
      <c r="O28" s="25">
        <f>Datos!AS38</f>
        <v>-0.53940616136279873</v>
      </c>
      <c r="P28" s="94"/>
      <c r="Q28" s="22">
        <v>1953</v>
      </c>
      <c r="R28" s="25">
        <f>Datos!BD38</f>
        <v>14.491296320717396</v>
      </c>
      <c r="S28" s="25">
        <f>Datos!BE38</f>
        <v>-2.9004736471932828</v>
      </c>
      <c r="T28" s="25">
        <f>Datos!BF38</f>
        <v>17.39176996791068</v>
      </c>
      <c r="U28" s="25">
        <f>Datos!BG38</f>
        <v>12.49710426831949</v>
      </c>
      <c r="V28" s="25">
        <f>Datos!BH38</f>
        <v>4.8946656995911901</v>
      </c>
      <c r="X28" s="22">
        <v>1953</v>
      </c>
      <c r="Y28" s="25">
        <f>Datos!BI38</f>
        <v>3.3763736867554623</v>
      </c>
      <c r="Z28" s="25">
        <f>Datos!BJ38</f>
        <v>-0.47590003956217858</v>
      </c>
      <c r="AA28" s="25">
        <f>Datos!BK38</f>
        <v>5.3705657391533688</v>
      </c>
      <c r="AB28" s="25">
        <f>Datos!BL38</f>
        <v>9.1207305815640272</v>
      </c>
      <c r="AC28" s="42"/>
      <c r="AE28" s="22">
        <v>1979</v>
      </c>
      <c r="AF28" s="25">
        <f>Datos!BM64</f>
        <v>26</v>
      </c>
      <c r="AG28" s="25">
        <f>Datos!BN64</f>
        <v>3.6148039169024164</v>
      </c>
      <c r="AH28" s="25">
        <f>Datos!BO64</f>
        <v>22.385196083097583</v>
      </c>
      <c r="AI28" s="25">
        <f>Datos!BP64</f>
        <v>19.68519608309758</v>
      </c>
      <c r="AJ28" s="25">
        <f>Datos!BQ64</f>
        <v>3.4851960830975806</v>
      </c>
      <c r="AL28" s="22">
        <v>1979</v>
      </c>
      <c r="AM28" s="25">
        <f>Datos!BR64</f>
        <v>2.7000000000000011</v>
      </c>
      <c r="AN28" s="25">
        <f>Datos!BS64</f>
        <v>-7.1</v>
      </c>
      <c r="AO28" s="25">
        <f>Datos!BT64</f>
        <v>16.2</v>
      </c>
      <c r="AP28" s="25">
        <f>Datos!BU64</f>
        <v>9.8000000000000007</v>
      </c>
      <c r="AQ28" s="42"/>
    </row>
    <row r="29" spans="1:43" ht="15.75" customHeight="1" x14ac:dyDescent="0.25">
      <c r="A29" s="9">
        <v>39</v>
      </c>
      <c r="C29" s="22">
        <v>1954</v>
      </c>
      <c r="D29" s="33">
        <f>Datos!AG39</f>
        <v>52093.584529448046</v>
      </c>
      <c r="E29" s="14">
        <f>Datos!AH39</f>
        <v>9.9958618130966403</v>
      </c>
      <c r="F29" s="14">
        <f>Datos!AJ39</f>
        <v>10.80224540563135</v>
      </c>
      <c r="G29" s="33">
        <f>Datos!AK38</f>
        <v>60664</v>
      </c>
      <c r="H29" s="32">
        <f>Datos!AL38</f>
        <v>-0.53940616136277653</v>
      </c>
      <c r="I29" s="32"/>
      <c r="J29" s="22">
        <v>1954</v>
      </c>
      <c r="K29" s="14">
        <f>Datos!AP39</f>
        <v>6.0544843242696045</v>
      </c>
      <c r="L29" s="14">
        <f>Datos!AT39</f>
        <v>217.75583498507777</v>
      </c>
      <c r="M29" s="14">
        <f>Datos!AQ39</f>
        <v>3.7163704240699369</v>
      </c>
      <c r="N29" s="21">
        <f>Datos!AR39</f>
        <v>6340.0886094040316</v>
      </c>
      <c r="O29" s="25">
        <f>Datos!AS39</f>
        <v>-10.032974890182478</v>
      </c>
      <c r="P29" s="94"/>
      <c r="Q29" s="22">
        <v>1954</v>
      </c>
      <c r="R29" s="25">
        <f>Datos!BD39</f>
        <v>15.171229171175074</v>
      </c>
      <c r="S29" s="25">
        <f>Datos!BE39</f>
        <v>-3.5882779250522967</v>
      </c>
      <c r="T29" s="25">
        <f>Datos!BF39</f>
        <v>18.75950709622737</v>
      </c>
      <c r="U29" s="25">
        <f>Datos!BG39</f>
        <v>13.381612701074806</v>
      </c>
      <c r="V29" s="25">
        <f>Datos!BH39</f>
        <v>5.3778943951525644</v>
      </c>
      <c r="X29" s="22">
        <v>1954</v>
      </c>
      <c r="Y29" s="25">
        <f>Datos!BI39</f>
        <v>4.1966419155305523</v>
      </c>
      <c r="Z29" s="25">
        <f>Datos!BJ39</f>
        <v>-0.6083639904782514</v>
      </c>
      <c r="AA29" s="25">
        <f>Datos!BK39</f>
        <v>5.9862583856308156</v>
      </c>
      <c r="AB29" s="25">
        <f>Datos!BL39</f>
        <v>9.1849707855442535</v>
      </c>
      <c r="AC29" s="42"/>
      <c r="AE29" s="22">
        <v>1980</v>
      </c>
      <c r="AF29" s="25">
        <f>Datos!BM65</f>
        <v>27.1</v>
      </c>
      <c r="AG29" s="25">
        <f>Datos!BN65</f>
        <v>5.4503789661681514</v>
      </c>
      <c r="AH29" s="25">
        <f>Datos!BO65</f>
        <v>21.649621033831849</v>
      </c>
      <c r="AI29" s="25">
        <f>Datos!BP65</f>
        <v>19.549621033831848</v>
      </c>
      <c r="AJ29" s="25">
        <f>Datos!BQ65</f>
        <v>2.0496210338318477</v>
      </c>
      <c r="AL29" s="22">
        <v>1980</v>
      </c>
      <c r="AM29" s="25">
        <f>Datos!BR65</f>
        <v>2.0999999999999996</v>
      </c>
      <c r="AN29" s="25">
        <f>Datos!BS65</f>
        <v>-7.5</v>
      </c>
      <c r="AO29" s="25">
        <f>Datos!BT65</f>
        <v>17.5</v>
      </c>
      <c r="AP29" s="25">
        <f>Datos!BU65</f>
        <v>9.6</v>
      </c>
      <c r="AQ29" s="42"/>
    </row>
    <row r="30" spans="1:43" x14ac:dyDescent="0.25">
      <c r="A30" s="9">
        <v>40</v>
      </c>
      <c r="C30" s="22">
        <v>1955</v>
      </c>
      <c r="D30" s="33">
        <f>Datos!AG40</f>
        <v>56520.768799237027</v>
      </c>
      <c r="E30" s="14">
        <f>Datos!AH40</f>
        <v>8.4985210938716129</v>
      </c>
      <c r="F30" s="14">
        <f>Datos!AJ40</f>
        <v>12.258288251237293</v>
      </c>
      <c r="G30" s="33">
        <f>Datos!AK39</f>
        <v>73936</v>
      </c>
      <c r="H30" s="32">
        <f>Datos!AL39</f>
        <v>21.87788474218646</v>
      </c>
      <c r="I30" s="32"/>
      <c r="J30" s="22">
        <v>1955</v>
      </c>
      <c r="K30" s="14">
        <f>Datos!AP40</f>
        <v>6.08823772570386</v>
      </c>
      <c r="L30" s="14">
        <f>Datos!AT40</f>
        <v>240.04812034186432</v>
      </c>
      <c r="M30" s="14">
        <f>Datos!AQ40</f>
        <v>2.2719609825168963</v>
      </c>
      <c r="N30" s="21">
        <f>Datos!AR40</f>
        <v>7204.24</v>
      </c>
      <c r="O30" s="25">
        <f>Datos!AS40</f>
        <v>13.629957621005516</v>
      </c>
      <c r="P30" s="111"/>
      <c r="Q30" s="22">
        <v>1955</v>
      </c>
      <c r="R30" s="25">
        <f>Datos!BD40</f>
        <v>15.112211697555884</v>
      </c>
      <c r="S30" s="25">
        <f>Datos!BE40</f>
        <v>2.359721497340455E-2</v>
      </c>
      <c r="T30" s="25">
        <f>Datos!BF40</f>
        <v>15.088614482582479</v>
      </c>
      <c r="U30" s="25">
        <f>Datos!BG40</f>
        <v>9.1587731669128161</v>
      </c>
      <c r="V30" s="25">
        <f>Datos!BH40</f>
        <v>5.9298413156696617</v>
      </c>
      <c r="X30" s="22">
        <v>1955</v>
      </c>
      <c r="Y30" s="25">
        <f>Datos!BI40</f>
        <v>-0.77870809412235253</v>
      </c>
      <c r="Z30" s="25">
        <f>Datos!BJ40</f>
        <v>0.75511087914894559</v>
      </c>
      <c r="AA30" s="25">
        <f>Datos!BK40</f>
        <v>5.1747304365207158</v>
      </c>
      <c r="AB30" s="25">
        <f>Datos!BL40</f>
        <v>9.9374812610351686</v>
      </c>
      <c r="AC30" s="42"/>
      <c r="AE30" s="22">
        <v>1981</v>
      </c>
      <c r="AF30" s="25">
        <f>Datos!BM66</f>
        <v>27.3</v>
      </c>
      <c r="AG30" s="25">
        <f>Datos!BN66</f>
        <v>6.591621692822816</v>
      </c>
      <c r="AH30" s="25">
        <f>Datos!BO66</f>
        <v>20.708378307177185</v>
      </c>
      <c r="AI30" s="25">
        <f>Datos!BP66</f>
        <v>21.908378307177184</v>
      </c>
      <c r="AJ30" s="25">
        <f>Datos!BQ66</f>
        <v>7.5083783071771837</v>
      </c>
      <c r="AL30" s="22">
        <v>1981</v>
      </c>
      <c r="AM30" s="25">
        <f>Datos!BR66</f>
        <v>-1.1999999999999993</v>
      </c>
      <c r="AN30" s="25">
        <f>Datos!BS66</f>
        <v>-14.1</v>
      </c>
      <c r="AO30" s="25">
        <f>Datos!BT66</f>
        <v>14.4</v>
      </c>
      <c r="AP30" s="25">
        <f>Datos!BU66</f>
        <v>12.9</v>
      </c>
      <c r="AQ30" s="42"/>
    </row>
    <row r="31" spans="1:43" x14ac:dyDescent="0.25">
      <c r="A31" s="9">
        <v>41</v>
      </c>
      <c r="C31" s="22">
        <v>1956</v>
      </c>
      <c r="D31" s="33">
        <f>Datos!AG41</f>
        <v>60385.009320478581</v>
      </c>
      <c r="E31" s="14">
        <f>Datos!AH41</f>
        <v>6.8368506008250174</v>
      </c>
      <c r="F31" s="14">
        <f>Datos!AJ41</f>
        <v>6.9745615214351853</v>
      </c>
      <c r="G31" s="33">
        <f>Datos!AK40</f>
        <v>90053</v>
      </c>
      <c r="H31" s="32">
        <f>Datos!AL40</f>
        <v>21.798582557887912</v>
      </c>
      <c r="I31" s="32"/>
      <c r="J31" s="22">
        <v>1956</v>
      </c>
      <c r="K31" s="14">
        <f>Datos!AP41</f>
        <v>6.1372867716017021</v>
      </c>
      <c r="L31" s="14">
        <f>Datos!AT41</f>
        <v>266.15557381530249</v>
      </c>
      <c r="M31" s="14">
        <f>Datos!AQ41</f>
        <v>0.65911222201178177</v>
      </c>
      <c r="N31" s="21">
        <f>Datos!AR41</f>
        <v>8233.6</v>
      </c>
      <c r="O31" s="25">
        <f>Datos!AS41</f>
        <v>14.288252473543373</v>
      </c>
      <c r="Q31" s="22">
        <v>1956</v>
      </c>
      <c r="R31" s="25">
        <f>Datos!BD41</f>
        <v>16.922852701127091</v>
      </c>
      <c r="S31" s="25">
        <f>Datos!BE41</f>
        <v>-2.2238146132918768</v>
      </c>
      <c r="T31" s="25">
        <f>Datos!BF41</f>
        <v>19.14666731441897</v>
      </c>
      <c r="U31" s="25">
        <f>Datos!BG41</f>
        <v>14.072823552273613</v>
      </c>
      <c r="V31" s="25">
        <f>Datos!BH41</f>
        <v>5.0738437621453567</v>
      </c>
      <c r="X31" s="22">
        <v>1956</v>
      </c>
      <c r="Y31" s="25">
        <f>Datos!BI41</f>
        <v>1.8400213758258861</v>
      </c>
      <c r="Z31" s="25">
        <f>Datos!BJ41</f>
        <v>0.38379323746599298</v>
      </c>
      <c r="AA31" s="25">
        <f>Datos!BK41</f>
        <v>4.6900505246793633</v>
      </c>
      <c r="AB31" s="25">
        <f>Datos!BL41</f>
        <v>12.232802176447727</v>
      </c>
      <c r="AC31" s="42"/>
      <c r="AE31" s="22">
        <v>1982</v>
      </c>
      <c r="AF31" s="25">
        <f>Datos!BM67</f>
        <v>22.9</v>
      </c>
      <c r="AG31" s="25">
        <f>Datos!BN67</f>
        <v>3.3340700565939692</v>
      </c>
      <c r="AH31" s="25">
        <f>Datos!BO67</f>
        <v>19.565929943406029</v>
      </c>
      <c r="AI31" s="25">
        <f>Datos!BP67</f>
        <v>26.265929943406029</v>
      </c>
      <c r="AJ31" s="50">
        <f>Datos!BQ67</f>
        <v>13.565929943406029</v>
      </c>
      <c r="AL31" s="22">
        <v>1982</v>
      </c>
      <c r="AM31" s="25">
        <f>Datos!BR67</f>
        <v>-6.6999999999999993</v>
      </c>
      <c r="AN31" s="25">
        <f>Datos!BS67</f>
        <v>-16.899999999999999</v>
      </c>
      <c r="AO31" s="25">
        <f>Datos!BT67</f>
        <v>12.7</v>
      </c>
      <c r="AP31" s="25">
        <f>Datos!BU67</f>
        <v>10.199999999999999</v>
      </c>
      <c r="AQ31" s="42"/>
    </row>
    <row r="32" spans="1:43" x14ac:dyDescent="0.25">
      <c r="A32" s="9">
        <v>42</v>
      </c>
      <c r="C32" s="22">
        <v>1957</v>
      </c>
      <c r="D32" s="33">
        <f>Datos!AG42</f>
        <v>64959.18070348374</v>
      </c>
      <c r="E32" s="14">
        <f>Datos!AH42</f>
        <v>7.5750114713551975</v>
      </c>
      <c r="F32" s="14">
        <f>Datos!AJ42</f>
        <v>6.7648619366328377</v>
      </c>
      <c r="G32" s="33">
        <f>Datos!AK41</f>
        <v>102920</v>
      </c>
      <c r="H32" s="32">
        <f>Datos!AL41</f>
        <v>14.28825247354335</v>
      </c>
      <c r="I32" s="32"/>
      <c r="J32" s="22">
        <v>1957</v>
      </c>
      <c r="K32" s="14">
        <f>Datos!AP42</f>
        <v>6.1653677416452224</v>
      </c>
      <c r="L32" s="14">
        <f>Datos!AT42</f>
        <v>296.55890754149948</v>
      </c>
      <c r="M32" s="14">
        <f>Datos!AQ42</f>
        <v>1.3277811396465555</v>
      </c>
      <c r="N32" s="21">
        <f>Datos!AR42</f>
        <v>9456.48</v>
      </c>
      <c r="O32" s="25">
        <f>Datos!AS42</f>
        <v>14.852312475709283</v>
      </c>
      <c r="P32" s="94"/>
      <c r="Q32" s="22">
        <v>1957</v>
      </c>
      <c r="R32" s="25">
        <f>Datos!BD42</f>
        <v>16.821481143089184</v>
      </c>
      <c r="S32" s="25">
        <f>Datos!BE42</f>
        <v>-3.8058558787202004</v>
      </c>
      <c r="T32" s="25">
        <f>Datos!BF42</f>
        <v>20.627337021809385</v>
      </c>
      <c r="U32" s="25">
        <f>Datos!BG42</f>
        <v>15.9473715378238</v>
      </c>
      <c r="V32" s="25">
        <f>Datos!BH42</f>
        <v>4.6799654839855851</v>
      </c>
      <c r="X32" s="22">
        <v>1957</v>
      </c>
      <c r="Y32" s="25">
        <f>Datos!BI42</f>
        <v>4.1484780806388866</v>
      </c>
      <c r="Z32" s="25">
        <f>Datos!BJ42</f>
        <v>-0.34262220191868431</v>
      </c>
      <c r="AA32" s="25">
        <f>Datos!BK42</f>
        <v>5.0225876859042691</v>
      </c>
      <c r="AB32" s="25">
        <f>Datos!BL42</f>
        <v>11.798893457184914</v>
      </c>
      <c r="AC32" s="42"/>
      <c r="AE32" s="229" t="s">
        <v>206</v>
      </c>
      <c r="AF32" s="229"/>
      <c r="AG32" s="229"/>
      <c r="AH32" s="229"/>
      <c r="AI32" s="229"/>
      <c r="AJ32" s="235"/>
      <c r="AL32" s="229" t="s">
        <v>206</v>
      </c>
      <c r="AM32" s="229"/>
      <c r="AN32" s="229"/>
      <c r="AO32" s="229"/>
      <c r="AP32" s="229"/>
      <c r="AQ32" s="235"/>
    </row>
    <row r="33" spans="1:43" x14ac:dyDescent="0.25">
      <c r="A33" s="9">
        <v>43</v>
      </c>
      <c r="C33" s="22">
        <v>1958</v>
      </c>
      <c r="D33" s="33">
        <f>Datos!AG43</f>
        <v>68413.884716178189</v>
      </c>
      <c r="E33" s="14">
        <f>Datos!AH43</f>
        <v>5.3182690657137099</v>
      </c>
      <c r="F33" s="14">
        <f>Datos!AJ43</f>
        <v>5.5300408795610823</v>
      </c>
      <c r="G33" s="33">
        <f>Datos!AK42</f>
        <v>118206</v>
      </c>
      <c r="H33" s="32">
        <f>Datos!AL42</f>
        <v>14.852312475709283</v>
      </c>
      <c r="I33" s="32"/>
      <c r="J33" s="22">
        <v>1958</v>
      </c>
      <c r="K33" s="14">
        <f>Datos!AP43</f>
        <v>6.1791157597644419</v>
      </c>
      <c r="L33" s="14">
        <f>Datos!AT43</f>
        <v>319.76170874738125</v>
      </c>
      <c r="M33" s="14">
        <f>Datos!AQ43</f>
        <v>-0.81074954136785005</v>
      </c>
      <c r="N33" s="21">
        <f>Datos!AR43</f>
        <v>10510.16</v>
      </c>
      <c r="O33" s="25">
        <f>Datos!AS43</f>
        <v>11.142412398693802</v>
      </c>
      <c r="P33" s="94"/>
      <c r="Q33" s="22">
        <v>1958</v>
      </c>
      <c r="R33" s="25">
        <f>Datos!BD43</f>
        <v>15.564368192301545</v>
      </c>
      <c r="S33" s="25">
        <f>Datos!BE43</f>
        <v>-3.6678794613973524</v>
      </c>
      <c r="T33" s="25">
        <f>Datos!BF43</f>
        <v>19.232247653698899</v>
      </c>
      <c r="U33" s="25">
        <f>Datos!BG43</f>
        <v>14.93316942843877</v>
      </c>
      <c r="V33" s="25">
        <f>Datos!BH43</f>
        <v>4.2990782252601285</v>
      </c>
      <c r="X33" s="22">
        <v>1958</v>
      </c>
      <c r="Y33" s="25">
        <f>Datos!BI43</f>
        <v>4.333901672286629</v>
      </c>
      <c r="Z33" s="25">
        <f>Datos!BJ43</f>
        <v>-0.66602221088927283</v>
      </c>
      <c r="AA33" s="25">
        <f>Datos!BK43</f>
        <v>4.9651004361494016</v>
      </c>
      <c r="AB33" s="25">
        <f>Datos!BL43</f>
        <v>10.599267756152141</v>
      </c>
      <c r="AC33" s="42"/>
      <c r="AE33" s="22"/>
      <c r="AF33" s="25"/>
      <c r="AG33" s="25"/>
      <c r="AH33" s="25"/>
      <c r="AI33" s="25"/>
      <c r="AJ33" s="25"/>
      <c r="AL33" s="22"/>
      <c r="AM33" s="25"/>
      <c r="AN33" s="25"/>
      <c r="AO33" s="25"/>
      <c r="AP33" s="25"/>
      <c r="AQ33" s="42"/>
    </row>
    <row r="34" spans="1:43" ht="15.75" customHeight="1" x14ac:dyDescent="0.25">
      <c r="A34" s="45"/>
      <c r="C34" s="229" t="s">
        <v>206</v>
      </c>
      <c r="D34" s="229"/>
      <c r="E34" s="229"/>
      <c r="F34" s="229"/>
      <c r="G34" s="229"/>
      <c r="H34" s="229"/>
      <c r="J34" s="229" t="s">
        <v>206</v>
      </c>
      <c r="K34" s="229"/>
      <c r="L34" s="229"/>
      <c r="M34" s="229"/>
      <c r="N34" s="229"/>
      <c r="O34" s="229"/>
      <c r="P34" s="94"/>
      <c r="Q34" s="229" t="s">
        <v>206</v>
      </c>
      <c r="R34" s="229"/>
      <c r="S34" s="229"/>
      <c r="T34" s="229"/>
      <c r="U34" s="229"/>
      <c r="V34" s="229"/>
      <c r="X34" s="229" t="s">
        <v>206</v>
      </c>
      <c r="Y34" s="229"/>
      <c r="Z34" s="229"/>
      <c r="AA34" s="229"/>
      <c r="AB34" s="229"/>
      <c r="AC34" s="235"/>
    </row>
    <row r="35" spans="1:43" ht="15.75" customHeight="1" x14ac:dyDescent="0.25">
      <c r="A35" s="45"/>
      <c r="C35" s="89"/>
      <c r="D35" s="89"/>
      <c r="E35" s="89"/>
      <c r="F35" s="89"/>
      <c r="G35" s="89"/>
      <c r="H35" s="89"/>
      <c r="J35" s="89"/>
      <c r="K35" s="89"/>
      <c r="L35" s="89"/>
      <c r="M35" s="89"/>
      <c r="N35" s="89"/>
      <c r="O35" s="89"/>
      <c r="P35" s="94"/>
      <c r="Q35" s="84"/>
      <c r="R35" s="84"/>
      <c r="S35" s="84"/>
      <c r="T35" s="84"/>
      <c r="U35" s="84"/>
      <c r="V35" s="84"/>
      <c r="X35" s="84"/>
      <c r="Y35" s="84"/>
      <c r="Z35" s="84"/>
      <c r="AA35" s="84"/>
      <c r="AB35" s="84"/>
      <c r="AC35" s="84"/>
    </row>
    <row r="36" spans="1:43" ht="15.75" customHeight="1" x14ac:dyDescent="0.25">
      <c r="A36" s="45"/>
      <c r="C36" s="89"/>
      <c r="D36" s="89"/>
      <c r="E36" s="89"/>
      <c r="F36" s="89"/>
      <c r="G36" s="89"/>
      <c r="H36" s="89"/>
      <c r="J36" s="89"/>
      <c r="K36" s="89"/>
      <c r="L36" s="89"/>
      <c r="M36" s="89"/>
      <c r="N36" s="89"/>
      <c r="O36" s="89"/>
      <c r="P36" s="94"/>
      <c r="Q36" s="84"/>
      <c r="R36" s="84"/>
      <c r="S36" s="84"/>
      <c r="T36" s="84"/>
      <c r="U36" s="84"/>
      <c r="V36" s="84"/>
      <c r="X36" s="84"/>
      <c r="Y36" s="84"/>
      <c r="Z36" s="84"/>
      <c r="AA36" s="84"/>
      <c r="AB36" s="84"/>
      <c r="AC36" s="84"/>
    </row>
    <row r="37" spans="1:43" x14ac:dyDescent="0.25">
      <c r="A37" s="45"/>
      <c r="K37" s="108"/>
      <c r="L37" s="108"/>
      <c r="P37" s="94"/>
      <c r="Q37" s="22"/>
      <c r="R37" s="25"/>
      <c r="S37" s="25"/>
      <c r="T37" s="25"/>
      <c r="U37" s="25"/>
      <c r="V37" s="25"/>
      <c r="X37" s="22"/>
      <c r="Y37" s="25"/>
      <c r="Z37" s="25"/>
      <c r="AA37" s="25"/>
      <c r="AB37" s="25"/>
      <c r="AC37" s="25"/>
    </row>
    <row r="38" spans="1:43" x14ac:dyDescent="0.25">
      <c r="A38" s="45"/>
      <c r="C38" s="228" t="s">
        <v>209</v>
      </c>
      <c r="D38" s="228"/>
      <c r="E38" s="228"/>
      <c r="F38" s="228"/>
      <c r="G38" s="228"/>
      <c r="H38" s="228"/>
      <c r="J38" s="228" t="s">
        <v>211</v>
      </c>
      <c r="K38" s="228"/>
      <c r="L38" s="228"/>
      <c r="M38" s="228"/>
      <c r="N38" s="228"/>
      <c r="O38" s="228"/>
      <c r="P38" s="94"/>
      <c r="Q38" s="228" t="s">
        <v>225</v>
      </c>
      <c r="R38" s="228"/>
      <c r="S38" s="228"/>
      <c r="T38" s="228"/>
      <c r="U38" s="228"/>
      <c r="V38" s="228"/>
      <c r="X38" s="228" t="s">
        <v>226</v>
      </c>
      <c r="Y38" s="228"/>
      <c r="Z38" s="228"/>
      <c r="AA38" s="228"/>
      <c r="AB38" s="228"/>
      <c r="AC38" s="227"/>
    </row>
    <row r="39" spans="1:43" ht="15.75" customHeight="1" x14ac:dyDescent="0.25">
      <c r="A39" s="45"/>
      <c r="C39" s="230"/>
      <c r="D39" s="230" t="s">
        <v>201</v>
      </c>
      <c r="E39" s="230" t="s">
        <v>197</v>
      </c>
      <c r="F39" s="230" t="s">
        <v>198</v>
      </c>
      <c r="G39" s="230" t="s">
        <v>202</v>
      </c>
      <c r="H39" s="230" t="s">
        <v>203</v>
      </c>
      <c r="I39" s="70"/>
      <c r="J39" s="230"/>
      <c r="K39" s="230" t="s">
        <v>199</v>
      </c>
      <c r="L39" s="230" t="s">
        <v>233</v>
      </c>
      <c r="M39" s="230" t="s">
        <v>200</v>
      </c>
      <c r="N39" s="230" t="s">
        <v>204</v>
      </c>
      <c r="O39" s="230" t="s">
        <v>205</v>
      </c>
      <c r="P39" s="94"/>
      <c r="Q39" s="230"/>
      <c r="R39" s="230" t="s">
        <v>220</v>
      </c>
      <c r="S39" s="230" t="s">
        <v>221</v>
      </c>
      <c r="T39" s="230" t="s">
        <v>222</v>
      </c>
      <c r="U39" s="230" t="s">
        <v>223</v>
      </c>
      <c r="V39" s="230" t="s">
        <v>224</v>
      </c>
      <c r="X39" s="230"/>
      <c r="Y39" s="230" t="s">
        <v>227</v>
      </c>
      <c r="Z39" s="230" t="s">
        <v>57</v>
      </c>
      <c r="AA39" s="230" t="s">
        <v>228</v>
      </c>
      <c r="AB39" s="230" t="s">
        <v>229</v>
      </c>
      <c r="AC39" s="231"/>
    </row>
    <row r="40" spans="1:43" x14ac:dyDescent="0.25">
      <c r="A40" s="45"/>
      <c r="C40" s="231"/>
      <c r="D40" s="231"/>
      <c r="E40" s="231"/>
      <c r="F40" s="231"/>
      <c r="G40" s="231"/>
      <c r="H40" s="231"/>
      <c r="I40" s="70"/>
      <c r="J40" s="231"/>
      <c r="K40" s="231"/>
      <c r="L40" s="231"/>
      <c r="M40" s="231"/>
      <c r="N40" s="231"/>
      <c r="O40" s="231"/>
      <c r="P40" s="94"/>
      <c r="Q40" s="231"/>
      <c r="R40" s="231"/>
      <c r="S40" s="231"/>
      <c r="T40" s="231"/>
      <c r="U40" s="231"/>
      <c r="V40" s="231"/>
      <c r="X40" s="231"/>
      <c r="Y40" s="231"/>
      <c r="Z40" s="231"/>
      <c r="AA40" s="231"/>
      <c r="AB40" s="231"/>
      <c r="AC40" s="231"/>
    </row>
    <row r="41" spans="1:43" ht="15.75" customHeight="1" x14ac:dyDescent="0.25">
      <c r="A41" s="45"/>
      <c r="C41" s="232"/>
      <c r="D41" s="232"/>
      <c r="E41" s="232"/>
      <c r="F41" s="232"/>
      <c r="G41" s="232"/>
      <c r="H41" s="232"/>
      <c r="I41" s="70"/>
      <c r="J41" s="232"/>
      <c r="K41" s="232"/>
      <c r="L41" s="232"/>
      <c r="M41" s="232"/>
      <c r="N41" s="232"/>
      <c r="O41" s="232"/>
      <c r="P41" s="94"/>
      <c r="Q41" s="232"/>
      <c r="R41" s="232"/>
      <c r="S41" s="232"/>
      <c r="T41" s="232"/>
      <c r="U41" s="232"/>
      <c r="V41" s="232"/>
      <c r="X41" s="232"/>
      <c r="Y41" s="232"/>
      <c r="Z41" s="232"/>
      <c r="AA41" s="232"/>
      <c r="AB41" s="232"/>
      <c r="AC41" s="231"/>
    </row>
    <row r="42" spans="1:43" x14ac:dyDescent="0.25">
      <c r="A42" s="9">
        <v>43</v>
      </c>
      <c r="C42" s="22">
        <v>1958</v>
      </c>
      <c r="D42" s="33">
        <f>Datos!AG43</f>
        <v>68413.884716178189</v>
      </c>
      <c r="E42" s="14">
        <f>Datos!AH43</f>
        <v>5.3182690657137099</v>
      </c>
      <c r="F42" s="14">
        <f>Datos!AJ43</f>
        <v>5.5300408795610823</v>
      </c>
      <c r="G42" s="33">
        <f>Datos!AK43</f>
        <v>131377</v>
      </c>
      <c r="H42" s="32">
        <f>Datos!AL43</f>
        <v>11.142412398693802</v>
      </c>
      <c r="I42" s="32"/>
      <c r="J42" s="22">
        <v>1958</v>
      </c>
      <c r="K42" s="14">
        <f>Datos!AP43</f>
        <v>6.1791157597644419</v>
      </c>
      <c r="L42" s="21">
        <f>Datos!AT43</f>
        <v>319.76170874738125</v>
      </c>
      <c r="M42" s="14">
        <f>Datos!AQ43</f>
        <v>-0.81074954136785005</v>
      </c>
      <c r="N42" s="21">
        <f>Datos!AR43</f>
        <v>10510.16</v>
      </c>
      <c r="O42" s="25">
        <f>Datos!AS43</f>
        <v>11.142412398693802</v>
      </c>
      <c r="P42" s="94"/>
      <c r="Q42" s="22">
        <v>1958</v>
      </c>
      <c r="R42" s="25">
        <f>Datos!BD43</f>
        <v>15.564368192301545</v>
      </c>
      <c r="S42" s="25">
        <f>Datos!BE43</f>
        <v>-3.6678794613973524</v>
      </c>
      <c r="T42" s="25">
        <f>Datos!BF43</f>
        <v>19.232247653698899</v>
      </c>
      <c r="U42" s="25">
        <f>Datos!BG43</f>
        <v>14.93316942843877</v>
      </c>
      <c r="V42" s="25">
        <f>Datos!BH43</f>
        <v>4.2990782252601285</v>
      </c>
      <c r="X42" s="22">
        <v>1958</v>
      </c>
      <c r="Y42" s="25">
        <f>Datos!BI43</f>
        <v>4.333901672286629</v>
      </c>
      <c r="Z42" s="25">
        <f>Datos!BJ43</f>
        <v>-0.66602221088927283</v>
      </c>
      <c r="AA42" s="25">
        <f>Datos!BK43</f>
        <v>4.9651004361494016</v>
      </c>
      <c r="AB42" s="25">
        <f>Datos!BL43</f>
        <v>10.599267756152141</v>
      </c>
      <c r="AC42" s="25"/>
    </row>
    <row r="43" spans="1:43" x14ac:dyDescent="0.25">
      <c r="A43" s="9">
        <v>44</v>
      </c>
      <c r="C43" s="22">
        <v>1959</v>
      </c>
      <c r="D43" s="33">
        <f>Datos!AG44</f>
        <v>70460.21565327498</v>
      </c>
      <c r="E43" s="14">
        <f>Datos!AH44</f>
        <v>2.9911047232388466</v>
      </c>
      <c r="F43" s="14">
        <f>Datos!AJ44</f>
        <v>4.0392526250577543</v>
      </c>
      <c r="G43" s="33">
        <f>Datos!AK44</f>
        <v>140772</v>
      </c>
      <c r="H43" s="32">
        <f>Datos!AL44</f>
        <v>7.1511756243482605</v>
      </c>
      <c r="I43" s="32"/>
      <c r="J43" s="22">
        <v>1959</v>
      </c>
      <c r="K43" s="14">
        <f>Datos!AP44</f>
        <v>6.2278429389726719</v>
      </c>
      <c r="L43" s="21">
        <f>Datos!AT44</f>
        <v>332.39850369723479</v>
      </c>
      <c r="M43" s="14">
        <f>Datos!AQ44</f>
        <v>-3.0469772577358167</v>
      </c>
      <c r="N43" s="21">
        <f>Datos!AR44</f>
        <v>11261.76</v>
      </c>
      <c r="O43" s="25">
        <f>Datos!AS44</f>
        <v>7.1511756243482605</v>
      </c>
      <c r="P43" s="94"/>
      <c r="Q43" s="22">
        <v>1959</v>
      </c>
      <c r="R43" s="25">
        <f>Datos!BD44</f>
        <v>15.077572244480436</v>
      </c>
      <c r="S43" s="25">
        <f>Datos!BE44</f>
        <v>-2.0609567243485922</v>
      </c>
      <c r="T43" s="25">
        <f>Datos!BF44</f>
        <v>17.138528968829029</v>
      </c>
      <c r="U43" s="25">
        <f>Datos!BG44</f>
        <v>12.89975989543375</v>
      </c>
      <c r="V43" s="25">
        <f>Datos!BH44</f>
        <v>4.2387690733952779</v>
      </c>
      <c r="X43" s="22">
        <v>1959</v>
      </c>
      <c r="Y43" s="25">
        <f>Datos!BI44</f>
        <v>2.7045506208621006</v>
      </c>
      <c r="Z43" s="25">
        <f>Datos!BJ44</f>
        <v>-0.64359389651351118</v>
      </c>
      <c r="AA43" s="25">
        <f>Datos!BK44</f>
        <v>4.8823629699087894</v>
      </c>
      <c r="AB43" s="25">
        <f>Datos!BL44</f>
        <v>10.195209274571649</v>
      </c>
      <c r="AC43" s="25"/>
    </row>
    <row r="44" spans="1:43" x14ac:dyDescent="0.25">
      <c r="A44" s="9">
        <v>45</v>
      </c>
      <c r="C44" s="22">
        <v>1960</v>
      </c>
      <c r="D44" s="33">
        <f>Datos!AG45</f>
        <v>76179.19701231776</v>
      </c>
      <c r="E44" s="14">
        <f>Datos!AH45</f>
        <v>8.1166106376754588</v>
      </c>
      <c r="F44" s="14">
        <f>Datos!AJ45</f>
        <v>4.9311351386616797</v>
      </c>
      <c r="G44" s="33">
        <f>Datos!AK45</f>
        <v>159703</v>
      </c>
      <c r="H44" s="32">
        <f>Datos!AL45</f>
        <v>13.44798681555992</v>
      </c>
      <c r="I44" s="32"/>
      <c r="J44" s="22">
        <v>1960</v>
      </c>
      <c r="K44" s="14">
        <f>Datos!AP45</f>
        <v>6.2972249233195443</v>
      </c>
      <c r="L44" s="21">
        <f>Datos!AT45</f>
        <v>365.84027718122729</v>
      </c>
      <c r="M44" s="14">
        <f>Datos!AQ45</f>
        <v>1.7116022696437971</v>
      </c>
      <c r="N44" s="21">
        <f>Datos!AR45</f>
        <v>12776.24</v>
      </c>
      <c r="O44" s="25">
        <f>Datos!AS45</f>
        <v>13.447986815559897</v>
      </c>
      <c r="P44" s="94"/>
      <c r="Q44" s="22">
        <v>1960</v>
      </c>
      <c r="R44" s="25">
        <f>Datos!BD45</f>
        <v>15.971522137968607</v>
      </c>
      <c r="S44" s="25">
        <f>Datos!BE45</f>
        <v>-3.2850040387469241</v>
      </c>
      <c r="T44" s="25">
        <f>Datos!BF45</f>
        <v>19.256526176715532</v>
      </c>
      <c r="U44" s="25">
        <f>Datos!BG45</f>
        <v>15.334245443103763</v>
      </c>
      <c r="V44" s="25">
        <f>Datos!BH45</f>
        <v>3.9222807336117689</v>
      </c>
      <c r="X44" s="22">
        <v>1960</v>
      </c>
      <c r="Y44" s="25">
        <f>Datos!BI45</f>
        <v>4.8529144724895605</v>
      </c>
      <c r="Z44" s="25">
        <f>Datos!BJ45</f>
        <v>-1.5679104337426346</v>
      </c>
      <c r="AA44" s="25">
        <f>Datos!BK45</f>
        <v>5.4901911673544035</v>
      </c>
      <c r="AB44" s="25">
        <f>Datos!BL45</f>
        <v>10.481330970614202</v>
      </c>
      <c r="AC44" s="25"/>
    </row>
    <row r="45" spans="1:43" ht="15.75" customHeight="1" x14ac:dyDescent="0.25">
      <c r="A45" s="9">
        <v>46</v>
      </c>
      <c r="C45" s="22">
        <v>1961</v>
      </c>
      <c r="D45" s="33">
        <f>Datos!AG46</f>
        <v>79469.587333429721</v>
      </c>
      <c r="E45" s="14">
        <f>Datos!AH46</f>
        <v>4.3192767187870462</v>
      </c>
      <c r="F45" s="14">
        <f>Datos!AJ46</f>
        <v>3.9825600833103048</v>
      </c>
      <c r="G45" s="33">
        <f>Datos!AK46</f>
        <v>173236</v>
      </c>
      <c r="H45" s="32">
        <f>Datos!AL46</f>
        <v>8.4738545925874931</v>
      </c>
      <c r="I45" s="32"/>
      <c r="J45" s="22">
        <v>1961</v>
      </c>
      <c r="K45" s="14">
        <f>Datos!AP46</f>
        <v>6.4150343262521448</v>
      </c>
      <c r="L45" s="21">
        <f>Datos!AT46</f>
        <v>383.67780162664752</v>
      </c>
      <c r="M45" s="14">
        <f>Datos!AQ46</f>
        <v>-1.969418720516336</v>
      </c>
      <c r="N45" s="21">
        <f>Datos!AR46</f>
        <v>13858.88</v>
      </c>
      <c r="O45" s="25">
        <f>Datos!AS46</f>
        <v>8.4738545925874931</v>
      </c>
      <c r="P45" s="94"/>
      <c r="Q45" s="22">
        <v>1961</v>
      </c>
      <c r="R45" s="25">
        <f>Datos!BD46</f>
        <v>14.811009259045463</v>
      </c>
      <c r="S45" s="25">
        <f>Datos!BE46</f>
        <v>-2.4799983837077746</v>
      </c>
      <c r="T45" s="25">
        <f>Datos!BF46</f>
        <v>17.291007642753236</v>
      </c>
      <c r="U45" s="25">
        <f>Datos!BG46</f>
        <v>12.544880971622522</v>
      </c>
      <c r="V45" s="25">
        <f>Datos!BH46</f>
        <v>4.7461266711307131</v>
      </c>
      <c r="X45" s="22">
        <v>1961</v>
      </c>
      <c r="Y45" s="25">
        <f>Datos!BI46</f>
        <v>3.965832736844531</v>
      </c>
      <c r="Z45" s="25">
        <f>Datos!BJ46</f>
        <v>-1.4858343531367615</v>
      </c>
      <c r="AA45" s="25">
        <f>Datos!BK46</f>
        <v>6.2319610242674743</v>
      </c>
      <c r="AB45" s="25">
        <f>Datos!BL46</f>
        <v>8.5790482347779911</v>
      </c>
      <c r="AC45" s="25"/>
    </row>
    <row r="46" spans="1:43" x14ac:dyDescent="0.25">
      <c r="A46" s="9">
        <v>47</v>
      </c>
      <c r="C46" s="22">
        <v>1962</v>
      </c>
      <c r="D46" s="33">
        <f>Datos!AG47</f>
        <v>83012.916145116353</v>
      </c>
      <c r="E46" s="14">
        <f>Datos!AH47</f>
        <v>4.4587230544181899</v>
      </c>
      <c r="F46" s="14">
        <f>Datos!AJ47</f>
        <v>3.2166682578895101</v>
      </c>
      <c r="G46" s="33">
        <f>Datos!AK47</f>
        <v>186781</v>
      </c>
      <c r="H46" s="32">
        <f>Datos!AL47</f>
        <v>7.8188136415063836</v>
      </c>
      <c r="I46" s="32"/>
      <c r="J46" s="22">
        <v>1962</v>
      </c>
      <c r="K46" s="14">
        <f>Datos!AP47</f>
        <v>6.5441295336663652</v>
      </c>
      <c r="L46" s="21">
        <f>Datos!AT47</f>
        <v>399.95516031283779</v>
      </c>
      <c r="M46" s="14">
        <f>Datos!AQ47</f>
        <v>-1.9573171120509492</v>
      </c>
      <c r="N46" s="21">
        <f>Datos!AR47</f>
        <v>14942.48</v>
      </c>
      <c r="O46" s="25">
        <f>Datos!AS47</f>
        <v>7.8188136415063836</v>
      </c>
      <c r="P46" s="94"/>
      <c r="Q46" s="22">
        <v>1962</v>
      </c>
      <c r="R46" s="25">
        <f>Datos!BD47</f>
        <v>14.68350635235918</v>
      </c>
      <c r="S46" s="25">
        <f>Datos!BE47</f>
        <v>-1.6704054480916153</v>
      </c>
      <c r="T46" s="25">
        <f>Datos!BF47</f>
        <v>16.353911800450796</v>
      </c>
      <c r="U46" s="25">
        <f>Datos!BG47</f>
        <v>11.43638806945032</v>
      </c>
      <c r="V46" s="25">
        <f>Datos!BH47</f>
        <v>4.9175237310004754</v>
      </c>
      <c r="X46" s="22">
        <v>1962</v>
      </c>
      <c r="Y46" s="25">
        <f>Datos!BI47</f>
        <v>3.0281452610276212</v>
      </c>
      <c r="Z46" s="25">
        <f>Datos!BJ47</f>
        <v>-1.3577398129360052</v>
      </c>
      <c r="AA46" s="25">
        <f>Datos!BK47</f>
        <v>6.2752635439364806</v>
      </c>
      <c r="AB46" s="25">
        <f>Datos!BL47</f>
        <v>8.408242808422699</v>
      </c>
      <c r="AC46" s="25"/>
    </row>
    <row r="47" spans="1:43" x14ac:dyDescent="0.25">
      <c r="A47" s="9">
        <v>48</v>
      </c>
      <c r="C47" s="22">
        <v>1963</v>
      </c>
      <c r="D47" s="33">
        <f>Datos!AG48</f>
        <v>89279.926528950658</v>
      </c>
      <c r="E47" s="14">
        <f>Datos!AH48</f>
        <v>7.5494401050540505</v>
      </c>
      <c r="F47" s="14">
        <f>Datos!AJ48</f>
        <v>3.5195204661232937</v>
      </c>
      <c r="G47" s="33">
        <f>Datos!AK48</f>
        <v>207952</v>
      </c>
      <c r="H47" s="32">
        <f>Datos!AL48</f>
        <v>11.334664660752436</v>
      </c>
      <c r="I47" s="32"/>
      <c r="J47" s="22">
        <v>1963</v>
      </c>
      <c r="K47" s="14">
        <f>Datos!AP48</f>
        <v>6.6875578231931465</v>
      </c>
      <c r="L47" s="21">
        <f>Datos!AT48</f>
        <v>430.51847430171347</v>
      </c>
      <c r="M47" s="14">
        <f>Datos!AQ48</f>
        <v>0.80785641685532372</v>
      </c>
      <c r="N47" s="21">
        <f>Datos!AR48</f>
        <v>16636.16</v>
      </c>
      <c r="O47" s="25">
        <f>Datos!AS48</f>
        <v>11.334664660752436</v>
      </c>
      <c r="P47" s="94"/>
      <c r="Q47" s="22">
        <v>1963</v>
      </c>
      <c r="R47" s="25">
        <f>Datos!BD48</f>
        <v>15.662749095945216</v>
      </c>
      <c r="S47" s="25">
        <f>Datos!BE48</f>
        <v>-1.3590876740786335</v>
      </c>
      <c r="T47" s="25">
        <f>Datos!BF48</f>
        <v>17.02183677002385</v>
      </c>
      <c r="U47" s="25">
        <f>Datos!BG48</f>
        <v>11.714842848349619</v>
      </c>
      <c r="V47" s="25">
        <f>Datos!BH48</f>
        <v>5.3069939216742315</v>
      </c>
      <c r="X47" s="22">
        <v>1963</v>
      </c>
      <c r="Y47" s="25">
        <f>Datos!BI48</f>
        <v>2.9661893129183667</v>
      </c>
      <c r="Z47" s="25">
        <f>Datos!BJ48</f>
        <v>-1.6071016388397321</v>
      </c>
      <c r="AA47" s="25">
        <f>Datos!BK48</f>
        <v>6.9140955605139638</v>
      </c>
      <c r="AB47" s="25">
        <f>Datos!BL48</f>
        <v>8.7486535354312522</v>
      </c>
      <c r="AC47" s="25"/>
    </row>
    <row r="48" spans="1:43" x14ac:dyDescent="0.25">
      <c r="A48" s="9">
        <v>49</v>
      </c>
      <c r="C48" s="22">
        <v>1964</v>
      </c>
      <c r="D48" s="33">
        <f>Datos!AG49</f>
        <v>99104.135367533396</v>
      </c>
      <c r="E48" s="14">
        <f>Datos!AH49</f>
        <v>11.003827198935978</v>
      </c>
      <c r="F48" s="14">
        <f>Datos!AJ49</f>
        <v>6.3536039487358531</v>
      </c>
      <c r="G48" s="33">
        <f>Datos!AK49</f>
        <v>245501</v>
      </c>
      <c r="H48" s="32">
        <f>Datos!AL49</f>
        <v>18.056570747095478</v>
      </c>
      <c r="I48" s="32"/>
      <c r="J48" s="22">
        <v>1964</v>
      </c>
      <c r="K48" s="14">
        <f>Datos!AP49</f>
        <v>6.7806789618649166</v>
      </c>
      <c r="L48" s="21">
        <f>Datos!AT49</f>
        <v>491.39647756564534</v>
      </c>
      <c r="M48" s="14">
        <f>Datos!AQ49</f>
        <v>3.9549741377644665</v>
      </c>
      <c r="N48" s="21">
        <f>Datos!AR49</f>
        <v>19640.080000000002</v>
      </c>
      <c r="O48" s="25">
        <f>Datos!AS49</f>
        <v>18.056570747095503</v>
      </c>
      <c r="P48" s="94"/>
      <c r="Q48" s="22">
        <v>1964</v>
      </c>
      <c r="R48" s="25">
        <f>Datos!BD49</f>
        <v>16.1730502116081</v>
      </c>
      <c r="S48" s="25">
        <f>Datos!BE49</f>
        <v>-2.2642473961409526</v>
      </c>
      <c r="T48" s="25">
        <f>Datos!BF49</f>
        <v>18.437297607749052</v>
      </c>
      <c r="U48" s="25">
        <f>Datos!BG49</f>
        <v>13.400658245791259</v>
      </c>
      <c r="V48" s="25">
        <f>Datos!BH49</f>
        <v>5.0366393619577927</v>
      </c>
      <c r="X48" s="22">
        <v>1964</v>
      </c>
      <c r="Y48" s="25">
        <f>Datos!BI49</f>
        <v>4.0846065800139293</v>
      </c>
      <c r="Z48" s="25">
        <f>Datos!BJ49</f>
        <v>-1.8203591838729782</v>
      </c>
      <c r="AA48" s="25">
        <f>Datos!BK49</f>
        <v>6.8569985458307707</v>
      </c>
      <c r="AB48" s="25">
        <f>Datos!BL49</f>
        <v>9.31605166577733</v>
      </c>
      <c r="AC48" s="25"/>
    </row>
    <row r="49" spans="1:29" x14ac:dyDescent="0.25">
      <c r="A49" s="9">
        <v>50</v>
      </c>
      <c r="C49" s="22">
        <v>1965</v>
      </c>
      <c r="D49" s="33">
        <f>Datos!AG50</f>
        <v>105197.83604486284</v>
      </c>
      <c r="E49" s="14">
        <f>Datos!AH50</f>
        <v>6.1487854716966162</v>
      </c>
      <c r="F49" s="14">
        <f>Datos!AJ50</f>
        <v>2.618482840422387</v>
      </c>
      <c r="G49" s="33">
        <f>Datos!AK50</f>
        <v>267420</v>
      </c>
      <c r="H49" s="32">
        <f>Datos!AL50</f>
        <v>8.9282732045897983</v>
      </c>
      <c r="I49" s="32"/>
      <c r="J49" s="22">
        <v>1965</v>
      </c>
      <c r="K49" s="14">
        <f>Datos!AP50</f>
        <v>6.7963323915018137</v>
      </c>
      <c r="L49" s="21">
        <f>Datos!AT50</f>
        <v>517.51475985640286</v>
      </c>
      <c r="M49" s="14">
        <f>Datos!AQ50</f>
        <v>-0.60633816284193509</v>
      </c>
      <c r="N49" s="21">
        <f>Datos!AR50</f>
        <v>21393.599999999999</v>
      </c>
      <c r="O49" s="25">
        <f>Datos!AS50</f>
        <v>8.9282732045897752</v>
      </c>
      <c r="P49" s="94"/>
      <c r="Q49" s="22">
        <v>1965</v>
      </c>
      <c r="R49" s="25">
        <f>Datos!BD50</f>
        <v>16.563832174108146</v>
      </c>
      <c r="S49" s="25">
        <f>Datos!BE50</f>
        <v>-2.0702453070077032</v>
      </c>
      <c r="T49" s="25">
        <f>Datos!BF50</f>
        <v>18.634077481115849</v>
      </c>
      <c r="U49" s="25">
        <f>Datos!BG50</f>
        <v>15.391612444843318</v>
      </c>
      <c r="V49" s="25">
        <f>Datos!BH50</f>
        <v>3.24246503627253</v>
      </c>
      <c r="X49" s="22">
        <v>1965</v>
      </c>
      <c r="Y49" s="25">
        <f>Datos!BI50</f>
        <v>3.7069964849300732</v>
      </c>
      <c r="Z49" s="25">
        <f>Datos!BJ50</f>
        <v>-1.6367511779223693</v>
      </c>
      <c r="AA49" s="25">
        <f>Datos!BK50</f>
        <v>4.8792162141948996</v>
      </c>
      <c r="AB49" s="25">
        <f>Datos!BL50</f>
        <v>11.684615959913245</v>
      </c>
      <c r="AC49" s="25"/>
    </row>
    <row r="50" spans="1:29" x14ac:dyDescent="0.25">
      <c r="A50" s="9">
        <v>51</v>
      </c>
      <c r="C50" s="22">
        <v>1966</v>
      </c>
      <c r="D50" s="33">
        <f>Datos!AG51</f>
        <v>111610.84267145308</v>
      </c>
      <c r="E50" s="14">
        <f>Datos!AH51</f>
        <v>6.0961393006747189</v>
      </c>
      <c r="F50" s="14">
        <f>Datos!AJ51</f>
        <v>4.7489057030378978</v>
      </c>
      <c r="G50" s="33">
        <f>Datos!AK51</f>
        <v>297196</v>
      </c>
      <c r="H50" s="32">
        <f>Datos!AL51</f>
        <v>11.134544910627486</v>
      </c>
      <c r="I50" s="32"/>
      <c r="J50" s="22">
        <v>1966</v>
      </c>
      <c r="K50" s="14">
        <f>Datos!AP51</f>
        <v>6.7441843657672251</v>
      </c>
      <c r="L50" s="21">
        <f>Datos!AT51</f>
        <v>556.0603115977716</v>
      </c>
      <c r="M50" s="14">
        <f>Datos!AQ51</f>
        <v>-0.60710105093119138</v>
      </c>
      <c r="N50" s="21">
        <f>Datos!AR51</f>
        <v>23775.68</v>
      </c>
      <c r="O50" s="25">
        <f>Datos!AS51</f>
        <v>11.134544910627486</v>
      </c>
      <c r="P50" s="94"/>
      <c r="Q50" s="22">
        <v>1966</v>
      </c>
      <c r="R50" s="25">
        <f>Datos!BD51</f>
        <v>16.907697277217729</v>
      </c>
      <c r="S50" s="25">
        <f>Datos!BE51</f>
        <v>-2.0096165493479052</v>
      </c>
      <c r="T50" s="25">
        <f>Datos!BF51</f>
        <v>18.917313826565632</v>
      </c>
      <c r="U50" s="25">
        <f>Datos!BG51</f>
        <v>14.585828880604044</v>
      </c>
      <c r="V50" s="25">
        <f>Datos!BH51</f>
        <v>4.3314849459615878</v>
      </c>
      <c r="X50" s="22">
        <v>1966</v>
      </c>
      <c r="Y50" s="25">
        <f>Datos!BI51</f>
        <v>2.8851330435133704</v>
      </c>
      <c r="Z50" s="25">
        <f>Datos!BJ51</f>
        <v>-0.87551649416546651</v>
      </c>
      <c r="AA50" s="25">
        <f>Datos!BK51</f>
        <v>5.2070014401270539</v>
      </c>
      <c r="AB50" s="25">
        <f>Datos!BL51</f>
        <v>11.700695837090674</v>
      </c>
      <c r="AC50" s="25"/>
    </row>
    <row r="51" spans="1:29" x14ac:dyDescent="0.25">
      <c r="A51" s="9">
        <v>52</v>
      </c>
      <c r="C51" s="22">
        <v>1967</v>
      </c>
      <c r="D51" s="33">
        <f>Datos!AG52</f>
        <v>118145.57366544109</v>
      </c>
      <c r="E51" s="14">
        <f>Datos!AH52</f>
        <v>5.8549248778850149</v>
      </c>
      <c r="F51" s="14">
        <f>Datos!AJ52</f>
        <v>3.3148474509009818</v>
      </c>
      <c r="G51" s="33">
        <f>Datos!AK52</f>
        <v>325025</v>
      </c>
      <c r="H51" s="32">
        <f>Datos!AL52</f>
        <v>9.3638541568527245</v>
      </c>
      <c r="I51" s="32"/>
      <c r="J51" s="22">
        <v>1967</v>
      </c>
      <c r="K51" s="14">
        <f>Datos!AP52</f>
        <v>6.6705492825573254</v>
      </c>
      <c r="L51" s="21">
        <f>Datos!AT52</f>
        <v>587.95730208686109</v>
      </c>
      <c r="M51" s="14">
        <f>Datos!AQ52</f>
        <v>-0.76462004757453794</v>
      </c>
      <c r="N51" s="21">
        <f>Datos!AR52</f>
        <v>26002</v>
      </c>
      <c r="O51" s="25">
        <f>Datos!AS52</f>
        <v>9.3638541568527245</v>
      </c>
      <c r="P51" s="94"/>
      <c r="Q51" s="22">
        <v>1967</v>
      </c>
      <c r="R51" s="25">
        <f>Datos!BD52</f>
        <v>18.206599492346744</v>
      </c>
      <c r="S51" s="25">
        <f>Datos!BE52</f>
        <v>-2.3190523805861085</v>
      </c>
      <c r="T51" s="25">
        <f>Datos!BF52</f>
        <v>20.525651872932851</v>
      </c>
      <c r="U51" s="25">
        <f>Datos!BG52</f>
        <v>15.618337050996075</v>
      </c>
      <c r="V51" s="25">
        <f>Datos!BH52</f>
        <v>4.9073148219367759</v>
      </c>
      <c r="X51" s="22">
        <v>1967</v>
      </c>
      <c r="Y51" s="25">
        <f>Datos!BI52</f>
        <v>3.8903161295284967</v>
      </c>
      <c r="Z51" s="25">
        <f>Datos!BJ52</f>
        <v>-1.5712637489423891</v>
      </c>
      <c r="AA51" s="25">
        <f>Datos!BK52</f>
        <v>6.478578570879165</v>
      </c>
      <c r="AB51" s="25">
        <f>Datos!BL52</f>
        <v>11.728020921467579</v>
      </c>
      <c r="AC51" s="25"/>
    </row>
    <row r="52" spans="1:29" x14ac:dyDescent="0.25">
      <c r="A52" s="9">
        <v>53</v>
      </c>
      <c r="C52" s="22">
        <v>1968</v>
      </c>
      <c r="D52" s="33">
        <f>Datos!AG53</f>
        <v>129278.76048386646</v>
      </c>
      <c r="E52" s="14">
        <f>Datos!AH53</f>
        <v>9.4232788186815917</v>
      </c>
      <c r="F52" s="14">
        <f>Datos!AJ53</f>
        <v>1.1823288086793005</v>
      </c>
      <c r="G52" s="33">
        <f>Datos!AK53</f>
        <v>359858</v>
      </c>
      <c r="H52" s="32">
        <f>Datos!AL53</f>
        <v>10.717021767556334</v>
      </c>
      <c r="I52" s="32"/>
      <c r="J52" s="22">
        <v>1968</v>
      </c>
      <c r="K52" s="14">
        <f>Datos!AP53</f>
        <v>6.5521016579300095</v>
      </c>
      <c r="L52" s="21">
        <f>Datos!AT53</f>
        <v>629.37612764470111</v>
      </c>
      <c r="M52" s="14">
        <f>Datos!AQ53</f>
        <v>2.6946227395580502</v>
      </c>
      <c r="N52" s="21">
        <f>Datos!AR53</f>
        <v>28788.639999999999</v>
      </c>
      <c r="O52" s="25">
        <f>Datos!AS53</f>
        <v>10.717021767556334</v>
      </c>
      <c r="P52" s="94"/>
      <c r="Q52" s="22">
        <v>1968</v>
      </c>
      <c r="R52" s="25">
        <f>Datos!BD53</f>
        <v>18.236359897515129</v>
      </c>
      <c r="S52" s="25">
        <f>Datos!BE53</f>
        <v>-2.6934235170539491</v>
      </c>
      <c r="T52" s="25">
        <f>Datos!BF53</f>
        <v>20.92978341456908</v>
      </c>
      <c r="U52" s="25">
        <f>Datos!BG53</f>
        <v>15.4629048124538</v>
      </c>
      <c r="V52" s="25">
        <f>Datos!BH53</f>
        <v>5.4668786021152789</v>
      </c>
      <c r="X52" s="22">
        <v>1968</v>
      </c>
      <c r="Y52" s="25">
        <f>Datos!BI53</f>
        <v>3.7052115000917016</v>
      </c>
      <c r="Z52" s="25">
        <f>Datos!BJ53</f>
        <v>-1.0117879830377536</v>
      </c>
      <c r="AA52" s="25">
        <f>Datos!BK53</f>
        <v>6.4786665851530323</v>
      </c>
      <c r="AB52" s="25">
        <f>Datos!BL53</f>
        <v>11.757693312362099</v>
      </c>
      <c r="AC52" s="25"/>
    </row>
    <row r="53" spans="1:29" x14ac:dyDescent="0.25">
      <c r="A53" s="9">
        <v>54</v>
      </c>
      <c r="C53" s="22">
        <v>1969</v>
      </c>
      <c r="D53" s="33">
        <f>Datos!AG54</f>
        <v>133698.31007915997</v>
      </c>
      <c r="E53" s="14">
        <f>Datos!AH54</f>
        <v>3.4186200260212685</v>
      </c>
      <c r="F53" s="14">
        <f>Datos!AJ54</f>
        <v>6.8883840577501632</v>
      </c>
      <c r="G53" s="33">
        <f>Datos!AK54</f>
        <v>397796</v>
      </c>
      <c r="H53" s="32">
        <f>Datos!AL54</f>
        <v>10.542491760638928</v>
      </c>
      <c r="I53" s="32"/>
      <c r="J53" s="22">
        <v>1969</v>
      </c>
      <c r="K53" s="14">
        <f>Datos!AP54</f>
        <v>6.4033485955271585</v>
      </c>
      <c r="L53" s="21">
        <f>Datos!AT54</f>
        <v>672.65070006496865</v>
      </c>
      <c r="M53" s="14">
        <f>Datos!AQ54</f>
        <v>-2.8051077422871273</v>
      </c>
      <c r="N53" s="21">
        <f>Datos!AR54</f>
        <v>31823.68</v>
      </c>
      <c r="O53" s="25">
        <f>Datos!AS54</f>
        <v>10.542491760638928</v>
      </c>
      <c r="P53" s="94"/>
      <c r="Q53" s="22">
        <v>1969</v>
      </c>
      <c r="R53" s="25">
        <f>Datos!BD54</f>
        <v>18.275699102052307</v>
      </c>
      <c r="S53" s="25">
        <f>Datos!BE54</f>
        <v>-2.2260153445484621</v>
      </c>
      <c r="T53" s="25">
        <f>Datos!BF54</f>
        <v>20.501714446600769</v>
      </c>
      <c r="U53" s="25">
        <f>Datos!BG54</f>
        <v>15.106989512212287</v>
      </c>
      <c r="V53" s="25">
        <f>Datos!BH54</f>
        <v>5.3947249343884813</v>
      </c>
      <c r="X53" s="22">
        <v>1969</v>
      </c>
      <c r="Y53" s="25">
        <f>Datos!BI54</f>
        <v>3.4525234039557944</v>
      </c>
      <c r="Z53" s="25">
        <f>Datos!BJ54</f>
        <v>-1.2265080594073343</v>
      </c>
      <c r="AA53" s="25">
        <f>Datos!BK54</f>
        <v>6.6212329937958154</v>
      </c>
      <c r="AB53" s="25">
        <f>Datos!BL54</f>
        <v>11.654466108256493</v>
      </c>
      <c r="AC53" s="25"/>
    </row>
    <row r="54" spans="1:29" x14ac:dyDescent="0.25">
      <c r="A54" s="9">
        <v>55</v>
      </c>
      <c r="C54" s="22">
        <v>1970</v>
      </c>
      <c r="D54" s="33">
        <f>Datos!AG55</f>
        <v>142392.02134466922</v>
      </c>
      <c r="E54" s="14">
        <f>Datos!AH55</f>
        <v>6.5024840331653344</v>
      </c>
      <c r="F54" s="14">
        <f>Datos!AJ55</f>
        <v>4.871182297835186</v>
      </c>
      <c r="G54" s="33">
        <f>Datos!AK55</f>
        <v>444300</v>
      </c>
      <c r="H54" s="32">
        <f>Datos!AL55</f>
        <v>11.690414182143606</v>
      </c>
      <c r="I54" s="32"/>
      <c r="J54" s="22">
        <v>1970</v>
      </c>
      <c r="K54" s="14">
        <f>Datos!AP55</f>
        <v>6.277575501155308</v>
      </c>
      <c r="L54" s="21">
        <f>Datos!AT55</f>
        <v>726.36612580210078</v>
      </c>
      <c r="M54" s="14">
        <f>Datos!AQ55</f>
        <v>0.21162369479117427</v>
      </c>
      <c r="N54" s="21">
        <f>Datos!AR55</f>
        <v>35544</v>
      </c>
      <c r="O54" s="25">
        <f>Datos!AS55</f>
        <v>11.690414182143606</v>
      </c>
      <c r="P54" s="94"/>
      <c r="Q54" s="22">
        <v>1970</v>
      </c>
      <c r="R54" s="25">
        <f>Datos!BD55</f>
        <v>19.955210443394105</v>
      </c>
      <c r="S54" s="25">
        <f>Datos!BE55</f>
        <v>-3.3420549178483006</v>
      </c>
      <c r="T54" s="25">
        <f>Datos!BF55</f>
        <v>23.297265361242406</v>
      </c>
      <c r="U54" s="25">
        <f>Datos!BG55</f>
        <v>18.221865856403333</v>
      </c>
      <c r="V54" s="25">
        <f>Datos!BH55</f>
        <v>5.0753995048390719</v>
      </c>
      <c r="X54" s="22">
        <v>1970</v>
      </c>
      <c r="Y54" s="25">
        <f>Datos!BI55</f>
        <v>4.8500450146297567</v>
      </c>
      <c r="Z54" s="25">
        <f>Datos!BJ55</f>
        <v>-1.5079900967814541</v>
      </c>
      <c r="AA54" s="25">
        <f>Datos!BK55</f>
        <v>6.5833896016205262</v>
      </c>
      <c r="AB54" s="25">
        <f>Datos!BL55</f>
        <v>13.371820841773577</v>
      </c>
      <c r="AC54" s="25"/>
    </row>
    <row r="55" spans="1:29" x14ac:dyDescent="0.25">
      <c r="A55" s="9">
        <v>56</v>
      </c>
      <c r="C55" s="22">
        <v>1971</v>
      </c>
      <c r="D55" s="33">
        <f>Datos!AG56</f>
        <v>147749.47513613402</v>
      </c>
      <c r="E55" s="14">
        <f>Datos!AH56</f>
        <v>3.7624676866526929</v>
      </c>
      <c r="F55" s="14">
        <f>Datos!AJ56</f>
        <v>6.289221105104259</v>
      </c>
      <c r="G55" s="33">
        <f>Datos!AK56</f>
        <v>490011</v>
      </c>
      <c r="H55" s="32">
        <f>Datos!AL56</f>
        <v>10.288318703578669</v>
      </c>
      <c r="I55" s="32"/>
      <c r="J55" s="22">
        <v>1971</v>
      </c>
      <c r="K55" s="14">
        <f>Datos!AP56</f>
        <v>6.1619227051888048</v>
      </c>
      <c r="L55" s="21">
        <f>Datos!AT56</f>
        <v>776.49396886163493</v>
      </c>
      <c r="M55" s="14">
        <f>Datos!AQ56</f>
        <v>-2.2601842142586204</v>
      </c>
      <c r="N55" s="21">
        <f>Datos!AR56</f>
        <v>39200.879999999997</v>
      </c>
      <c r="O55" s="25">
        <f>Datos!AS56</f>
        <v>10.288318703578646</v>
      </c>
      <c r="P55" s="94"/>
      <c r="Q55" s="22">
        <v>1971</v>
      </c>
      <c r="R55" s="25">
        <f>Datos!BD56</f>
        <v>17.973474064867929</v>
      </c>
      <c r="S55" s="25">
        <f>Datos!BE56</f>
        <v>-2.369589662272888</v>
      </c>
      <c r="T55" s="25">
        <f>Datos!BF56</f>
        <v>20.343063727140816</v>
      </c>
      <c r="U55" s="25">
        <f>Datos!BG56</f>
        <v>17.015179251078035</v>
      </c>
      <c r="V55" s="25">
        <f>Datos!BH56</f>
        <v>3.3278844760627821</v>
      </c>
      <c r="X55" s="22">
        <v>1971</v>
      </c>
      <c r="Y55" s="25">
        <f>Datos!BI56</f>
        <v>3.6756827907944913</v>
      </c>
      <c r="Z55" s="25">
        <f>Datos!BJ56</f>
        <v>-1.3060931285216046</v>
      </c>
      <c r="AA55" s="25">
        <f>Datos!BK56</f>
        <v>4.6339776045843868</v>
      </c>
      <c r="AB55" s="25">
        <f>Datos!BL56</f>
        <v>13.339496460283543</v>
      </c>
      <c r="AC55" s="25"/>
    </row>
    <row r="56" spans="1:29" x14ac:dyDescent="0.25">
      <c r="A56" s="9">
        <v>57</v>
      </c>
      <c r="C56" s="22">
        <v>1972</v>
      </c>
      <c r="D56" s="33">
        <f>Datos!AG57</f>
        <v>159907.49474693826</v>
      </c>
      <c r="E56" s="14">
        <f>Datos!AH57</f>
        <v>8.2288073102134707</v>
      </c>
      <c r="F56" s="14">
        <f>Datos!AJ57</f>
        <v>6.4851583921661016</v>
      </c>
      <c r="G56" s="33">
        <f>Datos!AK57</f>
        <v>564726</v>
      </c>
      <c r="H56" s="32">
        <f>Datos!AL57</f>
        <v>15.247616890233084</v>
      </c>
      <c r="I56" s="32"/>
      <c r="J56" s="22">
        <v>1972</v>
      </c>
      <c r="K56" s="14">
        <f>Datos!AP57</f>
        <v>6.0850810898891661</v>
      </c>
      <c r="L56" s="21">
        <f>Datos!AT57</f>
        <v>867.40721192177773</v>
      </c>
      <c r="M56" s="14">
        <f>Datos!AQ57</f>
        <v>2.0207612590764423</v>
      </c>
      <c r="N56" s="21">
        <f>Datos!AR57</f>
        <v>45178.080000000002</v>
      </c>
      <c r="O56" s="25">
        <f>Datos!AS57</f>
        <v>15.247616890233084</v>
      </c>
      <c r="P56" s="94"/>
      <c r="Q56" s="22">
        <v>1972</v>
      </c>
      <c r="R56" s="25">
        <f>Datos!BD57</f>
        <v>18.97008460740253</v>
      </c>
      <c r="S56" s="25">
        <f>Datos!BE57</f>
        <v>-2.2260795500826949</v>
      </c>
      <c r="T56" s="25">
        <f>Datos!BF57</f>
        <v>21.196164157485224</v>
      </c>
      <c r="U56" s="25">
        <f>Datos!BG57</f>
        <v>18.15752240909751</v>
      </c>
      <c r="V56" s="25">
        <f>Datos!BH57</f>
        <v>3.0386417483877142</v>
      </c>
      <c r="X56" s="22">
        <v>1972</v>
      </c>
      <c r="Y56" s="25">
        <f>Datos!BI57</f>
        <v>5.2718043794689802</v>
      </c>
      <c r="Z56" s="25">
        <f>Datos!BJ57</f>
        <v>-3.0457248293862862</v>
      </c>
      <c r="AA56" s="25">
        <f>Datos!BK57</f>
        <v>6.0843665777740004</v>
      </c>
      <c r="AB56" s="25">
        <f>Datos!BL57</f>
        <v>12.88571802962853</v>
      </c>
      <c r="AC56" s="25"/>
    </row>
    <row r="57" spans="1:29" x14ac:dyDescent="0.25">
      <c r="A57" s="9">
        <v>58</v>
      </c>
      <c r="C57" s="22">
        <v>1973</v>
      </c>
      <c r="D57" s="33">
        <f>Datos!AG58</f>
        <v>172478.01457529585</v>
      </c>
      <c r="E57" s="14">
        <f>Datos!AH58</f>
        <v>7.8611198607364097</v>
      </c>
      <c r="F57" s="14">
        <f>Datos!AJ58</f>
        <v>13.42448790869437</v>
      </c>
      <c r="G57" s="33">
        <f>Datos!AK58</f>
        <v>690891</v>
      </c>
      <c r="H57" s="32">
        <f>Datos!AL58</f>
        <v>22.340922854623301</v>
      </c>
      <c r="I57" s="32"/>
      <c r="J57" s="22">
        <v>1973</v>
      </c>
      <c r="K57" s="14">
        <f>Datos!AP58</f>
        <v>6.0122782566708555</v>
      </c>
      <c r="L57" s="21">
        <f>Datos!AT58</f>
        <v>1028.6029582223914</v>
      </c>
      <c r="M57" s="14">
        <f>Datos!AQ58</f>
        <v>1.7439881818115843</v>
      </c>
      <c r="N57" s="21">
        <f>Datos!AR58</f>
        <v>55271.28</v>
      </c>
      <c r="O57" s="25">
        <f>Datos!AS58</f>
        <v>22.340922854623301</v>
      </c>
      <c r="P57" s="94"/>
      <c r="Q57" s="22">
        <v>1973</v>
      </c>
      <c r="R57" s="25">
        <f>Datos!BD58</f>
        <v>19.299715874139338</v>
      </c>
      <c r="S57" s="25">
        <f>Datos!BE58</f>
        <v>-2.7659934779871209</v>
      </c>
      <c r="T57" s="25">
        <f>Datos!BF58</f>
        <v>22.065709352126458</v>
      </c>
      <c r="U57" s="25">
        <f>Datos!BG58</f>
        <v>18.505089804325138</v>
      </c>
      <c r="V57" s="25">
        <f>Datos!BH58</f>
        <v>3.5606195478013181</v>
      </c>
      <c r="X57" s="22">
        <v>1973</v>
      </c>
      <c r="Y57" s="25">
        <f>Datos!BI58</f>
        <v>6.6884646058495463</v>
      </c>
      <c r="Z57" s="25">
        <f>Datos!BJ58</f>
        <v>-3.9224711278624271</v>
      </c>
      <c r="AA57" s="25">
        <f>Datos!BK58</f>
        <v>7.4830906756637452</v>
      </c>
      <c r="AB57" s="25">
        <f>Datos!BL58</f>
        <v>11.816625198475592</v>
      </c>
      <c r="AC57" s="25"/>
    </row>
    <row r="58" spans="1:29" x14ac:dyDescent="0.25">
      <c r="A58" s="9">
        <v>59</v>
      </c>
      <c r="C58" s="22">
        <v>1974</v>
      </c>
      <c r="D58" s="33">
        <f>Datos!AG59</f>
        <v>182441.77148924614</v>
      </c>
      <c r="E58" s="14">
        <f>Datos!AH59</f>
        <v>5.7768272312762381</v>
      </c>
      <c r="F58" s="14">
        <f>Datos!AJ59</f>
        <v>23.11218177501868</v>
      </c>
      <c r="G58" s="33">
        <f>Datos!AK59</f>
        <v>899707</v>
      </c>
      <c r="H58" s="32">
        <f>Datos!AL59</f>
        <v>30.224159816816254</v>
      </c>
      <c r="I58" s="32"/>
      <c r="J58" s="22">
        <v>1974</v>
      </c>
      <c r="K58" s="14">
        <f>Datos!AP59</f>
        <v>5.952207597038095</v>
      </c>
      <c r="L58" s="21">
        <f>Datos!AT59</f>
        <v>1298.351611242957</v>
      </c>
      <c r="M58" s="14">
        <f>Datos!AQ59</f>
        <v>-0.16552780705511028</v>
      </c>
      <c r="N58" s="21">
        <f>Datos!AR59</f>
        <v>71976.56</v>
      </c>
      <c r="O58" s="25">
        <f>Datos!AS59</f>
        <v>30.224159816816254</v>
      </c>
      <c r="P58" s="94"/>
      <c r="Q58" s="22">
        <v>1974</v>
      </c>
      <c r="R58" s="25">
        <f>Datos!BD59</f>
        <v>19.881361376537029</v>
      </c>
      <c r="S58" s="25">
        <f>Datos!BE59</f>
        <v>-4.4820147003413338</v>
      </c>
      <c r="T58" s="25">
        <f>Datos!BF59</f>
        <v>24.363376076878364</v>
      </c>
      <c r="U58" s="25">
        <f>Datos!BG59</f>
        <v>20.64105314285651</v>
      </c>
      <c r="V58" s="25">
        <f>Datos!BH59</f>
        <v>3.7223229340218533</v>
      </c>
      <c r="X58" s="22">
        <v>1974</v>
      </c>
      <c r="Y58" s="25">
        <f>Datos!BI59</f>
        <v>8.3054816734781447</v>
      </c>
      <c r="Z58" s="25">
        <f>Datos!BJ59</f>
        <v>-3.8234669731368105</v>
      </c>
      <c r="AA58" s="25">
        <f>Datos!BK59</f>
        <v>7.5457899071586638</v>
      </c>
      <c r="AB58" s="25">
        <f>Datos!BL59</f>
        <v>12.335571469378365</v>
      </c>
      <c r="AC58" s="25"/>
    </row>
    <row r="59" spans="1:29" x14ac:dyDescent="0.25">
      <c r="A59" s="9">
        <v>60</v>
      </c>
      <c r="C59" s="22">
        <v>1975</v>
      </c>
      <c r="D59" s="33">
        <f>Datos!AG60</f>
        <v>192922.1117754812</v>
      </c>
      <c r="E59" s="14">
        <f>Datos!AH60</f>
        <v>5.7444850489476895</v>
      </c>
      <c r="F59" s="14">
        <f>Datos!AJ60</f>
        <v>15.625493482694509</v>
      </c>
      <c r="G59" s="33">
        <f>Datos!AK60</f>
        <v>1100050</v>
      </c>
      <c r="H59" s="32">
        <f>Datos!AL60</f>
        <v>22.267582668579887</v>
      </c>
      <c r="I59" s="32"/>
      <c r="J59" s="22">
        <v>1975</v>
      </c>
      <c r="K59" s="14">
        <f>Datos!AP60</f>
        <v>5.9576313516890744</v>
      </c>
      <c r="L59" s="21">
        <f>Datos!AT60</f>
        <v>1538.7095005131864</v>
      </c>
      <c r="M59" s="14">
        <f>Datos!AQ60</f>
        <v>-0.20116182291195495</v>
      </c>
      <c r="N59" s="21">
        <f>Datos!AR60</f>
        <v>88004</v>
      </c>
      <c r="O59" s="25">
        <f>Datos!AS60</f>
        <v>22.267582668579887</v>
      </c>
      <c r="P59" s="94"/>
      <c r="Q59" s="22">
        <v>1975</v>
      </c>
      <c r="R59" s="25">
        <f>Datos!BD60</f>
        <v>21.417844643425298</v>
      </c>
      <c r="S59" s="25">
        <f>Datos!BE60</f>
        <v>-5.048179628198719</v>
      </c>
      <c r="T59" s="25">
        <f>Datos!BF60</f>
        <v>26.466024271624015</v>
      </c>
      <c r="U59" s="25">
        <f>Datos!BG60</f>
        <v>22.764101631744012</v>
      </c>
      <c r="V59" s="25">
        <f>Datos!BH60</f>
        <v>3.7019226398800047</v>
      </c>
      <c r="X59" s="22">
        <v>1975</v>
      </c>
      <c r="Y59" s="25">
        <f>Datos!BI60</f>
        <v>10.320667242398075</v>
      </c>
      <c r="Z59" s="25">
        <f>Datos!BJ60</f>
        <v>-5.2724876141993544</v>
      </c>
      <c r="AA59" s="25">
        <f>Datos!BK60</f>
        <v>8.9744102540793591</v>
      </c>
      <c r="AB59" s="25">
        <f>Datos!BL60</f>
        <v>12.443434389345937</v>
      </c>
      <c r="AC59" s="25"/>
    </row>
    <row r="60" spans="1:29" x14ac:dyDescent="0.25">
      <c r="A60" s="9">
        <v>61</v>
      </c>
      <c r="C60" s="22">
        <v>1976</v>
      </c>
      <c r="D60" s="33">
        <f>Datos!AG61</f>
        <v>201444.33828752002</v>
      </c>
      <c r="E60" s="14">
        <f>Datos!AH61</f>
        <v>4.4174441351527483</v>
      </c>
      <c r="F60" s="14">
        <f>Datos!AJ61</f>
        <v>19.355334425360169</v>
      </c>
      <c r="G60" s="33">
        <f>Datos!AK61</f>
        <v>1370968</v>
      </c>
      <c r="H60" s="32">
        <f>Datos!AL61</f>
        <v>24.62778964592518</v>
      </c>
      <c r="I60" s="13"/>
      <c r="J60" s="22">
        <v>1976</v>
      </c>
      <c r="K60" s="14">
        <f>Datos!AP61</f>
        <v>6.0200887218279098</v>
      </c>
      <c r="L60" s="21">
        <f>Datos!AT61</f>
        <v>1508.7379279822771</v>
      </c>
      <c r="M60" s="14">
        <f>Datos!AQ61</f>
        <v>-1.5116423745693441</v>
      </c>
      <c r="N60" s="21">
        <f>Datos!AR61</f>
        <v>89023.896103896099</v>
      </c>
      <c r="O60" s="25">
        <f>Datos!AS61</f>
        <v>1.1589201671470706</v>
      </c>
      <c r="P60" s="94"/>
      <c r="Q60" s="22">
        <v>1976</v>
      </c>
      <c r="R60" s="25">
        <f>Datos!BD61</f>
        <v>21.037690157611262</v>
      </c>
      <c r="S60" s="25">
        <f>Datos!BE61</f>
        <v>-4.1374284447193519</v>
      </c>
      <c r="T60" s="25">
        <f>Datos!BF61</f>
        <v>25.175118602330613</v>
      </c>
      <c r="U60" s="25">
        <f>Datos!BG61</f>
        <v>21.784375711176335</v>
      </c>
      <c r="V60" s="25">
        <f>Datos!BH61</f>
        <v>3.3907428911542796</v>
      </c>
      <c r="X60" s="22">
        <v>1976</v>
      </c>
      <c r="Y60" s="25">
        <f>Datos!BI61</f>
        <v>8.9223687204952959</v>
      </c>
      <c r="Z60" s="25">
        <f>Datos!BJ61</f>
        <v>-4.7849402757759476</v>
      </c>
      <c r="AA60" s="25">
        <f>Datos!BK61</f>
        <v>8.1756831669302272</v>
      </c>
      <c r="AB60" s="25">
        <f>Datos!BL61</f>
        <v>12.862006990681039</v>
      </c>
      <c r="AC60" s="25"/>
    </row>
    <row r="61" spans="1:29" ht="15.75" customHeight="1" x14ac:dyDescent="0.25">
      <c r="A61" s="9">
        <v>62</v>
      </c>
      <c r="C61" s="22">
        <v>1977</v>
      </c>
      <c r="D61" s="33">
        <f>Datos!AG62</f>
        <v>208274.59000955315</v>
      </c>
      <c r="E61" s="14">
        <f>Datos!AH62</f>
        <v>3.3906397072745564</v>
      </c>
      <c r="F61" s="14">
        <f>Datos!AJ62</f>
        <v>30.463834845071137</v>
      </c>
      <c r="G61" s="33">
        <f>Datos!AK62</f>
        <v>1849263</v>
      </c>
      <c r="H61" s="32">
        <f>Datos!AL62</f>
        <v>34.887393432961233</v>
      </c>
      <c r="I61" s="43"/>
      <c r="J61" s="22">
        <v>1977</v>
      </c>
      <c r="K61" s="14">
        <f>Datos!AP62</f>
        <v>6.1759242700705874</v>
      </c>
      <c r="L61" s="21">
        <f>Datos!AT62</f>
        <v>1346.143831867967</v>
      </c>
      <c r="M61" s="14">
        <f>Datos!AQ62</f>
        <v>-2.6232731967666623</v>
      </c>
      <c r="N61" s="21">
        <f>Datos!AR62</f>
        <v>81946.66174298375</v>
      </c>
      <c r="O61" s="25">
        <f>Datos!AS62</f>
        <v>-7.9498142303868651</v>
      </c>
      <c r="P61" s="94"/>
      <c r="Q61" s="22">
        <v>1977</v>
      </c>
      <c r="R61" s="25">
        <f>Datos!BD62</f>
        <v>19.64723243800368</v>
      </c>
      <c r="S61" s="25">
        <f>Datos!BE62</f>
        <v>-1.9480964398609972</v>
      </c>
      <c r="T61" s="25">
        <f>Datos!BF62</f>
        <v>21.595328877864677</v>
      </c>
      <c r="U61" s="25">
        <f>Datos!BG62</f>
        <v>17.105702469938926</v>
      </c>
      <c r="V61" s="25">
        <f>Datos!BH62</f>
        <v>4.4896264079257513</v>
      </c>
      <c r="X61" s="22">
        <v>1977</v>
      </c>
      <c r="Y61" s="25">
        <f>Datos!BI62</f>
        <v>5.2845607502376168</v>
      </c>
      <c r="Z61" s="25">
        <f>Datos!BJ62</f>
        <v>-3.3364643103766203</v>
      </c>
      <c r="AA61" s="25">
        <f>Datos!BK62</f>
        <v>7.8260907183023711</v>
      </c>
      <c r="AB61" s="25">
        <f>Datos!BL62</f>
        <v>11.821141719701309</v>
      </c>
      <c r="AC61" s="25"/>
    </row>
    <row r="62" spans="1:29" x14ac:dyDescent="0.25">
      <c r="A62" s="9">
        <v>63</v>
      </c>
      <c r="C62" s="22">
        <v>1978</v>
      </c>
      <c r="D62" s="33">
        <f>Datos!AG63</f>
        <v>226929.62491830011</v>
      </c>
      <c r="E62" s="14">
        <f>Datos!AH63</f>
        <v>8.9569423269018511</v>
      </c>
      <c r="F62" s="14">
        <f>Datos!AJ63</f>
        <v>16.005633645954887</v>
      </c>
      <c r="G62" s="33">
        <f>Datos!AK63</f>
        <v>2337398</v>
      </c>
      <c r="H62" s="32">
        <f>Datos!AL63</f>
        <v>26.396191347580089</v>
      </c>
      <c r="J62" s="22">
        <v>1978</v>
      </c>
      <c r="K62" s="14">
        <f>Datos!AP63</f>
        <v>6.3996732578107451</v>
      </c>
      <c r="L62" s="21">
        <f>Datos!AT63</f>
        <v>1639.5323798097281</v>
      </c>
      <c r="M62" s="14">
        <f>Datos!AQ63</f>
        <v>2.4034557539427182</v>
      </c>
      <c r="N62" s="21">
        <f>Datos!AR63</f>
        <v>102969.07488986784</v>
      </c>
      <c r="O62" s="25">
        <f>Datos!AS63</f>
        <v>25.653776126742621</v>
      </c>
      <c r="Q62" s="22">
        <v>1978</v>
      </c>
      <c r="R62" s="25">
        <f>Datos!BD63</f>
        <v>21.067229457713236</v>
      </c>
      <c r="S62" s="25">
        <f>Datos!BE63</f>
        <v>-2.6153483488905187</v>
      </c>
      <c r="T62" s="25">
        <f>Datos!BF63</f>
        <v>23.682577806603753</v>
      </c>
      <c r="U62" s="25">
        <f>Datos!BG63</f>
        <v>17.050930136844478</v>
      </c>
      <c r="V62" s="25">
        <f>Datos!BH63</f>
        <v>6.6316476697592766</v>
      </c>
      <c r="X62" s="22">
        <v>1978</v>
      </c>
      <c r="Y62" s="25">
        <f>Datos!BI63</f>
        <v>5.4860618516829422</v>
      </c>
      <c r="Z62" s="25">
        <f>Datos!BJ63</f>
        <v>-2.8707135027924213</v>
      </c>
      <c r="AA62" s="25">
        <f>Datos!BK63</f>
        <v>9.5023611725516979</v>
      </c>
      <c r="AB62" s="25">
        <f>Datos!BL63</f>
        <v>11.564868285161536</v>
      </c>
      <c r="AC62" s="25"/>
    </row>
    <row r="63" spans="1:29" x14ac:dyDescent="0.25">
      <c r="A63" s="9">
        <v>64</v>
      </c>
      <c r="C63" s="22">
        <v>1979</v>
      </c>
      <c r="D63" s="33">
        <f>Datos!AG64</f>
        <v>248937.64603724063</v>
      </c>
      <c r="E63" s="14">
        <f>Datos!AH64</f>
        <v>9.6981701383695107</v>
      </c>
      <c r="F63" s="14">
        <f>Datos!AJ64</f>
        <v>19.634434516170352</v>
      </c>
      <c r="G63" s="33">
        <f>Datos!AK64</f>
        <v>3067526</v>
      </c>
      <c r="H63" s="32">
        <f>Datos!AL64</f>
        <v>31.23678551962481</v>
      </c>
      <c r="J63" s="22">
        <v>1979</v>
      </c>
      <c r="K63" s="14">
        <f>Datos!AP64</f>
        <v>6.6019201063898691</v>
      </c>
      <c r="L63" s="21">
        <f>Datos!AT64</f>
        <v>2079.4811064183032</v>
      </c>
      <c r="M63" s="14">
        <f>Datos!AQ64</f>
        <v>2.9044974320251882</v>
      </c>
      <c r="N63" s="21">
        <f>Datos!AR64</f>
        <v>134737.59882869691</v>
      </c>
      <c r="O63" s="25">
        <f>Datos!AS64</f>
        <v>30.852490393652253</v>
      </c>
      <c r="Q63" s="22">
        <v>1979</v>
      </c>
      <c r="R63" s="25">
        <f>Datos!BD64</f>
        <v>23.421317374327064</v>
      </c>
      <c r="S63" s="25">
        <f>Datos!BE64</f>
        <v>-3.6148039169024164</v>
      </c>
      <c r="T63" s="25">
        <f>Datos!BF64</f>
        <v>27.036121291229481</v>
      </c>
      <c r="U63" s="25">
        <f>Datos!BG64</f>
        <v>20.091762873403521</v>
      </c>
      <c r="V63" s="25">
        <f>Datos!BH64</f>
        <v>6.9443584178259607</v>
      </c>
      <c r="X63" s="22">
        <v>1979</v>
      </c>
      <c r="Y63" s="25">
        <f>Datos!BI64</f>
        <v>6.9236593267669146</v>
      </c>
      <c r="Z63" s="25">
        <f>Datos!BJ64</f>
        <v>-3.3088554098644964</v>
      </c>
      <c r="AA63" s="25">
        <f>Datos!BK64</f>
        <v>10.253213827690457</v>
      </c>
      <c r="AB63" s="25">
        <f>Datos!BL64</f>
        <v>13.168103546636607</v>
      </c>
      <c r="AC63" s="25"/>
    </row>
    <row r="64" spans="1:29" ht="15.75" customHeight="1" x14ac:dyDescent="0.25">
      <c r="A64" s="9">
        <v>65</v>
      </c>
      <c r="C64" s="22">
        <v>1980</v>
      </c>
      <c r="D64" s="33">
        <f>Datos!AG65</f>
        <v>271922.68617905746</v>
      </c>
      <c r="E64" s="14">
        <f>Datos!AH65</f>
        <v>9.233251984064438</v>
      </c>
      <c r="F64" s="14">
        <f>Datos!AJ65</f>
        <v>31.072028144731245</v>
      </c>
      <c r="G64" s="33">
        <f>Datos!AK65</f>
        <v>4391907</v>
      </c>
      <c r="H64" s="32">
        <f>Datos!AL65</f>
        <v>43.174238783958138</v>
      </c>
      <c r="J64" s="22">
        <v>1980</v>
      </c>
      <c r="K64" s="14">
        <f>Datos!AP65</f>
        <v>6.7331366210554355</v>
      </c>
      <c r="L64" s="21">
        <f>Datos!AT65</f>
        <v>2863.8306536413274</v>
      </c>
      <c r="M64" s="14">
        <f>Datos!AQ65</f>
        <v>2.3423984735737591</v>
      </c>
      <c r="N64" s="21">
        <f>Datos!AR65</f>
        <v>191438.00944424263</v>
      </c>
      <c r="O64" s="25">
        <f>Datos!AS65</f>
        <v>42.082099657745609</v>
      </c>
      <c r="Q64" s="22">
        <v>1980</v>
      </c>
      <c r="R64" s="25">
        <f>Datos!BD65</f>
        <v>23.518712941781324</v>
      </c>
      <c r="S64" s="25">
        <f>Datos!BE65</f>
        <v>-5.4503789661681514</v>
      </c>
      <c r="T64" s="25">
        <f>Datos!BF65</f>
        <v>28.969091907949476</v>
      </c>
      <c r="U64" s="25">
        <f>Datos!BG65</f>
        <v>21.440403345099671</v>
      </c>
      <c r="V64" s="25">
        <f>Datos!BH65</f>
        <v>7.5286885628498057</v>
      </c>
      <c r="X64" s="22">
        <v>1980</v>
      </c>
      <c r="Y64" s="25">
        <f>Datos!BI65</f>
        <v>8.4946146478435605</v>
      </c>
      <c r="Z64" s="25">
        <f>Datos!BJ65</f>
        <v>-3.044235681675409</v>
      </c>
      <c r="AA64" s="25">
        <f>Datos!BK65</f>
        <v>10.572924244525215</v>
      </c>
      <c r="AB64" s="25">
        <f>Datos!BL65</f>
        <v>12.945788697256111</v>
      </c>
      <c r="AC64" s="25"/>
    </row>
    <row r="65" spans="1:29" x14ac:dyDescent="0.25">
      <c r="A65" s="9">
        <v>66</v>
      </c>
      <c r="B65" s="43"/>
      <c r="C65" s="22">
        <v>1981</v>
      </c>
      <c r="D65" s="33">
        <f>Datos!AG66</f>
        <v>297723.56013692677</v>
      </c>
      <c r="E65" s="14">
        <f>Datos!AH66</f>
        <v>9.4883124024744969</v>
      </c>
      <c r="F65" s="14">
        <f>Datos!AJ66</f>
        <v>25.446789464931797</v>
      </c>
      <c r="G65" s="33">
        <f>Datos!AK66</f>
        <v>6032265.5</v>
      </c>
      <c r="H65" s="32">
        <f>Datos!AL66</f>
        <v>37.349572748238977</v>
      </c>
      <c r="I65" s="43"/>
      <c r="J65" s="22">
        <v>1981</v>
      </c>
      <c r="K65" s="14">
        <f>Datos!AP66</f>
        <v>6.7821589877087973</v>
      </c>
      <c r="L65" s="21">
        <f>Datos!AT66</f>
        <v>3614.5563737307943</v>
      </c>
      <c r="M65" s="14">
        <f>Datos!AQ66</f>
        <v>2.5342748642843915</v>
      </c>
      <c r="N65" s="21">
        <f>Datos!AR66</f>
        <v>246382.52552756976</v>
      </c>
      <c r="O65" s="25">
        <f>Datos!AS66</f>
        <v>28.700944103438353</v>
      </c>
      <c r="Q65" s="22">
        <v>1981</v>
      </c>
      <c r="R65" s="25">
        <f>Datos!BD66</f>
        <v>25.021544559005239</v>
      </c>
      <c r="S65" s="25">
        <f>Datos!BE66</f>
        <v>-6.591621692822816</v>
      </c>
      <c r="T65" s="25">
        <f>Datos!BF66</f>
        <v>31.613166251828055</v>
      </c>
      <c r="U65" s="25">
        <f>Datos!BG66</f>
        <v>26.82307536474757</v>
      </c>
      <c r="V65" s="25">
        <f>Datos!BH66</f>
        <v>4.7900908870804848</v>
      </c>
      <c r="X65" s="22">
        <v>1981</v>
      </c>
      <c r="Y65" s="25">
        <f>Datos!BI66</f>
        <v>13.219314058153886</v>
      </c>
      <c r="Z65" s="25">
        <f>Datos!BJ66</f>
        <v>-6.6276923653310682</v>
      </c>
      <c r="AA65" s="25">
        <f>Datos!BK66</f>
        <v>11.417783252411553</v>
      </c>
      <c r="AB65" s="25">
        <f>Datos!BL66</f>
        <v>13.603761306593684</v>
      </c>
      <c r="AC65" s="25"/>
    </row>
    <row r="66" spans="1:29" x14ac:dyDescent="0.25">
      <c r="A66" s="9">
        <v>67</v>
      </c>
      <c r="B66" s="113"/>
      <c r="C66" s="22">
        <v>1982</v>
      </c>
      <c r="D66" s="33">
        <f>Datos!AG67</f>
        <v>297700.98265947337</v>
      </c>
      <c r="E66" s="14">
        <f>Datos!AH67</f>
        <v>-7.5833694327065437E-3</v>
      </c>
      <c r="F66" s="14">
        <f>Datos!AJ67</f>
        <v>59.085823335743996</v>
      </c>
      <c r="G66" s="33">
        <f>Datos!AK67</f>
        <v>9595751.5</v>
      </c>
      <c r="H66" s="32">
        <f>Datos!AL67</f>
        <v>59.073759270045386</v>
      </c>
      <c r="I66" s="113"/>
      <c r="J66" s="22">
        <v>1982</v>
      </c>
      <c r="K66" s="14">
        <f>Datos!AP67</f>
        <v>6.6209585968562079</v>
      </c>
      <c r="L66" s="21">
        <f>Datos!AT67</f>
        <v>2541.6568670808406</v>
      </c>
      <c r="M66" s="14">
        <f>Datos!AQ67</f>
        <v>-6.2169221263073116</v>
      </c>
      <c r="N66" s="21">
        <f>Datos!AR67</f>
        <v>176663.11445228598</v>
      </c>
      <c r="O66" s="25">
        <f>Datos!AS67</f>
        <v>-28.297222348052564</v>
      </c>
      <c r="Q66" s="22">
        <v>1982</v>
      </c>
      <c r="R66" s="25">
        <f>Datos!BD67</f>
        <v>21.872492216998324</v>
      </c>
      <c r="S66" s="25">
        <f>Datos!BE67</f>
        <v>-3.3340700565939692</v>
      </c>
      <c r="T66" s="25">
        <f>Datos!BF67</f>
        <v>25.206562273592294</v>
      </c>
      <c r="U66" s="25">
        <f>Datos!BG67</f>
        <v>27.307637942340072</v>
      </c>
      <c r="V66" s="25">
        <f>Datos!BH67</f>
        <v>-2.1010756687477787</v>
      </c>
      <c r="X66" s="22">
        <v>1982</v>
      </c>
      <c r="Y66" s="25">
        <f>Datos!BI67</f>
        <v>15.491533700791091</v>
      </c>
      <c r="Z66" s="25">
        <f>Datos!BJ67</f>
        <v>-12.157463644197122</v>
      </c>
      <c r="AA66" s="25">
        <f>Datos!BK67</f>
        <v>10.056387975449343</v>
      </c>
      <c r="AB66" s="25">
        <f>Datos!BL67</f>
        <v>11.816104241548981</v>
      </c>
      <c r="AC66" s="25"/>
    </row>
    <row r="67" spans="1:29" x14ac:dyDescent="0.25">
      <c r="B67" s="113"/>
      <c r="C67" s="229" t="s">
        <v>206</v>
      </c>
      <c r="D67" s="229"/>
      <c r="E67" s="229"/>
      <c r="F67" s="229"/>
      <c r="G67" s="229"/>
      <c r="H67" s="229"/>
      <c r="I67" s="113"/>
      <c r="J67" s="229" t="s">
        <v>206</v>
      </c>
      <c r="K67" s="229"/>
      <c r="L67" s="229"/>
      <c r="M67" s="229"/>
      <c r="N67" s="229"/>
      <c r="O67" s="229"/>
      <c r="Q67" s="229" t="s">
        <v>206</v>
      </c>
      <c r="R67" s="229"/>
      <c r="S67" s="229"/>
      <c r="T67" s="229"/>
      <c r="U67" s="229"/>
      <c r="V67" s="229"/>
      <c r="X67" s="229" t="s">
        <v>206</v>
      </c>
      <c r="Y67" s="229"/>
      <c r="Z67" s="229"/>
      <c r="AA67" s="229"/>
      <c r="AB67" s="229"/>
      <c r="AC67" s="229"/>
    </row>
    <row r="68" spans="1:29" x14ac:dyDescent="0.25">
      <c r="B68" s="113"/>
      <c r="C68" s="114"/>
      <c r="D68" s="114"/>
      <c r="E68" s="114"/>
      <c r="F68" s="114"/>
      <c r="G68" s="114"/>
      <c r="H68" s="114"/>
      <c r="I68" s="114"/>
      <c r="J68" s="43"/>
    </row>
    <row r="69" spans="1:29" x14ac:dyDescent="0.25">
      <c r="B69" s="113"/>
      <c r="C69" s="114"/>
      <c r="D69" s="114"/>
      <c r="E69" s="114"/>
      <c r="F69" s="114"/>
      <c r="G69" s="114"/>
      <c r="H69" s="114"/>
      <c r="I69" s="114"/>
      <c r="J69" s="43"/>
    </row>
    <row r="70" spans="1:29" x14ac:dyDescent="0.25">
      <c r="B70" s="113"/>
      <c r="C70" s="114"/>
      <c r="D70" s="114"/>
      <c r="E70" s="114"/>
      <c r="F70" s="114"/>
      <c r="G70" s="114"/>
      <c r="H70" s="114"/>
      <c r="I70" s="114"/>
      <c r="J70" s="43"/>
    </row>
    <row r="71" spans="1:29" x14ac:dyDescent="0.25">
      <c r="B71" s="113"/>
      <c r="C71" s="114"/>
      <c r="D71" s="114"/>
      <c r="E71" s="114"/>
      <c r="F71" s="114"/>
      <c r="G71" s="114"/>
      <c r="H71" s="114"/>
      <c r="I71" s="114"/>
      <c r="J71" s="43"/>
    </row>
    <row r="72" spans="1:29" x14ac:dyDescent="0.25">
      <c r="B72" s="113"/>
      <c r="C72" s="114"/>
      <c r="D72" s="114"/>
      <c r="E72" s="114"/>
      <c r="F72" s="114"/>
      <c r="G72" s="114"/>
      <c r="H72" s="114"/>
      <c r="I72" s="114"/>
      <c r="J72" s="43"/>
    </row>
    <row r="73" spans="1:29" x14ac:dyDescent="0.25">
      <c r="B73" s="113"/>
      <c r="C73" s="114"/>
      <c r="D73" s="114"/>
      <c r="E73" s="114"/>
      <c r="F73" s="114"/>
      <c r="G73" s="114"/>
      <c r="H73" s="114"/>
      <c r="I73" s="114"/>
      <c r="J73" s="43"/>
    </row>
    <row r="74" spans="1:29" x14ac:dyDescent="0.25">
      <c r="B74" s="113"/>
      <c r="C74" s="113"/>
      <c r="D74" s="113"/>
      <c r="E74" s="113"/>
      <c r="F74" s="113"/>
      <c r="G74" s="113"/>
      <c r="H74" s="113"/>
      <c r="I74" s="113"/>
      <c r="J74" s="43"/>
    </row>
    <row r="75" spans="1:29" x14ac:dyDescent="0.25">
      <c r="B75" s="43"/>
      <c r="C75" s="43"/>
      <c r="D75" s="43"/>
      <c r="E75" s="43"/>
      <c r="F75" s="43"/>
      <c r="G75" s="43"/>
      <c r="H75" s="43"/>
      <c r="I75" s="43"/>
      <c r="J75" s="43"/>
    </row>
  </sheetData>
  <mergeCells count="79">
    <mergeCell ref="AL32:AQ32"/>
    <mergeCell ref="X67:AC67"/>
    <mergeCell ref="AE4:AJ4"/>
    <mergeCell ref="AE5:AE7"/>
    <mergeCell ref="AF5:AF7"/>
    <mergeCell ref="AG5:AG7"/>
    <mergeCell ref="AH5:AH7"/>
    <mergeCell ref="AI5:AI7"/>
    <mergeCell ref="AJ5:AJ7"/>
    <mergeCell ref="AL5:AL7"/>
    <mergeCell ref="AM5:AM7"/>
    <mergeCell ref="AN5:AN7"/>
    <mergeCell ref="AO5:AO7"/>
    <mergeCell ref="AP5:AP7"/>
    <mergeCell ref="AQ5:AQ7"/>
    <mergeCell ref="AE32:AJ32"/>
    <mergeCell ref="X34:AC34"/>
    <mergeCell ref="X38:AC38"/>
    <mergeCell ref="X39:X41"/>
    <mergeCell ref="Y39:Y41"/>
    <mergeCell ref="Z39:Z41"/>
    <mergeCell ref="AA39:AA41"/>
    <mergeCell ref="AB39:AB41"/>
    <mergeCell ref="AC39:AC41"/>
    <mergeCell ref="X4:AC4"/>
    <mergeCell ref="X5:X7"/>
    <mergeCell ref="Y5:Y7"/>
    <mergeCell ref="Z5:Z7"/>
    <mergeCell ref="AA5:AA7"/>
    <mergeCell ref="AB5:AB7"/>
    <mergeCell ref="AC5:AC7"/>
    <mergeCell ref="C4:H4"/>
    <mergeCell ref="J4:O4"/>
    <mergeCell ref="Q4:V4"/>
    <mergeCell ref="Q67:V67"/>
    <mergeCell ref="C5:C7"/>
    <mergeCell ref="E5:E7"/>
    <mergeCell ref="F5:F7"/>
    <mergeCell ref="K5:K7"/>
    <mergeCell ref="L5:L7"/>
    <mergeCell ref="G5:G7"/>
    <mergeCell ref="H5:H7"/>
    <mergeCell ref="N5:N7"/>
    <mergeCell ref="O5:O7"/>
    <mergeCell ref="J5:J7"/>
    <mergeCell ref="D5:D7"/>
    <mergeCell ref="Q38:V38"/>
    <mergeCell ref="C34:H34"/>
    <mergeCell ref="J34:O34"/>
    <mergeCell ref="Q34:V34"/>
    <mergeCell ref="U5:U7"/>
    <mergeCell ref="V5:V7"/>
    <mergeCell ref="Q5:Q7"/>
    <mergeCell ref="R5:R7"/>
    <mergeCell ref="S5:S7"/>
    <mergeCell ref="T5:T7"/>
    <mergeCell ref="M5:M7"/>
    <mergeCell ref="F39:F41"/>
    <mergeCell ref="K39:K41"/>
    <mergeCell ref="L39:L41"/>
    <mergeCell ref="M39:M41"/>
    <mergeCell ref="C38:H38"/>
    <mergeCell ref="J38:O38"/>
    <mergeCell ref="J67:O67"/>
    <mergeCell ref="C67:H67"/>
    <mergeCell ref="V39:V41"/>
    <mergeCell ref="Q39:Q41"/>
    <mergeCell ref="R39:R41"/>
    <mergeCell ref="S39:S41"/>
    <mergeCell ref="T39:T41"/>
    <mergeCell ref="U39:U41"/>
    <mergeCell ref="J39:J41"/>
    <mergeCell ref="D39:D41"/>
    <mergeCell ref="G39:G41"/>
    <mergeCell ref="H39:H41"/>
    <mergeCell ref="N39:N41"/>
    <mergeCell ref="O39:O41"/>
    <mergeCell ref="C39:C41"/>
    <mergeCell ref="E39:E41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W75"/>
  <sheetViews>
    <sheetView zoomScale="90" zoomScaleNormal="90" workbookViewId="0">
      <selection activeCell="K8" sqref="K8"/>
    </sheetView>
  </sheetViews>
  <sheetFormatPr baseColWidth="10" defaultColWidth="10.85546875" defaultRowHeight="15.75" x14ac:dyDescent="0.25"/>
  <cols>
    <col min="1" max="1" width="5.42578125" style="9" customWidth="1"/>
    <col min="2" max="3" width="10.85546875" style="9"/>
    <col min="4" max="4" width="12.85546875" style="9" customWidth="1"/>
    <col min="5" max="5" width="9.85546875" style="9" customWidth="1"/>
    <col min="6" max="6" width="10.42578125" style="9" customWidth="1"/>
    <col min="7" max="7" width="14.42578125" style="9" customWidth="1"/>
    <col min="8" max="8" width="16.140625" style="9" customWidth="1"/>
    <col min="9" max="9" width="12.140625" style="9" customWidth="1"/>
    <col min="10" max="10" width="8.5703125" style="9" customWidth="1"/>
    <col min="11" max="11" width="11" style="9" customWidth="1"/>
    <col min="12" max="12" width="11.28515625" style="9" customWidth="1"/>
    <col min="13" max="13" width="11.42578125" style="9" customWidth="1"/>
    <col min="14" max="14" width="10.28515625" style="9" customWidth="1"/>
    <col min="15" max="16" width="10.5703125" style="9" customWidth="1"/>
    <col min="17" max="17" width="10" style="9" customWidth="1"/>
    <col min="18" max="18" width="10.85546875" style="9"/>
    <col min="19" max="19" width="16" style="9" customWidth="1"/>
    <col min="20" max="20" width="15.85546875" style="9" customWidth="1"/>
    <col min="21" max="21" width="13.140625" style="9" customWidth="1"/>
    <col min="22" max="22" width="13.28515625" style="9" customWidth="1"/>
    <col min="23" max="23" width="12.7109375" style="9" customWidth="1"/>
    <col min="24" max="16384" width="10.85546875" style="9"/>
  </cols>
  <sheetData>
    <row r="4" spans="1:23" ht="15.75" customHeight="1" x14ac:dyDescent="0.25">
      <c r="C4" s="228" t="s">
        <v>234</v>
      </c>
      <c r="D4" s="228"/>
      <c r="E4" s="228"/>
      <c r="F4" s="228"/>
      <c r="G4" s="228"/>
      <c r="H4" s="228"/>
      <c r="J4" s="228" t="s">
        <v>247</v>
      </c>
      <c r="K4" s="228"/>
      <c r="L4" s="228"/>
      <c r="M4" s="228"/>
      <c r="N4" s="228"/>
      <c r="O4" s="228"/>
      <c r="P4" s="228"/>
      <c r="R4" s="228" t="s">
        <v>248</v>
      </c>
      <c r="S4" s="228"/>
      <c r="T4" s="228"/>
      <c r="U4" s="228"/>
      <c r="V4" s="228"/>
      <c r="W4" s="228"/>
    </row>
    <row r="5" spans="1:23" ht="15" customHeight="1" x14ac:dyDescent="0.25">
      <c r="C5" s="230"/>
      <c r="D5" s="236" t="s">
        <v>237</v>
      </c>
      <c r="E5" s="236" t="s">
        <v>235</v>
      </c>
      <c r="F5" s="236" t="s">
        <v>236</v>
      </c>
      <c r="G5" s="236" t="s">
        <v>235</v>
      </c>
      <c r="H5" s="230" t="s">
        <v>238</v>
      </c>
      <c r="I5" s="74"/>
      <c r="J5" s="230"/>
      <c r="K5" s="230" t="s">
        <v>241</v>
      </c>
      <c r="L5" s="230" t="s">
        <v>242</v>
      </c>
      <c r="M5" s="230" t="s">
        <v>243</v>
      </c>
      <c r="N5" s="230" t="s">
        <v>244</v>
      </c>
      <c r="O5" s="230" t="s">
        <v>245</v>
      </c>
      <c r="P5" s="230" t="s">
        <v>246</v>
      </c>
      <c r="R5" s="230"/>
      <c r="S5" s="230" t="s">
        <v>250</v>
      </c>
      <c r="T5" s="230" t="s">
        <v>251</v>
      </c>
      <c r="U5" s="230" t="s">
        <v>252</v>
      </c>
      <c r="V5" s="230" t="s">
        <v>249</v>
      </c>
      <c r="W5" s="230" t="s">
        <v>253</v>
      </c>
    </row>
    <row r="6" spans="1:23" ht="15.75" customHeight="1" x14ac:dyDescent="0.25">
      <c r="C6" s="231"/>
      <c r="D6" s="237"/>
      <c r="E6" s="237"/>
      <c r="F6" s="237"/>
      <c r="G6" s="237"/>
      <c r="H6" s="231"/>
      <c r="I6" s="74"/>
      <c r="J6" s="231"/>
      <c r="K6" s="231"/>
      <c r="L6" s="231"/>
      <c r="M6" s="231"/>
      <c r="N6" s="231"/>
      <c r="O6" s="231"/>
      <c r="P6" s="231"/>
      <c r="Q6" s="22"/>
      <c r="R6" s="231"/>
      <c r="S6" s="231"/>
      <c r="T6" s="231"/>
      <c r="U6" s="231"/>
      <c r="V6" s="231"/>
      <c r="W6" s="231"/>
    </row>
    <row r="7" spans="1:23" ht="15.75" customHeight="1" x14ac:dyDescent="0.25">
      <c r="C7" s="232"/>
      <c r="D7" s="238"/>
      <c r="E7" s="238"/>
      <c r="F7" s="238"/>
      <c r="G7" s="238"/>
      <c r="H7" s="232"/>
      <c r="I7" s="74"/>
      <c r="J7" s="232"/>
      <c r="K7" s="232"/>
      <c r="L7" s="232"/>
      <c r="M7" s="232"/>
      <c r="N7" s="232"/>
      <c r="O7" s="232"/>
      <c r="P7" s="232"/>
      <c r="R7" s="232"/>
      <c r="S7" s="232"/>
      <c r="T7" s="232"/>
      <c r="U7" s="232"/>
      <c r="V7" s="232"/>
      <c r="W7" s="232"/>
    </row>
    <row r="8" spans="1:23" ht="15.75" customHeight="1" x14ac:dyDescent="0.25">
      <c r="A8" s="9">
        <v>18</v>
      </c>
      <c r="C8" s="22">
        <v>1933</v>
      </c>
      <c r="D8" s="32">
        <f>Datos!BV18</f>
        <v>22.843716321424939</v>
      </c>
      <c r="E8" s="32">
        <f>Datos!BW18</f>
        <v>8.0347506270093572</v>
      </c>
      <c r="F8" s="32">
        <f>Datos!BX18</f>
        <v>21.843957737638757</v>
      </c>
      <c r="G8" s="32">
        <f>Datos!BY18</f>
        <v>10.691753774680613</v>
      </c>
      <c r="H8" s="32" t="s">
        <v>124</v>
      </c>
      <c r="I8" s="32"/>
      <c r="J8" s="22">
        <v>1933</v>
      </c>
      <c r="K8" s="14">
        <f>Datos!CC18</f>
        <v>3.5258333333333343</v>
      </c>
      <c r="L8" s="14">
        <f>Datos!CD18</f>
        <v>11.488801054018483</v>
      </c>
      <c r="M8" s="14">
        <f>Datos!CE18</f>
        <v>3.6</v>
      </c>
      <c r="N8" s="14">
        <f>Datos!CF18</f>
        <v>16.504854368932055</v>
      </c>
      <c r="O8" s="14">
        <f>Datos!CG18</f>
        <v>109.8735547431676</v>
      </c>
      <c r="P8" s="14">
        <f>Datos!CH18</f>
        <v>-6.3625739094172795</v>
      </c>
      <c r="R8" s="22">
        <v>1933</v>
      </c>
      <c r="S8" s="25" t="s">
        <v>124</v>
      </c>
      <c r="T8" s="25" t="s">
        <v>124</v>
      </c>
      <c r="U8" s="25" t="s">
        <v>124</v>
      </c>
      <c r="V8" s="25" t="s">
        <v>124</v>
      </c>
      <c r="W8" s="25" t="s">
        <v>124</v>
      </c>
    </row>
    <row r="9" spans="1:23" ht="15.75" customHeight="1" x14ac:dyDescent="0.25">
      <c r="A9" s="9">
        <v>19</v>
      </c>
      <c r="C9" s="22">
        <v>1934</v>
      </c>
      <c r="D9" s="32">
        <f>Datos!BV19</f>
        <v>24.103035810513234</v>
      </c>
      <c r="E9" s="32">
        <f>Datos!BW19</f>
        <v>5.5127610208816513</v>
      </c>
      <c r="F9" s="32">
        <f>Datos!BX19</f>
        <v>22.314732688880966</v>
      </c>
      <c r="G9" s="32">
        <f>Datos!BY19</f>
        <v>2.1551724137930828</v>
      </c>
      <c r="H9" s="32" t="s">
        <v>124</v>
      </c>
      <c r="I9" s="32"/>
      <c r="J9" s="22">
        <v>1934</v>
      </c>
      <c r="K9" s="14">
        <f>Datos!CC19</f>
        <v>3.600000000000001</v>
      </c>
      <c r="L9" s="14">
        <f>Datos!CD19</f>
        <v>2.10352162609313</v>
      </c>
      <c r="M9" s="14">
        <f>Datos!CE19</f>
        <v>3.6</v>
      </c>
      <c r="N9" s="14">
        <f>Datos!CF19</f>
        <v>0</v>
      </c>
      <c r="O9" s="14">
        <f>Datos!CG19</f>
        <v>99.797264525982158</v>
      </c>
      <c r="P9" s="14">
        <f>Datos!CH19</f>
        <v>-9.1708056963652815</v>
      </c>
      <c r="R9" s="22">
        <v>1934</v>
      </c>
      <c r="S9" s="25">
        <f>Datos!CK19</f>
        <v>1.1499999999999999</v>
      </c>
      <c r="T9" s="25">
        <f>Datos!CL19</f>
        <v>1.1500000000000001</v>
      </c>
      <c r="U9" s="25">
        <f>Datos!CM19</f>
        <v>34.328358208955223</v>
      </c>
      <c r="V9" s="25">
        <f>Datos!CN19</f>
        <v>142.42337968888518</v>
      </c>
      <c r="W9" s="25">
        <f>Datos!CO19</f>
        <v>182.95902244411485</v>
      </c>
    </row>
    <row r="10" spans="1:23" ht="15.75" customHeight="1" x14ac:dyDescent="0.25">
      <c r="A10" s="9">
        <v>20</v>
      </c>
      <c r="C10" s="22">
        <v>1935</v>
      </c>
      <c r="D10" s="32">
        <f>Datos!BV20</f>
        <v>24.028833483715101</v>
      </c>
      <c r="E10" s="32">
        <f>Datos!BW20</f>
        <v>-0.30785469258510778</v>
      </c>
      <c r="F10" s="32">
        <f>Datos!BX20</f>
        <v>22.079345213259856</v>
      </c>
      <c r="G10" s="32">
        <f>Datos!BY20</f>
        <v>-1.0548523206751148</v>
      </c>
      <c r="H10" s="32" t="s">
        <v>124</v>
      </c>
      <c r="I10" s="32"/>
      <c r="J10" s="22">
        <v>1935</v>
      </c>
      <c r="K10" s="14">
        <f>Datos!CC20</f>
        <v>3.600000000000001</v>
      </c>
      <c r="L10" s="14">
        <f>Datos!CD20</f>
        <v>0</v>
      </c>
      <c r="M10" s="14">
        <f>Datos!CE20</f>
        <v>3.6</v>
      </c>
      <c r="N10" s="14">
        <f>Datos!CF20</f>
        <v>0</v>
      </c>
      <c r="O10" s="14">
        <f>Datos!CG20</f>
        <v>93.245638350148838</v>
      </c>
      <c r="P10" s="14">
        <f>Datos!CH20</f>
        <v>-6.5649356292001411</v>
      </c>
      <c r="R10" s="22">
        <v>1935</v>
      </c>
      <c r="S10" s="25">
        <f>Datos!CK20</f>
        <v>1.1499999999999999</v>
      </c>
      <c r="T10" s="25">
        <f>Datos!CL20</f>
        <v>1.1500000000000001</v>
      </c>
      <c r="U10" s="25">
        <f>Datos!CM20</f>
        <v>34.328358208955223</v>
      </c>
      <c r="V10" s="25">
        <f>Datos!CN20</f>
        <v>142.86319072551046</v>
      </c>
      <c r="W10" s="25">
        <f>Datos!CO20</f>
        <v>182.95902244411485</v>
      </c>
    </row>
    <row r="11" spans="1:23" x14ac:dyDescent="0.25">
      <c r="A11" s="9">
        <v>21</v>
      </c>
      <c r="C11" s="22">
        <v>1936</v>
      </c>
      <c r="D11" s="32">
        <f>Datos!BV21</f>
        <v>25.540440883917054</v>
      </c>
      <c r="E11" s="32">
        <f>Datos!BW21</f>
        <v>6.290806423151607</v>
      </c>
      <c r="F11" s="32">
        <f>Datos!BX21</f>
        <v>24.833378678026818</v>
      </c>
      <c r="G11" s="32">
        <f>Datos!BY21</f>
        <v>12.473347547974445</v>
      </c>
      <c r="H11" s="32" t="s">
        <v>124</v>
      </c>
      <c r="I11" s="32"/>
      <c r="J11" s="22">
        <v>1936</v>
      </c>
      <c r="K11" s="14">
        <f>Datos!CC21</f>
        <v>3.600000000000001</v>
      </c>
      <c r="L11" s="14">
        <f>Datos!CD21</f>
        <v>0</v>
      </c>
      <c r="M11" s="14">
        <f>Datos!CE21</f>
        <v>3.6</v>
      </c>
      <c r="N11" s="14">
        <f>Datos!CF21</f>
        <v>0</v>
      </c>
      <c r="O11" s="14">
        <f>Datos!CG21</f>
        <v>98.340013991256839</v>
      </c>
      <c r="P11" s="14">
        <f>Datos!CH21</f>
        <v>5.4633929599773756</v>
      </c>
      <c r="R11" s="22">
        <v>1936</v>
      </c>
      <c r="S11" s="25">
        <f>Datos!CK21</f>
        <v>1.31</v>
      </c>
      <c r="T11" s="25">
        <f>Datos!CL21</f>
        <v>1.1500000000000001</v>
      </c>
      <c r="U11" s="25">
        <f>Datos!CM21</f>
        <v>39.104477611940297</v>
      </c>
      <c r="V11" s="25">
        <f>Datos!CN21</f>
        <v>153.1080758929443</v>
      </c>
      <c r="W11" s="25">
        <f>Datos!CO21</f>
        <v>182.95902244411485</v>
      </c>
    </row>
    <row r="12" spans="1:23" x14ac:dyDescent="0.25">
      <c r="A12" s="9">
        <v>22</v>
      </c>
      <c r="C12" s="22">
        <v>1937</v>
      </c>
      <c r="D12" s="32">
        <f>Datos!BV22</f>
        <v>30.244868402918641</v>
      </c>
      <c r="E12" s="32">
        <f>Datos!BW22</f>
        <v>18.419523532829807</v>
      </c>
      <c r="F12" s="32">
        <f>Datos!BX22</f>
        <v>27.846338365977001</v>
      </c>
      <c r="G12" s="32">
        <f>Datos!BY22</f>
        <v>12.132701421800984</v>
      </c>
      <c r="H12" s="32" t="s">
        <v>124</v>
      </c>
      <c r="I12" s="32"/>
      <c r="J12" s="22">
        <v>1937</v>
      </c>
      <c r="K12" s="14">
        <f>Datos!CC22</f>
        <v>3.600000000000001</v>
      </c>
      <c r="L12" s="14">
        <f>Datos!CD22</f>
        <v>0</v>
      </c>
      <c r="M12" s="14">
        <f>Datos!CE22</f>
        <v>3.6</v>
      </c>
      <c r="N12" s="14">
        <f>Datos!CF22</f>
        <v>0</v>
      </c>
      <c r="O12" s="14">
        <f>Datos!CG22</f>
        <v>108.82921429079053</v>
      </c>
      <c r="P12" s="14">
        <f>Datos!CH22</f>
        <v>10.666258701637222</v>
      </c>
      <c r="R12" s="22">
        <v>1937</v>
      </c>
      <c r="S12" s="25">
        <f>Datos!CK22</f>
        <v>1.31</v>
      </c>
      <c r="T12" s="25">
        <f>Datos!CL22</f>
        <v>1.1500000000000001</v>
      </c>
      <c r="U12" s="25">
        <f>Datos!CM22</f>
        <v>39.104477611940297</v>
      </c>
      <c r="V12" s="25">
        <f>Datos!CN22</f>
        <v>129.29293356808489</v>
      </c>
      <c r="W12" s="25">
        <f>Datos!CO22</f>
        <v>182.95902244411485</v>
      </c>
    </row>
    <row r="13" spans="1:23" x14ac:dyDescent="0.25">
      <c r="A13" s="9">
        <v>23</v>
      </c>
      <c r="C13" s="22">
        <v>1938</v>
      </c>
      <c r="D13" s="32">
        <f>Datos!BV23</f>
        <v>32.142327902470875</v>
      </c>
      <c r="E13" s="32">
        <f>Datos!BW23</f>
        <v>6.2736576475536099</v>
      </c>
      <c r="F13" s="32">
        <f>Datos!BX23</f>
        <v>29.423434452638425</v>
      </c>
      <c r="G13" s="32">
        <f>Datos!BY23</f>
        <v>5.6635672020287631</v>
      </c>
      <c r="H13" s="32" t="s">
        <v>124</v>
      </c>
      <c r="I13" s="32"/>
      <c r="J13" s="22">
        <v>1938</v>
      </c>
      <c r="K13" s="14">
        <f>Datos!CC23</f>
        <v>4.5174999999999992</v>
      </c>
      <c r="L13" s="14">
        <f>Datos!CD23</f>
        <v>25.486111111111054</v>
      </c>
      <c r="M13" s="14">
        <f>Datos!CE23</f>
        <v>4.91</v>
      </c>
      <c r="N13" s="14">
        <f>Datos!CF23</f>
        <v>36.388888888888893</v>
      </c>
      <c r="O13" s="14">
        <f>Datos!CG23</f>
        <v>101.29300903177803</v>
      </c>
      <c r="P13" s="14">
        <f>Datos!CH23</f>
        <v>-6.9247998417739538</v>
      </c>
      <c r="R13" s="22">
        <v>1938</v>
      </c>
      <c r="S13" s="25">
        <f>Datos!CK23</f>
        <v>1.46</v>
      </c>
      <c r="T13" s="25">
        <f>Datos!CL23</f>
        <v>1.1500000000000001</v>
      </c>
      <c r="U13" s="25">
        <f>Datos!CM23</f>
        <v>43.582089552238806</v>
      </c>
      <c r="V13" s="25">
        <f>Datos!CN23</f>
        <v>135.59095559126732</v>
      </c>
      <c r="W13" s="25">
        <f>Datos!CO23</f>
        <v>182.95902244411485</v>
      </c>
    </row>
    <row r="14" spans="1:23" x14ac:dyDescent="0.25">
      <c r="A14" s="9">
        <v>24</v>
      </c>
      <c r="C14" s="22">
        <v>1939</v>
      </c>
      <c r="D14" s="32">
        <f>Datos!BV24</f>
        <v>32.318293420306446</v>
      </c>
      <c r="E14" s="32">
        <f>Datos!BW24</f>
        <v>0.54745729173537594</v>
      </c>
      <c r="F14" s="32">
        <f>Datos!BX24</f>
        <v>29.611744433135318</v>
      </c>
      <c r="G14" s="32">
        <f>Datos!BY24</f>
        <v>0.64000000000001833</v>
      </c>
      <c r="H14" s="32" t="s">
        <v>124</v>
      </c>
      <c r="I14" s="32"/>
      <c r="J14" s="22">
        <v>1939</v>
      </c>
      <c r="K14" s="14">
        <f>Datos!CC24</f>
        <v>5.4041666666666677</v>
      </c>
      <c r="L14" s="14">
        <f>Datos!CD24</f>
        <v>19.627375023058512</v>
      </c>
      <c r="M14" s="14">
        <f>Datos!CE24</f>
        <v>4.8499999999999996</v>
      </c>
      <c r="N14" s="14">
        <f>Datos!CF24</f>
        <v>-1.2219959266802527</v>
      </c>
      <c r="O14" s="14">
        <f>Datos!CG24</f>
        <v>86.7920298689791</v>
      </c>
      <c r="P14" s="14">
        <f>Datos!CH24</f>
        <v>-14.315873623864428</v>
      </c>
      <c r="R14" s="22">
        <v>1939</v>
      </c>
      <c r="S14" s="25">
        <f>Datos!CK24</f>
        <v>1.46</v>
      </c>
      <c r="T14" s="25">
        <f>Datos!CL24</f>
        <v>1.1500000000000001</v>
      </c>
      <c r="U14" s="25">
        <f>Datos!CM24</f>
        <v>43.582089552238806</v>
      </c>
      <c r="V14" s="25">
        <f>Datos!CN24</f>
        <v>134.85269468113378</v>
      </c>
      <c r="W14" s="25">
        <f>Datos!CO24</f>
        <v>182.95902244411485</v>
      </c>
    </row>
    <row r="15" spans="1:23" x14ac:dyDescent="0.25">
      <c r="A15" s="9">
        <v>25</v>
      </c>
      <c r="C15" s="22">
        <v>1940</v>
      </c>
      <c r="D15" s="32">
        <f>Datos!BV25</f>
        <v>32.815304845333294</v>
      </c>
      <c r="E15" s="32">
        <f>Datos!BW25</f>
        <v>1.5378640776698926</v>
      </c>
      <c r="F15" s="32">
        <f>Datos!BX25</f>
        <v>29.848638388600392</v>
      </c>
      <c r="G15" s="32">
        <f>Datos!BY25</f>
        <v>0.79999999999997851</v>
      </c>
      <c r="H15" s="32">
        <f>Datos!CB25</f>
        <v>8</v>
      </c>
      <c r="I15" s="32"/>
      <c r="J15" s="22">
        <v>1940</v>
      </c>
      <c r="K15" s="14">
        <f>Datos!CC25</f>
        <v>4.857499999999999</v>
      </c>
      <c r="L15" s="14">
        <f>Datos!CD25</f>
        <v>-10.11565150346958</v>
      </c>
      <c r="M15" s="14">
        <f>Datos!CE25</f>
        <v>4.8600000000000003</v>
      </c>
      <c r="N15" s="14">
        <f>Datos!CF25</f>
        <v>0.20618556701033075</v>
      </c>
      <c r="O15" s="14">
        <f>Datos!CG25</f>
        <v>96.234571369052844</v>
      </c>
      <c r="P15" s="14">
        <f>Datos!CH25</f>
        <v>10.879503007739499</v>
      </c>
      <c r="R15" s="22">
        <v>1940</v>
      </c>
      <c r="S15" s="25">
        <f>Datos!CK25</f>
        <v>1.52</v>
      </c>
      <c r="T15" s="25">
        <f>Datos!CL25</f>
        <v>1.1500000000000001</v>
      </c>
      <c r="U15" s="25">
        <f>Datos!CM25</f>
        <v>45.373134328358205</v>
      </c>
      <c r="V15" s="25">
        <f>Datos!CN25</f>
        <v>138.26820912441036</v>
      </c>
      <c r="W15" s="25">
        <f>Datos!CO25</f>
        <v>182.95902244411485</v>
      </c>
    </row>
    <row r="16" spans="1:23" x14ac:dyDescent="0.25">
      <c r="A16" s="9">
        <v>26</v>
      </c>
      <c r="C16" s="22">
        <v>1941</v>
      </c>
      <c r="D16" s="32">
        <f>Datos!BV26</f>
        <v>34.9756101870693</v>
      </c>
      <c r="E16" s="32">
        <f>Datos!BW26</f>
        <v>6.5832249674902199</v>
      </c>
      <c r="F16" s="32">
        <f>Datos!BX26</f>
        <v>33.490882953876024</v>
      </c>
      <c r="G16" s="32">
        <f>Datos!BY26</f>
        <v>12.20238095238091</v>
      </c>
      <c r="H16" s="32">
        <f>Datos!CB26</f>
        <v>8</v>
      </c>
      <c r="I16" s="32"/>
      <c r="J16" s="22">
        <v>1941</v>
      </c>
      <c r="K16" s="14">
        <f>Datos!CC26</f>
        <v>4.8516666666666675</v>
      </c>
      <c r="L16" s="14">
        <f>Datos!CD26</f>
        <v>-0.12008920912673915</v>
      </c>
      <c r="M16" s="14">
        <f>Datos!CE26</f>
        <v>4.8499999999999996</v>
      </c>
      <c r="N16" s="14">
        <f>Datos!CF26</f>
        <v>-0.2057613168724437</v>
      </c>
      <c r="O16" s="14">
        <f>Datos!CG26</f>
        <v>92.452356750308368</v>
      </c>
      <c r="P16" s="14">
        <f>Datos!CH26</f>
        <v>-3.9302036315410516</v>
      </c>
      <c r="R16" s="22">
        <v>1941</v>
      </c>
      <c r="S16" s="25">
        <f>Datos!CK26</f>
        <v>1.52</v>
      </c>
      <c r="T16" s="25">
        <f>Datos!CL26</f>
        <v>1.1500000000000001</v>
      </c>
      <c r="U16" s="25">
        <f>Datos!CM26</f>
        <v>45.373134328358205</v>
      </c>
      <c r="V16" s="25">
        <f>Datos!CN26</f>
        <v>129.72792779218742</v>
      </c>
      <c r="W16" s="25">
        <f>Datos!CO26</f>
        <v>182.95902244411485</v>
      </c>
    </row>
    <row r="17" spans="1:23" x14ac:dyDescent="0.25">
      <c r="A17" s="9">
        <v>27</v>
      </c>
      <c r="C17" s="22">
        <v>1942</v>
      </c>
      <c r="D17" s="32">
        <f>Datos!BV27</f>
        <v>38.600122482648622</v>
      </c>
      <c r="E17" s="32">
        <f>Datos!BW27</f>
        <v>10.362970870825094</v>
      </c>
      <c r="F17" s="32">
        <f>Datos!BX27</f>
        <v>37.221962752451084</v>
      </c>
      <c r="G17" s="32">
        <f>Datos!BY27</f>
        <v>11.140583554376704</v>
      </c>
      <c r="H17" s="32">
        <f>Datos!CB27</f>
        <v>8</v>
      </c>
      <c r="I17" s="32"/>
      <c r="J17" s="22">
        <v>1942</v>
      </c>
      <c r="K17" s="14">
        <f>Datos!CC27</f>
        <v>4.8500000000000005</v>
      </c>
      <c r="L17" s="14">
        <f>Datos!CD27</f>
        <v>-3.435245620062588E-2</v>
      </c>
      <c r="M17" s="14">
        <f>Datos!CE27</f>
        <v>4.8499999999999996</v>
      </c>
      <c r="N17" s="14">
        <f>Datos!CF27</f>
        <v>0</v>
      </c>
      <c r="O17" s="14">
        <f>Datos!CG27</f>
        <v>90.221917748044206</v>
      </c>
      <c r="P17" s="14">
        <f>Datos!CH27</f>
        <v>-2.4125280097380797</v>
      </c>
      <c r="R17" s="22">
        <v>1942</v>
      </c>
      <c r="S17" s="25">
        <f>Datos!CK27</f>
        <v>1.52</v>
      </c>
      <c r="T17" s="25">
        <f>Datos!CL27</f>
        <v>1.1500000000000001</v>
      </c>
      <c r="U17" s="25">
        <f>Datos!CM27</f>
        <v>45.373134328358205</v>
      </c>
      <c r="V17" s="25">
        <f>Datos!CN27</f>
        <v>117.54660713513063</v>
      </c>
      <c r="W17" s="25">
        <f>Datos!CO27</f>
        <v>182.95902244411485</v>
      </c>
    </row>
    <row r="18" spans="1:23" ht="18" customHeight="1" x14ac:dyDescent="0.25">
      <c r="A18" s="9">
        <v>28</v>
      </c>
      <c r="C18" s="22">
        <v>1943</v>
      </c>
      <c r="D18" s="32">
        <f>Datos!BV28</f>
        <v>46.630590857916722</v>
      </c>
      <c r="E18" s="32">
        <f>Datos!BW28</f>
        <v>20.804256201202275</v>
      </c>
      <c r="F18" s="32">
        <f>Datos!BX28</f>
        <v>46.371991782289911</v>
      </c>
      <c r="G18" s="32">
        <f>Datos!BY28</f>
        <v>24.582338902148003</v>
      </c>
      <c r="H18" s="32">
        <f>Datos!CB28</f>
        <v>8</v>
      </c>
      <c r="I18" s="32"/>
      <c r="J18" s="22">
        <v>1943</v>
      </c>
      <c r="K18" s="14">
        <f>Datos!CC28</f>
        <v>4.8549999999999995</v>
      </c>
      <c r="L18" s="14">
        <f>Datos!CD28</f>
        <v>0.10309278350513207</v>
      </c>
      <c r="M18" s="14">
        <f>Datos!CE28</f>
        <v>4.8600000000000003</v>
      </c>
      <c r="N18" s="14">
        <f>Datos!CF28</f>
        <v>0.20618556701033075</v>
      </c>
      <c r="O18" s="14">
        <f>Datos!CG28</f>
        <v>104.18570069840931</v>
      </c>
      <c r="P18" s="14">
        <f>Datos!CH28</f>
        <v>15.47715156017928</v>
      </c>
      <c r="R18" s="22">
        <v>1943</v>
      </c>
      <c r="S18" s="25">
        <f>Datos!CK28</f>
        <v>1.52</v>
      </c>
      <c r="T18" s="25">
        <f>Datos!CL28</f>
        <v>1.1500000000000001</v>
      </c>
      <c r="U18" s="25">
        <f>Datos!CM28</f>
        <v>45.373134328358205</v>
      </c>
      <c r="V18" s="25">
        <f>Datos!CN28</f>
        <v>97.303365652410491</v>
      </c>
      <c r="W18" s="25">
        <f>Datos!CO28</f>
        <v>182.95902244411485</v>
      </c>
    </row>
    <row r="19" spans="1:23" x14ac:dyDescent="0.25">
      <c r="A19" s="9">
        <v>29</v>
      </c>
      <c r="C19" s="22">
        <v>1944</v>
      </c>
      <c r="D19" s="32">
        <f>Datos!BV29</f>
        <v>57.128074592574727</v>
      </c>
      <c r="E19" s="32">
        <f>Datos!BW29</f>
        <v>22.512010981468823</v>
      </c>
      <c r="F19" s="32">
        <f>Datos!BX29</f>
        <v>55.610856045428136</v>
      </c>
      <c r="G19" s="32">
        <f>Datos!BY29</f>
        <v>19.92337164750959</v>
      </c>
      <c r="H19" s="32">
        <f>Datos!CB29</f>
        <v>8</v>
      </c>
      <c r="I19" s="32"/>
      <c r="J19" s="22">
        <v>1944</v>
      </c>
      <c r="K19" s="14">
        <f>Datos!CC29</f>
        <v>4.8533333333333344</v>
      </c>
      <c r="L19" s="14">
        <f>Datos!CD29</f>
        <v>-3.4328870580124793E-2</v>
      </c>
      <c r="M19" s="14">
        <f>Datos!CE29</f>
        <v>4.8499999999999996</v>
      </c>
      <c r="N19" s="14">
        <f>Datos!CF29</f>
        <v>-0.2057613168724437</v>
      </c>
      <c r="O19" s="14">
        <f>Datos!CG29</f>
        <v>126.79259755575328</v>
      </c>
      <c r="P19" s="14">
        <f>Datos!CH29</f>
        <v>21.698656059131459</v>
      </c>
      <c r="R19" s="22">
        <v>1944</v>
      </c>
      <c r="S19" s="25">
        <f>Datos!CK29</f>
        <v>1.9</v>
      </c>
      <c r="T19" s="25">
        <f>Datos!CL29</f>
        <v>1.1500000000000001</v>
      </c>
      <c r="U19" s="25">
        <f>Datos!CM29</f>
        <v>56.71641791044776</v>
      </c>
      <c r="V19" s="25">
        <f>Datos!CN29</f>
        <v>99.279414394651283</v>
      </c>
      <c r="W19" s="25">
        <f>Datos!CO29</f>
        <v>182.95902244411485</v>
      </c>
    </row>
    <row r="20" spans="1:23" ht="15.75" customHeight="1" x14ac:dyDescent="0.25">
      <c r="A20" s="9">
        <v>30</v>
      </c>
      <c r="C20" s="22">
        <v>1945</v>
      </c>
      <c r="D20" s="32">
        <f>Datos!BV30</f>
        <v>63.587654268728578</v>
      </c>
      <c r="E20" s="32">
        <f>Datos!BW30</f>
        <v>11.30718954248362</v>
      </c>
      <c r="F20" s="32">
        <f>Datos!BX30</f>
        <v>61.622040165354584</v>
      </c>
      <c r="G20" s="32">
        <f>Datos!BY30</f>
        <v>10.80937167199143</v>
      </c>
      <c r="H20" s="32">
        <f>Datos!CB30</f>
        <v>8</v>
      </c>
      <c r="I20" s="32"/>
      <c r="J20" s="22">
        <v>1945</v>
      </c>
      <c r="K20" s="14">
        <f>Datos!CC30</f>
        <v>4.854166666666667</v>
      </c>
      <c r="L20" s="14">
        <f>Datos!CD30</f>
        <v>1.7170329670324058E-2</v>
      </c>
      <c r="M20" s="14">
        <f>Datos!CE30</f>
        <v>4.8499999999999996</v>
      </c>
      <c r="N20" s="14">
        <f>Datos!CF30</f>
        <v>0</v>
      </c>
      <c r="O20" s="14">
        <f>Datos!CG30</f>
        <v>138.65329200935156</v>
      </c>
      <c r="P20" s="14">
        <f>Datos!CH30</f>
        <v>9.3544060790953445</v>
      </c>
      <c r="R20" s="22">
        <v>1945</v>
      </c>
      <c r="S20" s="25">
        <f>Datos!CK30</f>
        <v>1.9</v>
      </c>
      <c r="T20" s="25">
        <f>Datos!CL30</f>
        <v>1.1500000000000001</v>
      </c>
      <c r="U20" s="25">
        <f>Datos!CM30</f>
        <v>56.71641791044776</v>
      </c>
      <c r="V20" s="25">
        <f>Datos!CN30</f>
        <v>89.194071652270424</v>
      </c>
      <c r="W20" s="25">
        <f>Datos!CO30</f>
        <v>182.95902244411485</v>
      </c>
    </row>
    <row r="21" spans="1:23" ht="15.75" customHeight="1" x14ac:dyDescent="0.25">
      <c r="A21" s="9">
        <v>31</v>
      </c>
      <c r="C21" s="22">
        <v>1946</v>
      </c>
      <c r="D21" s="32">
        <f>Datos!BV31</f>
        <v>73.189011343110877</v>
      </c>
      <c r="E21" s="32">
        <f>Datos!BW31</f>
        <v>15.099404412381512</v>
      </c>
      <c r="F21" s="32">
        <f>Datos!BX31</f>
        <v>72.607997350047768</v>
      </c>
      <c r="G21" s="32">
        <f>Datos!BY31</f>
        <v>17.827967323402195</v>
      </c>
      <c r="H21" s="32">
        <f>Datos!CB31</f>
        <v>8</v>
      </c>
      <c r="I21" s="32"/>
      <c r="J21" s="22">
        <v>1946</v>
      </c>
      <c r="K21" s="14">
        <f>Datos!CC31</f>
        <v>4.8583333333333334</v>
      </c>
      <c r="L21" s="14">
        <f>Datos!CD31</f>
        <v>8.5836909871250811E-2</v>
      </c>
      <c r="M21" s="14">
        <f>Datos!CE31</f>
        <v>4.8600000000000003</v>
      </c>
      <c r="N21" s="14">
        <f>Datos!CF31</f>
        <v>0.20618556701033075</v>
      </c>
      <c r="O21" s="14">
        <f>Datos!CG31</f>
        <v>139.6005038230671</v>
      </c>
      <c r="P21" s="14">
        <f>Datos!CH31</f>
        <v>0.68315133379714954</v>
      </c>
      <c r="R21" s="22">
        <v>1946</v>
      </c>
      <c r="S21" s="25">
        <f>Datos!CK31</f>
        <v>2.48</v>
      </c>
      <c r="T21" s="25">
        <f>Datos!CL31</f>
        <v>1.1500000000000001</v>
      </c>
      <c r="U21" s="25">
        <f>Datos!CM31</f>
        <v>74.02985074626865</v>
      </c>
      <c r="V21" s="25">
        <f>Datos!CN31</f>
        <v>101.1488601741263</v>
      </c>
      <c r="W21" s="25">
        <f>Datos!CO31</f>
        <v>182.95902244411485</v>
      </c>
    </row>
    <row r="22" spans="1:23" x14ac:dyDescent="0.25">
      <c r="A22" s="9">
        <v>32</v>
      </c>
      <c r="C22" s="22">
        <v>1947</v>
      </c>
      <c r="D22" s="32">
        <f>Datos!BV32</f>
        <v>77.533625419268887</v>
      </c>
      <c r="E22" s="32">
        <f>Datos!BW32</f>
        <v>5.9361562568326143</v>
      </c>
      <c r="F22" s="32">
        <f>Datos!BX32</f>
        <v>71.838091994786282</v>
      </c>
      <c r="G22" s="32">
        <f>Datos!BY32</f>
        <v>-1.0603588907014183</v>
      </c>
      <c r="H22" s="32">
        <f>Datos!CB32</f>
        <v>8</v>
      </c>
      <c r="I22" s="32"/>
      <c r="J22" s="22">
        <v>1947</v>
      </c>
      <c r="K22" s="14">
        <f>Datos!CC32</f>
        <v>4.8600000000000003</v>
      </c>
      <c r="L22" s="14">
        <f>Datos!CD32</f>
        <v>3.430531732420139E-2</v>
      </c>
      <c r="M22" s="14">
        <f>Datos!CE32</f>
        <v>4.8600000000000003</v>
      </c>
      <c r="N22" s="14">
        <f>Datos!CF32</f>
        <v>0</v>
      </c>
      <c r="O22" s="14">
        <f>Datos!CG32</f>
        <v>120.33107092326176</v>
      </c>
      <c r="P22" s="14">
        <f>Datos!CH32</f>
        <v>-13.803268879479013</v>
      </c>
      <c r="Q22" s="94"/>
      <c r="R22" s="22">
        <v>1947</v>
      </c>
      <c r="S22" s="25">
        <f>Datos!CK32</f>
        <v>2.48</v>
      </c>
      <c r="T22" s="25">
        <f>Datos!CL32</f>
        <v>1.1500000000000001</v>
      </c>
      <c r="U22" s="25">
        <f>Datos!CM32</f>
        <v>74.02985074626865</v>
      </c>
      <c r="V22" s="25">
        <f>Datos!CN32</f>
        <v>95.48096112615228</v>
      </c>
      <c r="W22" s="25">
        <f>Datos!CO32</f>
        <v>182.95902244411485</v>
      </c>
    </row>
    <row r="23" spans="1:23" x14ac:dyDescent="0.25">
      <c r="A23" s="9">
        <v>33</v>
      </c>
      <c r="C23" s="22">
        <v>1948</v>
      </c>
      <c r="D23" s="32">
        <f>Datos!BV33</f>
        <v>83.211761311313325</v>
      </c>
      <c r="E23" s="32">
        <f>Datos!BW33</f>
        <v>7.3234494857418175</v>
      </c>
      <c r="F23" s="32">
        <f>Datos!BX33</f>
        <v>79.477922058535199</v>
      </c>
      <c r="G23" s="32">
        <f>Datos!BY33</f>
        <v>10.634789777411392</v>
      </c>
      <c r="H23" s="32">
        <f>Datos!CB33</f>
        <v>8</v>
      </c>
      <c r="I23" s="32"/>
      <c r="J23" s="22">
        <v>1948</v>
      </c>
      <c r="K23" s="14">
        <f>Datos!CC33</f>
        <v>5.6641666666666666</v>
      </c>
      <c r="L23" s="14">
        <f>Datos!CD33</f>
        <v>16.5466392318244</v>
      </c>
      <c r="M23" s="14">
        <f>Datos!CE33</f>
        <v>6.88</v>
      </c>
      <c r="N23" s="14">
        <f>Datos!CF33</f>
        <v>41.563786008230451</v>
      </c>
      <c r="O23" s="14">
        <f>Datos!CG33</f>
        <v>102.36934168772105</v>
      </c>
      <c r="P23" s="14">
        <f>Datos!CH33</f>
        <v>-14.926925438065265</v>
      </c>
      <c r="R23" s="22">
        <v>1948</v>
      </c>
      <c r="S23" s="25">
        <f>Datos!CK33</f>
        <v>3.01</v>
      </c>
      <c r="T23" s="25">
        <f>Datos!CL33</f>
        <v>1.1500000000000001</v>
      </c>
      <c r="U23" s="25">
        <f>Datos!CM33</f>
        <v>89.850746268656707</v>
      </c>
      <c r="V23" s="25">
        <f>Datos!CN33</f>
        <v>107.97842138265226</v>
      </c>
      <c r="W23" s="25">
        <f>Datos!CO33</f>
        <v>182.95902244411485</v>
      </c>
    </row>
    <row r="24" spans="1:23" x14ac:dyDescent="0.25">
      <c r="A24" s="9">
        <v>34</v>
      </c>
      <c r="C24" s="22">
        <v>1949</v>
      </c>
      <c r="D24" s="32">
        <f>Datos!BV34</f>
        <v>91.162218377628221</v>
      </c>
      <c r="E24" s="32">
        <f>Datos!BW34</f>
        <v>9.55448717948717</v>
      </c>
      <c r="F24" s="32">
        <f>Datos!BX34</f>
        <v>86.880858166818996</v>
      </c>
      <c r="G24" s="32">
        <f>Datos!BY34</f>
        <v>9.31445603576746</v>
      </c>
      <c r="H24" s="32">
        <f>Datos!CB34</f>
        <v>8</v>
      </c>
      <c r="I24" s="32"/>
      <c r="J24" s="22">
        <v>1949</v>
      </c>
      <c r="K24" s="14">
        <f>Datos!CC34</f>
        <v>7.9918333333333331</v>
      </c>
      <c r="L24" s="14">
        <f>Datos!CD34</f>
        <v>41.094600559070173</v>
      </c>
      <c r="M24" s="14">
        <f>Datos!CE34</f>
        <v>8.64</v>
      </c>
      <c r="N24" s="14">
        <f>Datos!CF34</f>
        <v>25.581395348837212</v>
      </c>
      <c r="O24" s="14">
        <f>Datos!CG34</f>
        <v>83.640136433648877</v>
      </c>
      <c r="P24" s="14">
        <f>Datos!CH34</f>
        <v>-18.295717199399252</v>
      </c>
      <c r="Q24" s="43"/>
      <c r="R24" s="22">
        <v>1949</v>
      </c>
      <c r="S24" s="25">
        <f>Datos!CK34</f>
        <v>3.01</v>
      </c>
      <c r="T24" s="25">
        <f>Datos!CL34</f>
        <v>1.1500000000000001</v>
      </c>
      <c r="U24" s="25">
        <f>Datos!CM34</f>
        <v>89.850746268656707</v>
      </c>
      <c r="V24" s="25">
        <f>Datos!CN34</f>
        <v>98.561386359051838</v>
      </c>
      <c r="W24" s="25">
        <f>Datos!CO34</f>
        <v>182.95902244411485</v>
      </c>
    </row>
    <row r="25" spans="1:23" x14ac:dyDescent="0.25">
      <c r="A25" s="9">
        <v>35</v>
      </c>
      <c r="C25" s="22">
        <v>1950</v>
      </c>
      <c r="D25" s="32">
        <f>Datos!BV35</f>
        <v>100.00000000000006</v>
      </c>
      <c r="E25" s="32">
        <f>Datos!BW35</f>
        <v>9.6945662135627497</v>
      </c>
      <c r="F25" s="32">
        <f>Datos!BX35</f>
        <v>100</v>
      </c>
      <c r="G25" s="32">
        <f>Datos!BY35</f>
        <v>15.100152219941343</v>
      </c>
      <c r="H25" s="32">
        <f>Datos!CB35</f>
        <v>8</v>
      </c>
      <c r="I25" s="32"/>
      <c r="J25" s="22">
        <v>1950</v>
      </c>
      <c r="K25" s="14">
        <f>Datos!CC35</f>
        <v>8.6416666666666675</v>
      </c>
      <c r="L25" s="14">
        <f>Datos!CD35</f>
        <v>8.1312172843110773</v>
      </c>
      <c r="M25" s="14">
        <f>Datos!CE35</f>
        <v>8.65</v>
      </c>
      <c r="N25" s="14">
        <f>Datos!CF35</f>
        <v>0.11574074074074403</v>
      </c>
      <c r="O25" s="14">
        <f>Datos!CG35</f>
        <v>81.642652675808236</v>
      </c>
      <c r="P25" s="14">
        <f>Datos!CH35</f>
        <v>-2.3881880673703004</v>
      </c>
      <c r="Q25" s="94"/>
      <c r="R25" s="22">
        <v>1950</v>
      </c>
      <c r="S25" s="25">
        <f>Datos!CK35</f>
        <v>3.35</v>
      </c>
      <c r="T25" s="25">
        <f>Datos!CL35</f>
        <v>1.1500000000000001</v>
      </c>
      <c r="U25" s="25">
        <f>Datos!CM35</f>
        <v>100</v>
      </c>
      <c r="V25" s="25">
        <f>Datos!CN35</f>
        <v>99.999999999999943</v>
      </c>
      <c r="W25" s="25">
        <f>Datos!CO35</f>
        <v>182.95902244411485</v>
      </c>
    </row>
    <row r="26" spans="1:23" x14ac:dyDescent="0.25">
      <c r="A26" s="9">
        <v>36</v>
      </c>
      <c r="C26" s="22">
        <v>1951</v>
      </c>
      <c r="D26" s="32">
        <f>Datos!BV36</f>
        <v>124.39946077226945</v>
      </c>
      <c r="E26" s="32">
        <f>Datos!BW36</f>
        <v>24.399460772269379</v>
      </c>
      <c r="F26" s="32">
        <f>Datos!BX36</f>
        <v>119.70781156827672</v>
      </c>
      <c r="G26" s="32">
        <f>Datos!BY36</f>
        <v>19.707811568276725</v>
      </c>
      <c r="H26" s="32">
        <f>Datos!CB36</f>
        <v>8</v>
      </c>
      <c r="I26" s="32"/>
      <c r="J26" s="22">
        <v>1951</v>
      </c>
      <c r="K26" s="14">
        <f>Datos!CC36</f>
        <v>8.6283333333333321</v>
      </c>
      <c r="L26" s="14">
        <f>Datos!CD36</f>
        <v>-0.15429122468662015</v>
      </c>
      <c r="M26" s="14">
        <f>Datos!CE36</f>
        <v>8.6</v>
      </c>
      <c r="N26" s="14">
        <f>Datos!CF36</f>
        <v>-0.57803468208093012</v>
      </c>
      <c r="O26" s="14">
        <f>Datos!CG36</f>
        <v>91.411450034538419</v>
      </c>
      <c r="P26" s="14">
        <f>Datos!CH36</f>
        <v>11.965311070330763</v>
      </c>
      <c r="Q26" s="94"/>
      <c r="R26" s="22">
        <v>1951</v>
      </c>
      <c r="S26" s="25">
        <f>Datos!CK36</f>
        <v>3.35</v>
      </c>
      <c r="T26" s="25">
        <f>Datos!CL36</f>
        <v>1.1500000000000001</v>
      </c>
      <c r="U26" s="25">
        <f>Datos!CM36</f>
        <v>100</v>
      </c>
      <c r="V26" s="25">
        <f>Datos!CN36</f>
        <v>80.386200534312565</v>
      </c>
      <c r="W26" s="25">
        <f>Datos!CO36</f>
        <v>182.95902244411485</v>
      </c>
    </row>
    <row r="27" spans="1:23" x14ac:dyDescent="0.25">
      <c r="A27" s="9">
        <v>37</v>
      </c>
      <c r="C27" s="22">
        <v>1952</v>
      </c>
      <c r="D27" s="32">
        <f>Datos!BV37</f>
        <v>128.89744451309085</v>
      </c>
      <c r="E27" s="32">
        <f>Datos!BW37</f>
        <v>3.6157582298974589</v>
      </c>
      <c r="F27" s="32">
        <f>Datos!BX37</f>
        <v>117.08407871198571</v>
      </c>
      <c r="G27" s="32">
        <f>Datos!BY37</f>
        <v>-2.1917808219178214</v>
      </c>
      <c r="H27" s="32">
        <f>Datos!CB37</f>
        <v>8</v>
      </c>
      <c r="I27" s="32"/>
      <c r="J27" s="22">
        <v>1952</v>
      </c>
      <c r="K27" s="14">
        <f>Datos!CC37</f>
        <v>8.6083333333333307</v>
      </c>
      <c r="L27" s="14">
        <f>Datos!CD37</f>
        <v>-0.23179447556501698</v>
      </c>
      <c r="M27" s="14">
        <f>Datos!CE37</f>
        <v>8.6</v>
      </c>
      <c r="N27" s="14">
        <f>Datos!CF37</f>
        <v>0</v>
      </c>
      <c r="O27" s="14">
        <f>Datos!CG37</f>
        <v>97.582765627678938</v>
      </c>
      <c r="P27" s="14">
        <f>Datos!CH37</f>
        <v>6.7511406840267574</v>
      </c>
      <c r="Q27" s="94"/>
      <c r="R27" s="22">
        <v>1952</v>
      </c>
      <c r="S27" s="25">
        <f>Datos!CK37</f>
        <v>5.35</v>
      </c>
      <c r="T27" s="25">
        <f>Datos!CL37</f>
        <v>1.1500000000000001</v>
      </c>
      <c r="U27" s="25">
        <f>Datos!CM37</f>
        <v>159.70149253731341</v>
      </c>
      <c r="V27" s="25">
        <f>Datos!CN37</f>
        <v>123.89810608005816</v>
      </c>
      <c r="W27" s="25">
        <f>Datos!CO37</f>
        <v>182.95902244411485</v>
      </c>
    </row>
    <row r="28" spans="1:23" x14ac:dyDescent="0.25">
      <c r="A28" s="9">
        <v>38</v>
      </c>
      <c r="C28" s="22">
        <v>1953</v>
      </c>
      <c r="D28" s="32">
        <f>Datos!BV38</f>
        <v>126.48330279189781</v>
      </c>
      <c r="E28" s="32">
        <f>Datos!BW38</f>
        <v>-1.8729166666666131</v>
      </c>
      <c r="F28" s="32">
        <f>Datos!BX38</f>
        <v>117.94871794871804</v>
      </c>
      <c r="G28" s="32">
        <f>Datos!BY38</f>
        <v>0.73847720906550229</v>
      </c>
      <c r="H28" s="32">
        <f>Datos!CB38</f>
        <v>8</v>
      </c>
      <c r="I28" s="32"/>
      <c r="J28" s="22">
        <v>1953</v>
      </c>
      <c r="K28" s="14">
        <f>Datos!CC38</f>
        <v>8.6083333333333325</v>
      </c>
      <c r="L28" s="14">
        <f>Datos!CD38</f>
        <v>2.2204460492503131E-14</v>
      </c>
      <c r="M28" s="14">
        <f>Datos!CE38</f>
        <v>8.61</v>
      </c>
      <c r="N28" s="14">
        <f>Datos!CF38</f>
        <v>0.11627906976743319</v>
      </c>
      <c r="O28" s="14">
        <f>Datos!CG38</f>
        <v>97.150012123213003</v>
      </c>
      <c r="P28" s="14">
        <f>Datos!CH38</f>
        <v>-0.44347329334473162</v>
      </c>
      <c r="Q28" s="94"/>
      <c r="R28" s="22">
        <v>1953</v>
      </c>
      <c r="S28" s="25">
        <f>Datos!CK38</f>
        <v>5.35</v>
      </c>
      <c r="T28" s="25">
        <f>Datos!CL38</f>
        <v>1.1500000000000001</v>
      </c>
      <c r="U28" s="25">
        <f>Datos!CM38</f>
        <v>159.70149253731341</v>
      </c>
      <c r="V28" s="25">
        <f>Datos!CN38</f>
        <v>126.26290507298761</v>
      </c>
      <c r="W28" s="25">
        <f>Datos!CO38</f>
        <v>182.95902244411485</v>
      </c>
    </row>
    <row r="29" spans="1:23" ht="15.75" customHeight="1" x14ac:dyDescent="0.25">
      <c r="A29" s="9">
        <v>39</v>
      </c>
      <c r="C29" s="22">
        <v>1954</v>
      </c>
      <c r="D29" s="32">
        <f>Datos!BV39</f>
        <v>138.0974996152128</v>
      </c>
      <c r="E29" s="32">
        <f>Datos!BW39</f>
        <v>9.1823952782319029</v>
      </c>
      <c r="F29" s="32">
        <f>Datos!BX39</f>
        <v>137.11985688729888</v>
      </c>
      <c r="G29" s="32">
        <f>Datos!BY39</f>
        <v>16.253791708796793</v>
      </c>
      <c r="H29" s="32">
        <f>Datos!CB39</f>
        <v>8</v>
      </c>
      <c r="I29" s="32"/>
      <c r="J29" s="22">
        <v>1954</v>
      </c>
      <c r="K29" s="14">
        <f>Datos!CC39</f>
        <v>11.661666666666664</v>
      </c>
      <c r="L29" s="14">
        <f>Datos!CD39</f>
        <v>35.469506292352349</v>
      </c>
      <c r="M29" s="14">
        <f>Datos!CE39</f>
        <v>12.49</v>
      </c>
      <c r="N29" s="14">
        <f>Datos!CF39</f>
        <v>45.063879210220684</v>
      </c>
      <c r="O29" s="14">
        <f>Datos!CG39</f>
        <v>78.0755783787979</v>
      </c>
      <c r="P29" s="14">
        <f>Datos!CH39</f>
        <v>-19.634000374825956</v>
      </c>
      <c r="Q29" s="94"/>
      <c r="R29" s="22">
        <v>1954</v>
      </c>
      <c r="S29" s="25">
        <f>Datos!CK39</f>
        <v>6.34</v>
      </c>
      <c r="T29" s="25">
        <f>Datos!CL39</f>
        <v>1.1500000000000001</v>
      </c>
      <c r="U29" s="25">
        <f>Datos!CM39</f>
        <v>189.25373134328359</v>
      </c>
      <c r="V29" s="25">
        <f>Datos!CN39</f>
        <v>137.04356115831905</v>
      </c>
      <c r="W29" s="25">
        <f>Datos!CO39</f>
        <v>182.95902244411485</v>
      </c>
    </row>
    <row r="30" spans="1:23" x14ac:dyDescent="0.25">
      <c r="A30" s="9">
        <v>40</v>
      </c>
      <c r="C30" s="22">
        <v>1955</v>
      </c>
      <c r="D30" s="32">
        <f>Datos!BV40</f>
        <v>157.18694523754928</v>
      </c>
      <c r="E30" s="32">
        <f>Datos!BW40</f>
        <v>13.823165282156635</v>
      </c>
      <c r="F30" s="32">
        <f>Datos!BX40</f>
        <v>150.04391248340013</v>
      </c>
      <c r="G30" s="32">
        <f>Datos!BY40</f>
        <v>9.4253712696941818</v>
      </c>
      <c r="H30" s="32">
        <f>Datos!CB40</f>
        <v>8</v>
      </c>
      <c r="I30" s="32"/>
      <c r="J30" s="22">
        <v>1955</v>
      </c>
      <c r="K30" s="14">
        <f>Datos!CC40</f>
        <v>12.5</v>
      </c>
      <c r="L30" s="14">
        <f>Datos!CD40</f>
        <v>7.1887951979419995</v>
      </c>
      <c r="M30" s="14">
        <f>Datos!CE40</f>
        <v>12.49</v>
      </c>
      <c r="N30" s="14">
        <f>Datos!CF40</f>
        <v>0</v>
      </c>
      <c r="O30" s="14">
        <f>Datos!CG40</f>
        <v>82.625607490253969</v>
      </c>
      <c r="P30" s="14">
        <f>Datos!CH40</f>
        <v>5.8277238618467564</v>
      </c>
      <c r="Q30" s="111"/>
      <c r="R30" s="22">
        <v>1955</v>
      </c>
      <c r="S30" s="25">
        <f>Datos!CK40</f>
        <v>6.34</v>
      </c>
      <c r="T30" s="25">
        <f>Datos!CL40</f>
        <v>1.1500000000000001</v>
      </c>
      <c r="U30" s="25">
        <f>Datos!CM40</f>
        <v>189.25373134328359</v>
      </c>
      <c r="V30" s="25">
        <f>Datos!CN40</f>
        <v>120.40041306055873</v>
      </c>
      <c r="W30" s="25">
        <f>Datos!CO40</f>
        <v>182.95902244411485</v>
      </c>
    </row>
    <row r="31" spans="1:23" x14ac:dyDescent="0.25">
      <c r="A31" s="9">
        <v>41</v>
      </c>
      <c r="C31" s="22">
        <v>1956</v>
      </c>
      <c r="D31" s="32">
        <f>Datos!BV41</f>
        <v>164.49742963313366</v>
      </c>
      <c r="E31" s="32">
        <f>Datos!BW41</f>
        <v>4.6508215962441257</v>
      </c>
      <c r="F31" s="32">
        <f>Datos!BX41</f>
        <v>152.60438880564246</v>
      </c>
      <c r="G31" s="32">
        <f>Datos!BY41</f>
        <v>1.7064846416382284</v>
      </c>
      <c r="H31" s="32">
        <f>Datos!CB41</f>
        <v>8</v>
      </c>
      <c r="I31" s="32"/>
      <c r="J31" s="22">
        <v>1956</v>
      </c>
      <c r="K31" s="14">
        <f>Datos!CC41</f>
        <v>12.5</v>
      </c>
      <c r="L31" s="14">
        <f>Datos!CD41</f>
        <v>0</v>
      </c>
      <c r="M31" s="14">
        <f>Datos!CE41</f>
        <v>12.49</v>
      </c>
      <c r="N31" s="14">
        <f>Datos!CF41</f>
        <v>0</v>
      </c>
      <c r="O31" s="14">
        <f>Datos!CG41</f>
        <v>83.827213120265867</v>
      </c>
      <c r="P31" s="14">
        <f>Datos!CH41</f>
        <v>1.4542775133648878</v>
      </c>
      <c r="R31" s="22">
        <v>1956</v>
      </c>
      <c r="S31" s="25">
        <f>Datos!CK41</f>
        <v>7.25</v>
      </c>
      <c r="T31" s="25">
        <f>Datos!CL41</f>
        <v>1.1500000000000001</v>
      </c>
      <c r="U31" s="25">
        <f>Datos!CM41</f>
        <v>216.41791044776119</v>
      </c>
      <c r="V31" s="25">
        <f>Datos!CN41</f>
        <v>131.56309550272115</v>
      </c>
      <c r="W31" s="25">
        <f>Datos!CO41</f>
        <v>182.95902244411485</v>
      </c>
    </row>
    <row r="32" spans="1:23" x14ac:dyDescent="0.25">
      <c r="A32" s="9">
        <v>42</v>
      </c>
      <c r="C32" s="22">
        <v>1957</v>
      </c>
      <c r="D32" s="32">
        <f>Datos!BV42</f>
        <v>171.64648377392595</v>
      </c>
      <c r="E32" s="32">
        <f>Datos!BW42</f>
        <v>4.3459974765175824</v>
      </c>
      <c r="F32" s="32">
        <f>Datos!BX42</f>
        <v>162.07815119793901</v>
      </c>
      <c r="G32" s="32">
        <f>Datos!BY42</f>
        <v>6.2080536912751283</v>
      </c>
      <c r="H32" s="32">
        <f>Datos!CB42</f>
        <v>8</v>
      </c>
      <c r="I32" s="32"/>
      <c r="J32" s="22">
        <v>1957</v>
      </c>
      <c r="K32" s="14">
        <f>Datos!CC42</f>
        <v>12.5</v>
      </c>
      <c r="L32" s="14">
        <f>Datos!CD42</f>
        <v>0</v>
      </c>
      <c r="M32" s="14">
        <f>Datos!CE42</f>
        <v>12.49</v>
      </c>
      <c r="N32" s="14">
        <f>Datos!CF42</f>
        <v>0</v>
      </c>
      <c r="O32" s="14">
        <f>Datos!CG42</f>
        <v>84.968516891459274</v>
      </c>
      <c r="P32" s="14">
        <f>Datos!CH42</f>
        <v>1.3614955438826293</v>
      </c>
      <c r="Q32" s="94"/>
      <c r="R32" s="22">
        <v>1957</v>
      </c>
      <c r="S32" s="25">
        <f>Datos!CK42</f>
        <v>7.25</v>
      </c>
      <c r="T32" s="25">
        <f>Datos!CL42</f>
        <v>1.1500000000000001</v>
      </c>
      <c r="U32" s="25">
        <f>Datos!CM42</f>
        <v>216.41791044776119</v>
      </c>
      <c r="V32" s="25">
        <f>Datos!CN42</f>
        <v>126.08350936731291</v>
      </c>
      <c r="W32" s="25">
        <f>Datos!CO42</f>
        <v>182.95902244411485</v>
      </c>
    </row>
    <row r="33" spans="1:23" x14ac:dyDescent="0.25">
      <c r="A33" s="9">
        <v>43</v>
      </c>
      <c r="C33" s="22">
        <v>1958</v>
      </c>
      <c r="D33" s="32">
        <f>Datos!BV43</f>
        <v>179.25676721412415</v>
      </c>
      <c r="E33" s="32">
        <f>Datos!BW43</f>
        <v>4.4336960902861433</v>
      </c>
      <c r="F33" s="32">
        <f>Datos!BX43</f>
        <v>167.96724673909634</v>
      </c>
      <c r="G33" s="32">
        <f>Datos!BY43</f>
        <v>3.6334913112164191</v>
      </c>
      <c r="H33" s="32">
        <f>Datos!CB43</f>
        <v>8</v>
      </c>
      <c r="I33" s="32"/>
      <c r="J33" s="22">
        <v>1958</v>
      </c>
      <c r="K33" s="95">
        <f>Datos!CC43</f>
        <v>12.5</v>
      </c>
      <c r="L33" s="95">
        <f>Datos!CD43</f>
        <v>0</v>
      </c>
      <c r="M33" s="95">
        <f>Datos!CE43</f>
        <v>12.49</v>
      </c>
      <c r="N33" s="95">
        <f>Datos!CF43</f>
        <v>0</v>
      </c>
      <c r="O33" s="95">
        <f>Datos!CG43</f>
        <v>87.56541500167819</v>
      </c>
      <c r="P33" s="95">
        <f>Datos!CH43</f>
        <v>3.0563062711054023</v>
      </c>
      <c r="Q33" s="94"/>
      <c r="R33" s="22">
        <v>1958</v>
      </c>
      <c r="S33" s="25">
        <f>Datos!CK43</f>
        <v>8.1300000000000008</v>
      </c>
      <c r="T33" s="25">
        <f>Datos!CL43</f>
        <v>1.1500000000000001</v>
      </c>
      <c r="U33" s="25">
        <f>Datos!CM43</f>
        <v>242.68656716417914</v>
      </c>
      <c r="V33" s="25">
        <f>Datos!CN43</f>
        <v>135.38488445141232</v>
      </c>
      <c r="W33" s="25">
        <f>Datos!CO43</f>
        <v>182.95902244411485</v>
      </c>
    </row>
    <row r="34" spans="1:23" ht="15.75" customHeight="1" x14ac:dyDescent="0.25">
      <c r="A34" s="45"/>
      <c r="C34" s="229" t="s">
        <v>239</v>
      </c>
      <c r="D34" s="229"/>
      <c r="E34" s="229"/>
      <c r="F34" s="229"/>
      <c r="G34" s="229"/>
      <c r="H34" s="229"/>
      <c r="J34" s="229" t="s">
        <v>239</v>
      </c>
      <c r="K34" s="229"/>
      <c r="L34" s="229"/>
      <c r="M34" s="229"/>
      <c r="N34" s="229"/>
      <c r="O34" s="229"/>
      <c r="P34" s="229"/>
      <c r="Q34" s="94"/>
      <c r="R34" s="229" t="s">
        <v>239</v>
      </c>
      <c r="S34" s="229"/>
      <c r="T34" s="229"/>
      <c r="U34" s="229"/>
      <c r="V34" s="229"/>
      <c r="W34" s="229"/>
    </row>
    <row r="35" spans="1:23" ht="15.75" customHeight="1" x14ac:dyDescent="0.25">
      <c r="A35" s="45"/>
      <c r="C35" s="89"/>
      <c r="D35" s="89"/>
      <c r="E35" s="89"/>
      <c r="F35" s="89"/>
      <c r="G35" s="89"/>
      <c r="H35" s="89"/>
      <c r="J35" s="89"/>
      <c r="K35" s="89"/>
      <c r="L35" s="89"/>
      <c r="M35" s="89"/>
      <c r="N35" s="89"/>
      <c r="O35" s="89"/>
      <c r="P35" s="89"/>
      <c r="Q35" s="94"/>
      <c r="R35" s="84"/>
      <c r="S35" s="84"/>
      <c r="T35" s="84"/>
      <c r="U35" s="84"/>
      <c r="V35" s="84"/>
      <c r="W35" s="84"/>
    </row>
    <row r="36" spans="1:23" ht="15.75" customHeight="1" x14ac:dyDescent="0.25">
      <c r="A36" s="45"/>
      <c r="C36" s="89"/>
      <c r="D36" s="89"/>
      <c r="E36" s="89"/>
      <c r="F36" s="89"/>
      <c r="G36" s="89"/>
      <c r="H36" s="89"/>
      <c r="J36" s="89"/>
      <c r="K36" s="89"/>
      <c r="L36" s="89"/>
      <c r="M36" s="89"/>
      <c r="N36" s="89"/>
      <c r="O36" s="89"/>
      <c r="P36" s="89"/>
      <c r="Q36" s="94"/>
      <c r="R36" s="84"/>
      <c r="S36" s="84"/>
      <c r="T36" s="84"/>
      <c r="U36" s="84"/>
      <c r="V36" s="84"/>
      <c r="W36" s="84"/>
    </row>
    <row r="37" spans="1:23" x14ac:dyDescent="0.25">
      <c r="A37" s="45"/>
      <c r="K37" s="108"/>
      <c r="L37" s="108"/>
      <c r="Q37" s="94"/>
      <c r="R37" s="22"/>
      <c r="S37" s="25"/>
      <c r="T37" s="25"/>
      <c r="U37" s="25"/>
      <c r="V37" s="25"/>
      <c r="W37" s="25"/>
    </row>
    <row r="38" spans="1:23" x14ac:dyDescent="0.25">
      <c r="A38" s="45"/>
      <c r="C38" s="228" t="s">
        <v>240</v>
      </c>
      <c r="D38" s="228"/>
      <c r="E38" s="228"/>
      <c r="F38" s="228"/>
      <c r="G38" s="228"/>
      <c r="H38" s="228"/>
      <c r="J38" s="228" t="s">
        <v>247</v>
      </c>
      <c r="K38" s="228"/>
      <c r="L38" s="228"/>
      <c r="M38" s="228"/>
      <c r="N38" s="228"/>
      <c r="O38" s="228"/>
      <c r="P38" s="75"/>
      <c r="Q38" s="94"/>
      <c r="R38" s="228" t="s">
        <v>248</v>
      </c>
      <c r="S38" s="228"/>
      <c r="T38" s="228"/>
      <c r="U38" s="228"/>
      <c r="V38" s="228"/>
      <c r="W38" s="228"/>
    </row>
    <row r="39" spans="1:23" ht="15.75" customHeight="1" x14ac:dyDescent="0.25">
      <c r="A39" s="45"/>
      <c r="C39" s="230"/>
      <c r="D39" s="230" t="s">
        <v>201</v>
      </c>
      <c r="E39" s="230" t="s">
        <v>197</v>
      </c>
      <c r="F39" s="230" t="s">
        <v>198</v>
      </c>
      <c r="G39" s="230" t="s">
        <v>202</v>
      </c>
      <c r="H39" s="230" t="s">
        <v>203</v>
      </c>
      <c r="I39" s="74"/>
      <c r="J39" s="230"/>
      <c r="K39" s="230" t="s">
        <v>241</v>
      </c>
      <c r="L39" s="230" t="s">
        <v>242</v>
      </c>
      <c r="M39" s="230" t="s">
        <v>243</v>
      </c>
      <c r="N39" s="230" t="s">
        <v>244</v>
      </c>
      <c r="O39" s="230" t="s">
        <v>245</v>
      </c>
      <c r="P39" s="230" t="s">
        <v>246</v>
      </c>
      <c r="Q39" s="94"/>
      <c r="R39" s="230"/>
      <c r="S39" s="230" t="s">
        <v>250</v>
      </c>
      <c r="T39" s="230" t="s">
        <v>251</v>
      </c>
      <c r="U39" s="230" t="s">
        <v>252</v>
      </c>
      <c r="V39" s="230" t="s">
        <v>249</v>
      </c>
      <c r="W39" s="230" t="s">
        <v>253</v>
      </c>
    </row>
    <row r="40" spans="1:23" x14ac:dyDescent="0.25">
      <c r="A40" s="45"/>
      <c r="C40" s="231"/>
      <c r="D40" s="231"/>
      <c r="E40" s="231"/>
      <c r="F40" s="231"/>
      <c r="G40" s="231"/>
      <c r="H40" s="231"/>
      <c r="I40" s="74"/>
      <c r="J40" s="231"/>
      <c r="K40" s="231"/>
      <c r="L40" s="231"/>
      <c r="M40" s="231"/>
      <c r="N40" s="231"/>
      <c r="O40" s="231"/>
      <c r="P40" s="231"/>
      <c r="Q40" s="94"/>
      <c r="R40" s="231"/>
      <c r="S40" s="231"/>
      <c r="T40" s="231"/>
      <c r="U40" s="231"/>
      <c r="V40" s="231"/>
      <c r="W40" s="231"/>
    </row>
    <row r="41" spans="1:23" ht="15.75" customHeight="1" x14ac:dyDescent="0.25">
      <c r="A41" s="45"/>
      <c r="C41" s="232"/>
      <c r="D41" s="232"/>
      <c r="E41" s="232"/>
      <c r="F41" s="232"/>
      <c r="G41" s="232"/>
      <c r="H41" s="232"/>
      <c r="I41" s="74"/>
      <c r="J41" s="232"/>
      <c r="K41" s="232"/>
      <c r="L41" s="232"/>
      <c r="M41" s="232"/>
      <c r="N41" s="232"/>
      <c r="O41" s="232"/>
      <c r="P41" s="232"/>
      <c r="Q41" s="94"/>
      <c r="R41" s="232"/>
      <c r="S41" s="232"/>
      <c r="T41" s="232"/>
      <c r="U41" s="232"/>
      <c r="V41" s="232"/>
      <c r="W41" s="232"/>
    </row>
    <row r="42" spans="1:23" x14ac:dyDescent="0.25">
      <c r="A42" s="9">
        <v>43</v>
      </c>
      <c r="C42" s="22">
        <v>1958</v>
      </c>
      <c r="D42" s="32">
        <f>Datos!BV43</f>
        <v>179.25676721412415</v>
      </c>
      <c r="E42" s="32">
        <f>Datos!BW43</f>
        <v>4.4336960902861433</v>
      </c>
      <c r="F42" s="32">
        <f>Datos!BX43</f>
        <v>167.96724673909634</v>
      </c>
      <c r="G42" s="32">
        <f>Datos!BY43</f>
        <v>3.6334913112164191</v>
      </c>
      <c r="H42" s="32">
        <f>Datos!CB43</f>
        <v>8</v>
      </c>
      <c r="I42" s="32"/>
      <c r="J42" s="22">
        <v>1958</v>
      </c>
      <c r="K42" s="88">
        <f>Datos!CC43</f>
        <v>12.5</v>
      </c>
      <c r="L42" s="88">
        <f>Datos!CD43</f>
        <v>0</v>
      </c>
      <c r="M42" s="88">
        <f>Datos!CE43</f>
        <v>12.49</v>
      </c>
      <c r="N42" s="88">
        <f>Datos!CF43</f>
        <v>0</v>
      </c>
      <c r="O42" s="88">
        <f>Datos!CG43</f>
        <v>87.56541500167819</v>
      </c>
      <c r="P42" s="88">
        <f>Datos!CH43</f>
        <v>3.0563062711054023</v>
      </c>
      <c r="Q42" s="94"/>
      <c r="R42" s="22">
        <v>1958</v>
      </c>
      <c r="S42" s="25">
        <f>Datos!CK43</f>
        <v>8.1300000000000008</v>
      </c>
      <c r="T42" s="25">
        <f>Datos!CL43</f>
        <v>1.1500000000000001</v>
      </c>
      <c r="U42" s="25">
        <f>Datos!CM43</f>
        <v>242.68656716417914</v>
      </c>
      <c r="V42" s="25">
        <f>Datos!CN43</f>
        <v>135.38488445141232</v>
      </c>
      <c r="W42" s="25">
        <f>Datos!CO43</f>
        <v>182.95902244411485</v>
      </c>
    </row>
    <row r="43" spans="1:23" x14ac:dyDescent="0.25">
      <c r="A43" s="9">
        <v>44</v>
      </c>
      <c r="C43" s="22">
        <v>1959</v>
      </c>
      <c r="D43" s="32">
        <f>Datos!BV44</f>
        <v>181.32076832896584</v>
      </c>
      <c r="E43" s="32">
        <f>Datos!BW44</f>
        <v>1.1514215875466638</v>
      </c>
      <c r="F43" s="32">
        <f>Datos!BX44</f>
        <v>168.47934200354482</v>
      </c>
      <c r="G43" s="32">
        <f>Datos!BY44</f>
        <v>0.30487804878049918</v>
      </c>
      <c r="H43" s="32">
        <f>Datos!CB44</f>
        <v>8</v>
      </c>
      <c r="I43" s="32"/>
      <c r="J43" s="22">
        <v>1959</v>
      </c>
      <c r="K43" s="88">
        <f>Datos!CC44</f>
        <v>12.5</v>
      </c>
      <c r="L43" s="88">
        <f>Datos!CD44</f>
        <v>0</v>
      </c>
      <c r="M43" s="88">
        <f>Datos!CE44</f>
        <v>12.49</v>
      </c>
      <c r="N43" s="88">
        <f>Datos!CF44</f>
        <v>0</v>
      </c>
      <c r="O43" s="88">
        <f>Datos!CG44</f>
        <v>88.363882367222075</v>
      </c>
      <c r="P43" s="88">
        <f>Datos!CH44</f>
        <v>0.9118524311551246</v>
      </c>
      <c r="Q43" s="94"/>
      <c r="R43" s="22">
        <v>1959</v>
      </c>
      <c r="S43" s="25">
        <f>Datos!CK44</f>
        <v>8.1300000000000008</v>
      </c>
      <c r="T43" s="25">
        <f>Datos!CL44</f>
        <v>1.1500000000000001</v>
      </c>
      <c r="U43" s="25">
        <f>Datos!CM44</f>
        <v>242.68656716417914</v>
      </c>
      <c r="V43" s="25">
        <f>Datos!CN44</f>
        <v>133.84377829454087</v>
      </c>
      <c r="W43" s="25">
        <f>Datos!CO44</f>
        <v>182.95902244411485</v>
      </c>
    </row>
    <row r="44" spans="1:23" x14ac:dyDescent="0.25">
      <c r="A44" s="9">
        <v>45</v>
      </c>
      <c r="C44" s="22">
        <v>1960</v>
      </c>
      <c r="D44" s="32">
        <f>Datos!BV45</f>
        <v>190.22249380750074</v>
      </c>
      <c r="E44" s="32">
        <f>Datos!BW45</f>
        <v>4.9093799682034867</v>
      </c>
      <c r="F44" s="32">
        <f>Datos!BX45</f>
        <v>177.56903294750498</v>
      </c>
      <c r="G44" s="32">
        <f>Datos!BY45</f>
        <v>5.3951367781154502</v>
      </c>
      <c r="H44" s="32">
        <f>Datos!CB45</f>
        <v>8</v>
      </c>
      <c r="I44" s="32"/>
      <c r="J44" s="22">
        <v>1960</v>
      </c>
      <c r="K44" s="88">
        <f>Datos!CC45</f>
        <v>12.5</v>
      </c>
      <c r="L44" s="88">
        <f>Datos!CD45</f>
        <v>0</v>
      </c>
      <c r="M44" s="88">
        <f>Datos!CE45</f>
        <v>12.49</v>
      </c>
      <c r="N44" s="88">
        <f>Datos!CF45</f>
        <v>0</v>
      </c>
      <c r="O44" s="88">
        <f>Datos!CG45</f>
        <v>92.653236246103191</v>
      </c>
      <c r="P44" s="88">
        <f>Datos!CH45</f>
        <v>4.8541935505452827</v>
      </c>
      <c r="Q44" s="94"/>
      <c r="R44" s="22">
        <v>1960</v>
      </c>
      <c r="S44" s="25">
        <f>Datos!CK45</f>
        <v>9.89</v>
      </c>
      <c r="T44" s="25">
        <f>Datos!CL45</f>
        <v>1.1500000000000001</v>
      </c>
      <c r="U44" s="25">
        <f>Datos!CM45</f>
        <v>295.2238805970149</v>
      </c>
      <c r="V44" s="25">
        <f>Datos!CN45</f>
        <v>155.19924835796354</v>
      </c>
      <c r="W44" s="25">
        <f>Datos!CO45</f>
        <v>182.95902244411485</v>
      </c>
    </row>
    <row r="45" spans="1:23" ht="15.75" customHeight="1" x14ac:dyDescent="0.25">
      <c r="A45" s="9">
        <v>46</v>
      </c>
      <c r="C45" s="22">
        <v>1961</v>
      </c>
      <c r="D45" s="32">
        <f>Datos!BV46</f>
        <v>192.05588027263926</v>
      </c>
      <c r="E45" s="32">
        <f>Datos!BW46</f>
        <v>0.96381160210938788</v>
      </c>
      <c r="F45" s="32">
        <f>Datos!BX46</f>
        <v>177.56903294750495</v>
      </c>
      <c r="G45" s="32">
        <f>Datos!BY46</f>
        <v>-1.1102230246251565E-14</v>
      </c>
      <c r="H45" s="32">
        <f>Datos!CB46</f>
        <v>8</v>
      </c>
      <c r="I45" s="32"/>
      <c r="J45" s="22">
        <v>1961</v>
      </c>
      <c r="K45" s="88">
        <f>Datos!CC46</f>
        <v>12.5</v>
      </c>
      <c r="L45" s="88">
        <f>Datos!CD46</f>
        <v>0</v>
      </c>
      <c r="M45" s="88">
        <f>Datos!CE46</f>
        <v>12.49</v>
      </c>
      <c r="N45" s="88">
        <f>Datos!CF46</f>
        <v>0</v>
      </c>
      <c r="O45" s="88">
        <f>Datos!CG46</f>
        <v>93.867194575748442</v>
      </c>
      <c r="P45" s="88">
        <f>Datos!CH46</f>
        <v>1.3102168675692694</v>
      </c>
      <c r="Q45" s="94"/>
      <c r="R45" s="22">
        <v>1961</v>
      </c>
      <c r="S45" s="25">
        <f>Datos!CK46</f>
        <v>9.89</v>
      </c>
      <c r="T45" s="25">
        <f>Datos!CL46</f>
        <v>1.1500000000000001</v>
      </c>
      <c r="U45" s="25">
        <f>Datos!CM46</f>
        <v>295.2238805970149</v>
      </c>
      <c r="V45" s="25">
        <f>Datos!CN46</f>
        <v>153.71769933725543</v>
      </c>
      <c r="W45" s="25">
        <f>Datos!CO46</f>
        <v>182.95902244411485</v>
      </c>
    </row>
    <row r="46" spans="1:23" x14ac:dyDescent="0.25">
      <c r="A46" s="9">
        <v>47</v>
      </c>
      <c r="C46" s="22">
        <v>1962</v>
      </c>
      <c r="D46" s="32">
        <f>Datos!BV47</f>
        <v>195.51510001818394</v>
      </c>
      <c r="E46" s="32">
        <f>Datos!BW47</f>
        <v>1.8011527377521874</v>
      </c>
      <c r="F46" s="32">
        <f>Datos!BX47</f>
        <v>181.66579506309267</v>
      </c>
      <c r="G46" s="32">
        <f>Datos!BY47</f>
        <v>2.3071377072819033</v>
      </c>
      <c r="H46" s="32">
        <f>Datos!CB47</f>
        <v>8</v>
      </c>
      <c r="I46" s="32"/>
      <c r="J46" s="22">
        <v>1962</v>
      </c>
      <c r="K46" s="88">
        <f>Datos!CC47</f>
        <v>12.5</v>
      </c>
      <c r="L46" s="88">
        <f>Datos!CD47</f>
        <v>0</v>
      </c>
      <c r="M46" s="88">
        <f>Datos!CE47</f>
        <v>12.49</v>
      </c>
      <c r="N46" s="88">
        <f>Datos!CF47</f>
        <v>0</v>
      </c>
      <c r="O46" s="88">
        <f>Datos!CG47</f>
        <v>95.331445632263012</v>
      </c>
      <c r="P46" s="88">
        <f>Datos!CH47</f>
        <v>1.5599177786579599</v>
      </c>
      <c r="Q46" s="94"/>
      <c r="R46" s="22">
        <v>1962</v>
      </c>
      <c r="S46" s="25">
        <f>Datos!CK47</f>
        <v>12.44</v>
      </c>
      <c r="T46" s="25">
        <f>Datos!CL47</f>
        <v>1.1500000000000001</v>
      </c>
      <c r="U46" s="25">
        <f>Datos!CM47</f>
        <v>371.3432835820895</v>
      </c>
      <c r="V46" s="25">
        <f>Datos!CN47</f>
        <v>189.93074373669992</v>
      </c>
      <c r="W46" s="25">
        <f>Datos!CO47</f>
        <v>182.95902244411485</v>
      </c>
    </row>
    <row r="47" spans="1:23" x14ac:dyDescent="0.25">
      <c r="A47" s="9">
        <v>48</v>
      </c>
      <c r="C47" s="22">
        <v>1963</v>
      </c>
      <c r="D47" s="32">
        <f>Datos!BV48</f>
        <v>196.64511180172852</v>
      </c>
      <c r="E47" s="32">
        <f>Datos!BW48</f>
        <v>0.57796650153336682</v>
      </c>
      <c r="F47" s="32">
        <f>Datos!BX48</f>
        <v>182.30591414365327</v>
      </c>
      <c r="G47" s="32">
        <f>Datos!BY48</f>
        <v>0.35236081747711534</v>
      </c>
      <c r="H47" s="32">
        <f>Datos!CB48</f>
        <v>8</v>
      </c>
      <c r="I47" s="32"/>
      <c r="J47" s="22">
        <v>1963</v>
      </c>
      <c r="K47" s="88">
        <f>Datos!CC48</f>
        <v>12.5</v>
      </c>
      <c r="L47" s="88">
        <f>Datos!CD48</f>
        <v>0</v>
      </c>
      <c r="M47" s="88">
        <f>Datos!CE48</f>
        <v>12.49</v>
      </c>
      <c r="N47" s="88">
        <f>Datos!CF48</f>
        <v>0</v>
      </c>
      <c r="O47" s="88">
        <f>Datos!CG48</f>
        <v>96.110178692051747</v>
      </c>
      <c r="P47" s="88">
        <f>Datos!CH48</f>
        <v>0.81686903479116779</v>
      </c>
      <c r="Q47" s="94"/>
      <c r="R47" s="22">
        <v>1963</v>
      </c>
      <c r="S47" s="25">
        <f>Datos!CK48</f>
        <v>12.44</v>
      </c>
      <c r="T47" s="25">
        <f>Datos!CL48</f>
        <v>1.1500000000000001</v>
      </c>
      <c r="U47" s="25">
        <f>Datos!CM48</f>
        <v>371.3432835820895</v>
      </c>
      <c r="V47" s="25">
        <f>Datos!CN48</f>
        <v>188.83931574994045</v>
      </c>
      <c r="W47" s="25">
        <f>Datos!CO48</f>
        <v>182.95902244411485</v>
      </c>
    </row>
    <row r="48" spans="1:23" x14ac:dyDescent="0.25">
      <c r="A48" s="9">
        <v>49</v>
      </c>
      <c r="C48" s="22">
        <v>1964</v>
      </c>
      <c r="D48" s="32">
        <f>Datos!BV49</f>
        <v>204.98183138849117</v>
      </c>
      <c r="E48" s="32">
        <f>Datos!BW49</f>
        <v>4.2394746100621772</v>
      </c>
      <c r="F48" s="32">
        <f>Datos!BX49</f>
        <v>192.41979561651047</v>
      </c>
      <c r="G48" s="32">
        <f>Datos!BY49</f>
        <v>5.5477528089887818</v>
      </c>
      <c r="H48" s="32">
        <f>Datos!CB49</f>
        <v>8</v>
      </c>
      <c r="I48" s="32"/>
      <c r="J48" s="22">
        <v>1964</v>
      </c>
      <c r="K48" s="88">
        <f>Datos!CC49</f>
        <v>12.5</v>
      </c>
      <c r="L48" s="88">
        <f>Datos!CD49</f>
        <v>0</v>
      </c>
      <c r="M48" s="88">
        <f>Datos!CE49</f>
        <v>12.49</v>
      </c>
      <c r="N48" s="88">
        <f>Datos!CF49</f>
        <v>0</v>
      </c>
      <c r="O48" s="88">
        <f>Datos!CG49</f>
        <v>100</v>
      </c>
      <c r="P48" s="88">
        <f>Datos!CH49</f>
        <v>4.0472521858602395</v>
      </c>
      <c r="Q48" s="94"/>
      <c r="R48" s="22">
        <v>1964</v>
      </c>
      <c r="S48" s="25">
        <f>Datos!CK49</f>
        <v>17.79</v>
      </c>
      <c r="T48" s="25">
        <f>Datos!CL49</f>
        <v>1.1500000000000001</v>
      </c>
      <c r="U48" s="25">
        <f>Datos!CM49</f>
        <v>531.04477611940297</v>
      </c>
      <c r="V48" s="25">
        <f>Datos!CN49</f>
        <v>259.06919287541245</v>
      </c>
      <c r="W48" s="25">
        <f>Datos!CO49</f>
        <v>182.95902244411485</v>
      </c>
    </row>
    <row r="49" spans="1:23" x14ac:dyDescent="0.25">
      <c r="A49" s="9">
        <v>50</v>
      </c>
      <c r="C49" s="22">
        <v>1965</v>
      </c>
      <c r="D49" s="32">
        <f>Datos!BV50</f>
        <v>208.72931944616448</v>
      </c>
      <c r="E49" s="32">
        <f>Datos!BW50</f>
        <v>1.828204983968007</v>
      </c>
      <c r="F49" s="32">
        <f>Datos!BX50</f>
        <v>192.8038670648468</v>
      </c>
      <c r="G49" s="32">
        <f>Datos!BY50</f>
        <v>0.19960079840317668</v>
      </c>
      <c r="H49" s="32">
        <f>Datos!CB50</f>
        <v>8</v>
      </c>
      <c r="I49" s="32"/>
      <c r="J49" s="22">
        <v>1965</v>
      </c>
      <c r="K49" s="88">
        <f>Datos!CC50</f>
        <v>12.5</v>
      </c>
      <c r="L49" s="88">
        <f>Datos!CD50</f>
        <v>0</v>
      </c>
      <c r="M49" s="88">
        <f>Datos!CE50</f>
        <v>12.49</v>
      </c>
      <c r="N49" s="88">
        <f>Datos!CF50</f>
        <v>0</v>
      </c>
      <c r="O49" s="88">
        <f>Datos!CG50</f>
        <v>99.829510877877723</v>
      </c>
      <c r="P49" s="88">
        <f>Datos!CH50</f>
        <v>-0.17048912212227485</v>
      </c>
      <c r="Q49" s="94"/>
      <c r="R49" s="22">
        <v>1965</v>
      </c>
      <c r="S49" s="25">
        <f>Datos!CK50</f>
        <v>17.79</v>
      </c>
      <c r="T49" s="25">
        <f>Datos!CL50</f>
        <v>1.1500000000000001</v>
      </c>
      <c r="U49" s="25">
        <f>Datos!CM50</f>
        <v>531.04477611940297</v>
      </c>
      <c r="V49" s="25">
        <f>Datos!CN50</f>
        <v>254.41791192941162</v>
      </c>
      <c r="W49" s="25">
        <f>Datos!CO50</f>
        <v>182.95902244411485</v>
      </c>
    </row>
    <row r="50" spans="1:23" x14ac:dyDescent="0.25">
      <c r="A50" s="9">
        <v>51</v>
      </c>
      <c r="C50" s="22">
        <v>1966</v>
      </c>
      <c r="D50" s="32">
        <f>Datos!BV51</f>
        <v>211.4621030451448</v>
      </c>
      <c r="E50" s="32">
        <f>Datos!BW51</f>
        <v>1.3092475969506356</v>
      </c>
      <c r="F50" s="32">
        <f>Datos!BX51</f>
        <v>198.30889115766772</v>
      </c>
      <c r="G50" s="32">
        <f>Datos!BY51</f>
        <v>2.855245683930896</v>
      </c>
      <c r="H50" s="32">
        <f>Datos!CB51</f>
        <v>8</v>
      </c>
      <c r="I50" s="32"/>
      <c r="J50" s="22">
        <v>1966</v>
      </c>
      <c r="K50" s="88">
        <f>Datos!CC51</f>
        <v>12.5</v>
      </c>
      <c r="L50" s="88">
        <f>Datos!CD51</f>
        <v>0</v>
      </c>
      <c r="M50" s="88">
        <f>Datos!CE51</f>
        <v>12.49</v>
      </c>
      <c r="N50" s="88">
        <f>Datos!CF51</f>
        <v>0</v>
      </c>
      <c r="O50" s="88">
        <f>Datos!CG51</f>
        <v>97.973637735192298</v>
      </c>
      <c r="P50" s="88">
        <f>Datos!CH51</f>
        <v>-1.8590426081078637</v>
      </c>
      <c r="Q50" s="94"/>
      <c r="R50" s="22">
        <v>1966</v>
      </c>
      <c r="S50" s="25">
        <f>Datos!CK51</f>
        <v>20.9</v>
      </c>
      <c r="T50" s="25">
        <f>Datos!CL51</f>
        <v>1.1500000000000001</v>
      </c>
      <c r="U50" s="25">
        <f>Datos!CM51</f>
        <v>623.88059701492534</v>
      </c>
      <c r="V50" s="25">
        <f>Datos!CN51</f>
        <v>295.0318700281411</v>
      </c>
      <c r="W50" s="25">
        <f>Datos!CO51</f>
        <v>182.95902244411485</v>
      </c>
    </row>
    <row r="51" spans="1:23" x14ac:dyDescent="0.25">
      <c r="A51" s="9">
        <v>52</v>
      </c>
      <c r="C51" s="22">
        <v>1967</v>
      </c>
      <c r="D51" s="32">
        <f>Datos!BV52</f>
        <v>217.49267613487757</v>
      </c>
      <c r="E51" s="32">
        <f>Datos!BW52</f>
        <v>2.8518457931184571</v>
      </c>
      <c r="F51" s="32">
        <f>Datos!BX52</f>
        <v>201.76553419269482</v>
      </c>
      <c r="G51" s="32">
        <f>Datos!BY52</f>
        <v>1.7430600387346562</v>
      </c>
      <c r="H51" s="32">
        <f>Datos!CB52</f>
        <v>8</v>
      </c>
      <c r="I51" s="32"/>
      <c r="J51" s="22">
        <v>1967</v>
      </c>
      <c r="K51" s="88">
        <f>Datos!CC52</f>
        <v>12.5</v>
      </c>
      <c r="L51" s="88">
        <f>Datos!CD52</f>
        <v>0</v>
      </c>
      <c r="M51" s="88">
        <f>Datos!CE52</f>
        <v>12.49</v>
      </c>
      <c r="N51" s="88">
        <f>Datos!CF52</f>
        <v>0</v>
      </c>
      <c r="O51" s="88">
        <f>Datos!CG52</f>
        <v>100.49113675669416</v>
      </c>
      <c r="P51" s="88">
        <f>Datos!CH52</f>
        <v>2.5695677732271882</v>
      </c>
      <c r="Q51" s="94"/>
      <c r="R51" s="22">
        <v>1967</v>
      </c>
      <c r="S51" s="25">
        <f>Datos!CK52</f>
        <v>20.9</v>
      </c>
      <c r="T51" s="25">
        <f>Datos!CL52</f>
        <v>1.1500000000000001</v>
      </c>
      <c r="U51" s="25">
        <f>Datos!CM52</f>
        <v>623.88059701492534</v>
      </c>
      <c r="V51" s="25">
        <f>Datos!CN52</f>
        <v>286.85131292790163</v>
      </c>
      <c r="W51" s="25">
        <f>Datos!CO52</f>
        <v>182.95902244411485</v>
      </c>
    </row>
    <row r="52" spans="1:23" x14ac:dyDescent="0.25">
      <c r="A52" s="9">
        <v>53</v>
      </c>
      <c r="C52" s="22">
        <v>1968</v>
      </c>
      <c r="D52" s="32">
        <f>Datos!BV53</f>
        <v>221.70139349195688</v>
      </c>
      <c r="E52" s="32">
        <f>Datos!BW53</f>
        <v>1.9351076237938525</v>
      </c>
      <c r="F52" s="32">
        <f>Datos!BX53</f>
        <v>205.86229630828248</v>
      </c>
      <c r="G52" s="32">
        <f>Datos!BY53</f>
        <v>2.0304568527918621</v>
      </c>
      <c r="H52" s="32">
        <f>Datos!CB53</f>
        <v>8</v>
      </c>
      <c r="I52" s="32"/>
      <c r="J52" s="22">
        <v>1968</v>
      </c>
      <c r="K52" s="88">
        <f>Datos!CC53</f>
        <v>12.5</v>
      </c>
      <c r="L52" s="88">
        <f>Datos!CD53</f>
        <v>0</v>
      </c>
      <c r="M52" s="88">
        <f>Datos!CE53</f>
        <v>12.5</v>
      </c>
      <c r="N52" s="88">
        <f>Datos!CF53</f>
        <v>8.0064051240991141E-2</v>
      </c>
      <c r="O52" s="88">
        <f>Datos!CG53</f>
        <v>99.942181014723147</v>
      </c>
      <c r="P52" s="88">
        <f>Datos!CH53</f>
        <v>-0.54627279548058461</v>
      </c>
      <c r="Q52" s="94"/>
      <c r="R52" s="22">
        <v>1968</v>
      </c>
      <c r="S52" s="25">
        <f>Datos!CK53</f>
        <v>24.15</v>
      </c>
      <c r="T52" s="25">
        <f>Datos!CL53</f>
        <v>1.1500000000000001</v>
      </c>
      <c r="U52" s="25">
        <f>Datos!CM53</f>
        <v>720.89552238805959</v>
      </c>
      <c r="V52" s="25">
        <f>Datos!CN53</f>
        <v>325.16508400485674</v>
      </c>
      <c r="W52" s="25">
        <f>Datos!CO53</f>
        <v>182.95902244411485</v>
      </c>
    </row>
    <row r="53" spans="1:23" x14ac:dyDescent="0.25">
      <c r="A53" s="9">
        <v>54</v>
      </c>
      <c r="C53" s="22">
        <v>1969</v>
      </c>
      <c r="D53" s="32">
        <f>Datos!BV54</f>
        <v>227.30336331577891</v>
      </c>
      <c r="E53" s="32">
        <f>Datos!BW54</f>
        <v>2.526808575980044</v>
      </c>
      <c r="F53" s="32">
        <f>Datos!BX54</f>
        <v>215.86917901245016</v>
      </c>
      <c r="G53" s="32">
        <f>Datos!BY54</f>
        <v>4.8609594294927172</v>
      </c>
      <c r="H53" s="32">
        <f>Datos!CB54</f>
        <v>8</v>
      </c>
      <c r="I53" s="32"/>
      <c r="J53" s="22">
        <v>1969</v>
      </c>
      <c r="K53" s="88">
        <f>Datos!CC54</f>
        <v>12.5</v>
      </c>
      <c r="L53" s="88">
        <f>Datos!CD54</f>
        <v>0</v>
      </c>
      <c r="M53" s="88">
        <f>Datos!CE54</f>
        <v>12.5</v>
      </c>
      <c r="N53" s="88">
        <f>Datos!CF54</f>
        <v>0</v>
      </c>
      <c r="O53" s="88">
        <f>Datos!CG54</f>
        <v>97.162821472481781</v>
      </c>
      <c r="P53" s="88">
        <f>Datos!CH54</f>
        <v>-2.7809674694130648</v>
      </c>
      <c r="Q53" s="94"/>
      <c r="R53" s="22">
        <v>1969</v>
      </c>
      <c r="S53" s="25">
        <f>Datos!CK54</f>
        <v>24.15</v>
      </c>
      <c r="T53" s="25">
        <f>Datos!CL54</f>
        <v>1.1500000000000001</v>
      </c>
      <c r="U53" s="25">
        <f>Datos!CM54</f>
        <v>720.89552238805959</v>
      </c>
      <c r="V53" s="25">
        <f>Datos!CN54</f>
        <v>317.15127830579559</v>
      </c>
      <c r="W53" s="25">
        <f>Datos!CO54</f>
        <v>182.95902244411485</v>
      </c>
    </row>
    <row r="54" spans="1:23" x14ac:dyDescent="0.25">
      <c r="A54" s="9">
        <v>55</v>
      </c>
      <c r="C54" s="22">
        <v>1970</v>
      </c>
      <c r="D54" s="32">
        <f>Datos!BV55</f>
        <v>238.67625274463239</v>
      </c>
      <c r="E54" s="32">
        <f>Datos!BW55</f>
        <v>5.0033968978513643</v>
      </c>
      <c r="F54" s="32">
        <f>Datos!BX55</f>
        <v>226.00364154454346</v>
      </c>
      <c r="G54" s="32">
        <f>Datos!BY55</f>
        <v>4.694724174361542</v>
      </c>
      <c r="H54" s="32">
        <f>Datos!CB55</f>
        <v>8</v>
      </c>
      <c r="I54" s="32"/>
      <c r="J54" s="22">
        <v>1970</v>
      </c>
      <c r="K54" s="88">
        <f>Datos!CC55</f>
        <v>12.5</v>
      </c>
      <c r="L54" s="88">
        <f>Datos!CD55</f>
        <v>0</v>
      </c>
      <c r="M54" s="88">
        <f>Datos!CE55</f>
        <v>12.5</v>
      </c>
      <c r="N54" s="88">
        <f>Datos!CF55</f>
        <v>0</v>
      </c>
      <c r="O54" s="88">
        <f>Datos!CG55</f>
        <v>96.394930007951686</v>
      </c>
      <c r="P54" s="88">
        <f>Datos!CH55</f>
        <v>-0.79031408608031262</v>
      </c>
      <c r="Q54" s="94"/>
      <c r="R54" s="22">
        <v>1970</v>
      </c>
      <c r="S54" s="25">
        <f>Datos!CK55</f>
        <v>27.93</v>
      </c>
      <c r="T54" s="25">
        <f>Datos!CL55</f>
        <v>1.1500000000000001</v>
      </c>
      <c r="U54" s="25">
        <f>Datos!CM55</f>
        <v>833.73134328358208</v>
      </c>
      <c r="V54" s="25">
        <f>Datos!CN55</f>
        <v>349.31474484628296</v>
      </c>
      <c r="W54" s="25">
        <f>Datos!CO55</f>
        <v>182.95902244411485</v>
      </c>
    </row>
    <row r="55" spans="1:23" x14ac:dyDescent="0.25">
      <c r="A55" s="9">
        <v>56</v>
      </c>
      <c r="C55" s="22">
        <v>1971</v>
      </c>
      <c r="D55" s="32">
        <f>Datos!BV56</f>
        <v>251.72950722203174</v>
      </c>
      <c r="E55" s="32">
        <f>Datos!BW56</f>
        <v>5.4690210388737226</v>
      </c>
      <c r="F55" s="32">
        <f>Datos!BX56</f>
        <v>237.21302870436185</v>
      </c>
      <c r="G55" s="32">
        <f>Datos!BY56</f>
        <v>4.9598259051100824</v>
      </c>
      <c r="H55" s="32">
        <f>Datos!CB56</f>
        <v>8</v>
      </c>
      <c r="I55" s="32"/>
      <c r="J55" s="22">
        <v>1971</v>
      </c>
      <c r="K55" s="88">
        <f>Datos!CC56</f>
        <v>12.5</v>
      </c>
      <c r="L55" s="88">
        <f>Datos!CD56</f>
        <v>0</v>
      </c>
      <c r="M55" s="88">
        <f>Datos!CE56</f>
        <v>12.5</v>
      </c>
      <c r="N55" s="88">
        <f>Datos!CF56</f>
        <v>0</v>
      </c>
      <c r="O55" s="88">
        <f>Datos!CG56</f>
        <v>97.478836197390777</v>
      </c>
      <c r="P55" s="88">
        <f>Datos!CH56</f>
        <v>1.1244431520928355</v>
      </c>
      <c r="Q55" s="94"/>
      <c r="R55" s="22">
        <v>1971</v>
      </c>
      <c r="S55" s="25">
        <f>Datos!CK56</f>
        <v>27.93</v>
      </c>
      <c r="T55" s="25">
        <f>Datos!CL56</f>
        <v>1.1500000000000001</v>
      </c>
      <c r="U55" s="25">
        <f>Datos!CM56</f>
        <v>833.73134328358208</v>
      </c>
      <c r="V55" s="25">
        <f>Datos!CN56</f>
        <v>331.20127730922309</v>
      </c>
      <c r="W55" s="25">
        <f>Datos!CO56</f>
        <v>182.95902244411485</v>
      </c>
    </row>
    <row r="56" spans="1:23" x14ac:dyDescent="0.25">
      <c r="A56" s="9">
        <v>57</v>
      </c>
      <c r="C56" s="22">
        <v>1972</v>
      </c>
      <c r="D56" s="32">
        <f>Datos!BV57</f>
        <v>264.17422957606215</v>
      </c>
      <c r="E56" s="32">
        <f>Datos!BW57</f>
        <v>4.9436883627050676</v>
      </c>
      <c r="F56" s="32">
        <f>Datos!BX57</f>
        <v>250.39295704815441</v>
      </c>
      <c r="G56" s="32">
        <f>Datos!BY57</f>
        <v>5.556157018769281</v>
      </c>
      <c r="H56" s="32">
        <f>Datos!CB57</f>
        <v>8</v>
      </c>
      <c r="I56" s="32"/>
      <c r="J56" s="22">
        <v>1972</v>
      </c>
      <c r="K56" s="88">
        <f>Datos!CC57</f>
        <v>12.5</v>
      </c>
      <c r="L56" s="88">
        <f>Datos!CD57</f>
        <v>0</v>
      </c>
      <c r="M56" s="88">
        <f>Datos!CE57</f>
        <v>12.5</v>
      </c>
      <c r="N56" s="88">
        <f>Datos!CF57</f>
        <v>0</v>
      </c>
      <c r="O56" s="88">
        <f>Datos!CG57</f>
        <v>99.056361192095991</v>
      </c>
      <c r="P56" s="88">
        <f>Datos!CH57</f>
        <v>1.618325634818607</v>
      </c>
      <c r="Q56" s="94"/>
      <c r="R56" s="22">
        <v>1972</v>
      </c>
      <c r="S56" s="25">
        <f>Datos!CK57</f>
        <v>33.229999999999997</v>
      </c>
      <c r="T56" s="25">
        <f>Datos!CL57</f>
        <v>1.1500000000000001</v>
      </c>
      <c r="U56" s="25">
        <f>Datos!CM57</f>
        <v>991.94029850746256</v>
      </c>
      <c r="V56" s="25">
        <f>Datos!CN57</f>
        <v>375.48715485961475</v>
      </c>
      <c r="W56" s="25">
        <f>Datos!CO57</f>
        <v>182.95902244411485</v>
      </c>
    </row>
    <row r="57" spans="1:23" x14ac:dyDescent="0.25">
      <c r="A57" s="9">
        <v>58</v>
      </c>
      <c r="C57" s="22">
        <v>1973</v>
      </c>
      <c r="D57" s="32">
        <f>Datos!BV58</f>
        <v>296.09161374737783</v>
      </c>
      <c r="E57" s="32">
        <f>Datos!BW58</f>
        <v>12.081944640298792</v>
      </c>
      <c r="F57" s="32">
        <f>Datos!BX58</f>
        <v>303.90593077875161</v>
      </c>
      <c r="G57" s="32">
        <f>Datos!BY58</f>
        <v>21.371597013531751</v>
      </c>
      <c r="H57" s="32">
        <f>Datos!CB58</f>
        <v>12.91</v>
      </c>
      <c r="I57" s="32"/>
      <c r="J57" s="22">
        <v>1973</v>
      </c>
      <c r="K57" s="88">
        <f>Datos!CC58</f>
        <v>12.5</v>
      </c>
      <c r="L57" s="88">
        <f>Datos!CD58</f>
        <v>0</v>
      </c>
      <c r="M57" s="88">
        <f>Datos!CE58</f>
        <v>12.5</v>
      </c>
      <c r="N57" s="88">
        <f>Datos!CF58</f>
        <v>0</v>
      </c>
      <c r="O57" s="88">
        <f>Datos!CG58</f>
        <v>104.57639007105955</v>
      </c>
      <c r="P57" s="88">
        <f>Datos!CH58</f>
        <v>5.5726142294474146</v>
      </c>
      <c r="Q57" s="94"/>
      <c r="R57" s="22">
        <v>1973</v>
      </c>
      <c r="S57" s="25">
        <f>Datos!CK58</f>
        <v>34.971249999999998</v>
      </c>
      <c r="T57" s="25">
        <f>Datos!CL58</f>
        <v>1.1500000000000001</v>
      </c>
      <c r="U57" s="25">
        <f>Datos!CM58</f>
        <v>1043.9179104477612</v>
      </c>
      <c r="V57" s="25">
        <f>Datos!CN58</f>
        <v>352.56584853444065</v>
      </c>
      <c r="W57" s="25">
        <f>Datos!CO58</f>
        <v>182.95902244411485</v>
      </c>
    </row>
    <row r="58" spans="1:23" x14ac:dyDescent="0.25">
      <c r="A58" s="9">
        <v>59</v>
      </c>
      <c r="C58" s="22">
        <v>1974</v>
      </c>
      <c r="D58" s="32">
        <f>Datos!BV59</f>
        <v>366.51411797213922</v>
      </c>
      <c r="E58" s="32">
        <f>Datos!BW59</f>
        <v>23.784025266195187</v>
      </c>
      <c r="F58" s="32">
        <f>Datos!BX59</f>
        <v>366.50421623754499</v>
      </c>
      <c r="G58" s="32">
        <f>Datos!BY59</f>
        <v>20.597915051669702</v>
      </c>
      <c r="H58" s="32">
        <f>Datos!CB59</f>
        <v>12.44</v>
      </c>
      <c r="I58" s="32"/>
      <c r="J58" s="22">
        <v>1974</v>
      </c>
      <c r="K58" s="88">
        <f>Datos!CC59</f>
        <v>12.5</v>
      </c>
      <c r="L58" s="88">
        <f>Datos!CD59</f>
        <v>0</v>
      </c>
      <c r="M58" s="88">
        <f>Datos!CE59</f>
        <v>12.5</v>
      </c>
      <c r="N58" s="88">
        <f>Datos!CF59</f>
        <v>0</v>
      </c>
      <c r="O58" s="88">
        <f>Datos!CG59</f>
        <v>116.56963988635034</v>
      </c>
      <c r="P58" s="88">
        <f>Datos!CH59</f>
        <v>11.468410610790247</v>
      </c>
      <c r="Q58" s="94"/>
      <c r="R58" s="22">
        <v>1974</v>
      </c>
      <c r="S58" s="25">
        <f>Datos!CK59</f>
        <v>47.369791666666664</v>
      </c>
      <c r="T58" s="25">
        <f>Datos!CL59</f>
        <v>1.1500000000000001</v>
      </c>
      <c r="U58" s="25">
        <f>Datos!CM59</f>
        <v>1414.023631840796</v>
      </c>
      <c r="V58" s="25">
        <f>Datos!CN59</f>
        <v>385.80331902747707</v>
      </c>
      <c r="W58" s="25">
        <f>Datos!CO59</f>
        <v>182.95902244411485</v>
      </c>
    </row>
    <row r="59" spans="1:23" x14ac:dyDescent="0.25">
      <c r="A59" s="9">
        <v>60</v>
      </c>
      <c r="C59" s="22">
        <v>1975</v>
      </c>
      <c r="D59" s="32">
        <f>Datos!BV60</f>
        <v>421.28791639725631</v>
      </c>
      <c r="E59" s="32">
        <f>Datos!BW60</f>
        <v>14.944526210387554</v>
      </c>
      <c r="F59" s="32">
        <f>Datos!BX60</f>
        <v>407.93777530228033</v>
      </c>
      <c r="G59" s="32">
        <f>Datos!BY60</f>
        <v>11.305070236321836</v>
      </c>
      <c r="H59" s="32">
        <f>Datos!CB60</f>
        <v>11.97</v>
      </c>
      <c r="I59" s="32"/>
      <c r="J59" s="22">
        <v>1975</v>
      </c>
      <c r="K59" s="88">
        <f>Datos!CC60</f>
        <v>12.5</v>
      </c>
      <c r="L59" s="88">
        <f>Datos!CD60</f>
        <v>0</v>
      </c>
      <c r="M59" s="88">
        <f>Datos!CE60</f>
        <v>12.5</v>
      </c>
      <c r="N59" s="88">
        <f>Datos!CF60</f>
        <v>0</v>
      </c>
      <c r="O59" s="88">
        <f>Datos!CG60</f>
        <v>122.75400028099548</v>
      </c>
      <c r="P59" s="88">
        <f>Datos!CH60</f>
        <v>5.3052925278610941</v>
      </c>
      <c r="Q59" s="94"/>
      <c r="R59" s="22">
        <v>1975</v>
      </c>
      <c r="S59" s="25">
        <f>Datos!CK60</f>
        <v>55.24</v>
      </c>
      <c r="T59" s="25">
        <f>Datos!CL60</f>
        <v>1.1500000000000001</v>
      </c>
      <c r="U59" s="25">
        <f>Datos!CM60</f>
        <v>1648.955223880597</v>
      </c>
      <c r="V59" s="25">
        <f>Datos!CN60</f>
        <v>391.40814623453463</v>
      </c>
      <c r="W59" s="25">
        <f>Datos!CO60</f>
        <v>182.95902244411485</v>
      </c>
    </row>
    <row r="60" spans="1:23" x14ac:dyDescent="0.25">
      <c r="A60" s="9">
        <v>61</v>
      </c>
      <c r="C60" s="22">
        <v>1976</v>
      </c>
      <c r="D60" s="32">
        <f>Datos!BV61</f>
        <v>487.95554828397576</v>
      </c>
      <c r="E60" s="32">
        <f>Datos!BW61</f>
        <v>15.824719696886525</v>
      </c>
      <c r="F60" s="32">
        <f>Datos!BX61</f>
        <v>518.90498990504545</v>
      </c>
      <c r="G60" s="32">
        <f>Datos!BY61</f>
        <v>27.201995333856701</v>
      </c>
      <c r="H60" s="32">
        <f>Datos!CB61</f>
        <v>12.12</v>
      </c>
      <c r="I60" s="13"/>
      <c r="J60" s="22">
        <v>1976</v>
      </c>
      <c r="K60" s="88">
        <f>Datos!CC61</f>
        <v>15.4</v>
      </c>
      <c r="L60" s="88">
        <f>Datos!CD61</f>
        <v>23.2</v>
      </c>
      <c r="M60" s="88">
        <f>Datos!CE61</f>
        <v>20.299999999999997</v>
      </c>
      <c r="N60" s="88">
        <f>Datos!CF61</f>
        <v>62.399999999999963</v>
      </c>
      <c r="O60" s="88">
        <f>Datos!CG61</f>
        <v>109.13205803785142</v>
      </c>
      <c r="P60" s="88">
        <f>Datos!CH61</f>
        <v>-11.096943653129143</v>
      </c>
      <c r="Q60" s="94"/>
      <c r="R60" s="22">
        <v>1976</v>
      </c>
      <c r="S60" s="25">
        <f>Datos!CK61</f>
        <v>71.13000000000001</v>
      </c>
      <c r="T60" s="25">
        <f>Datos!CL61</f>
        <v>1.1500000000000001</v>
      </c>
      <c r="U60" s="25">
        <f>Datos!CM61</f>
        <v>2123.2835820895525</v>
      </c>
      <c r="V60" s="25">
        <f>Datos!CN61</f>
        <v>435.13873129563513</v>
      </c>
      <c r="W60" s="25">
        <f>Datos!CO61</f>
        <v>182.95902244411485</v>
      </c>
    </row>
    <row r="61" spans="1:23" ht="15.75" customHeight="1" x14ac:dyDescent="0.25">
      <c r="A61" s="9">
        <v>62</v>
      </c>
      <c r="C61" s="22">
        <v>1977</v>
      </c>
      <c r="D61" s="32">
        <f>Datos!BV62</f>
        <v>629.77556600336015</v>
      </c>
      <c r="E61" s="32">
        <f>Datos!BW62</f>
        <v>29.064126479990215</v>
      </c>
      <c r="F61" s="32">
        <f>Datos!BX62</f>
        <v>626.11024545111172</v>
      </c>
      <c r="G61" s="32">
        <f>Datos!BY62</f>
        <v>20.659900681564803</v>
      </c>
      <c r="H61" s="32">
        <f>Datos!CB62</f>
        <v>14.04</v>
      </c>
      <c r="I61" s="43"/>
      <c r="J61" s="22">
        <v>1977</v>
      </c>
      <c r="K61" s="88">
        <f>Datos!CC62</f>
        <v>22.566666666666666</v>
      </c>
      <c r="L61" s="88">
        <f>Datos!CD62</f>
        <v>46.536796536796523</v>
      </c>
      <c r="M61" s="88">
        <f>Datos!CE62</f>
        <v>22.700000000000003</v>
      </c>
      <c r="N61" s="88">
        <f>Datos!CF62</f>
        <v>11.822660098522197</v>
      </c>
      <c r="O61" s="88">
        <f>Datos!CG62</f>
        <v>90.25261191975126</v>
      </c>
      <c r="P61" s="88">
        <f>Datos!CH62</f>
        <v>-17.299633542649772</v>
      </c>
      <c r="Q61" s="94"/>
      <c r="R61" s="22">
        <v>1977</v>
      </c>
      <c r="S61" s="25">
        <f>Datos!CK62</f>
        <v>91.2</v>
      </c>
      <c r="T61" s="25">
        <f>Datos!CL62</f>
        <v>1.1500000000000001</v>
      </c>
      <c r="U61" s="25">
        <f>Datos!CM62</f>
        <v>2722.3880597014927</v>
      </c>
      <c r="V61" s="25">
        <f>Datos!CN62</f>
        <v>432.27908586198902</v>
      </c>
      <c r="W61" s="25">
        <f>Datos!CO62</f>
        <v>182.95902244411485</v>
      </c>
    </row>
    <row r="62" spans="1:23" x14ac:dyDescent="0.25">
      <c r="A62" s="9">
        <v>63</v>
      </c>
      <c r="C62" s="22">
        <v>1978</v>
      </c>
      <c r="D62" s="32">
        <f>Datos!BV63</f>
        <v>739.71734670020339</v>
      </c>
      <c r="E62" s="32">
        <f>Datos!BW63</f>
        <v>17.457295365482107</v>
      </c>
      <c r="F62" s="32">
        <f>Datos!BX63</f>
        <v>727.35251461141104</v>
      </c>
      <c r="G62" s="32">
        <f>Datos!BY63</f>
        <v>16.170038726543169</v>
      </c>
      <c r="H62" s="32">
        <f>Datos!CB63</f>
        <v>15.88</v>
      </c>
      <c r="J62" s="22">
        <v>1978</v>
      </c>
      <c r="K62" s="88">
        <f>Datos!CC63</f>
        <v>22.7</v>
      </c>
      <c r="L62" s="88">
        <f>Datos!CD63</f>
        <v>0.59084194977843119</v>
      </c>
      <c r="M62" s="88">
        <f>Datos!CE63</f>
        <v>22.700000000000003</v>
      </c>
      <c r="N62" s="88">
        <f>Datos!CF63</f>
        <v>0</v>
      </c>
      <c r="O62" s="88">
        <f>Datos!CG63</f>
        <v>97.920286541997839</v>
      </c>
      <c r="P62" s="88">
        <f>Datos!CH63</f>
        <v>8.4957924863873657</v>
      </c>
      <c r="R62" s="22">
        <v>1978</v>
      </c>
      <c r="S62" s="25">
        <f>Datos!CK63</f>
        <v>103.49</v>
      </c>
      <c r="T62" s="25">
        <f>Datos!CL63</f>
        <v>1.1500000000000001</v>
      </c>
      <c r="U62" s="25">
        <f>Datos!CM63</f>
        <v>3089.2537313432831</v>
      </c>
      <c r="V62" s="25">
        <f>Datos!CN63</f>
        <v>417.62623860642174</v>
      </c>
      <c r="W62" s="25">
        <f>Datos!CO63</f>
        <v>182.95902244411485</v>
      </c>
    </row>
    <row r="63" spans="1:23" x14ac:dyDescent="0.25">
      <c r="A63" s="9">
        <v>64</v>
      </c>
      <c r="C63" s="22">
        <v>1979</v>
      </c>
      <c r="D63" s="32">
        <f>Datos!BV64</f>
        <v>874.28118173592111</v>
      </c>
      <c r="E63" s="32">
        <f>Datos!BW64</f>
        <v>18.191250433154238</v>
      </c>
      <c r="F63" s="32">
        <f>Datos!BX64</f>
        <v>872.97145247411515</v>
      </c>
      <c r="G63" s="32">
        <f>Datos!BY64</f>
        <v>20.020407565443165</v>
      </c>
      <c r="H63" s="32">
        <f>Datos!CB64</f>
        <v>17.52</v>
      </c>
      <c r="J63" s="22">
        <v>1979</v>
      </c>
      <c r="K63" s="88">
        <f>Datos!CC64</f>
        <v>22.766666666666669</v>
      </c>
      <c r="L63" s="88">
        <f>Datos!CD64</f>
        <v>0.29368575624084681</v>
      </c>
      <c r="M63" s="88">
        <f>Datos!CE64</f>
        <v>22.8</v>
      </c>
      <c r="N63" s="88">
        <f>Datos!CF64</f>
        <v>0.4405286343612147</v>
      </c>
      <c r="O63" s="88">
        <f>Datos!CG64</f>
        <v>103.72866615320859</v>
      </c>
      <c r="P63" s="88">
        <f>Datos!CH64</f>
        <v>5.9317428658866911</v>
      </c>
      <c r="R63" s="22">
        <v>1979</v>
      </c>
      <c r="S63" s="25">
        <f>Datos!CK64</f>
        <v>119.78</v>
      </c>
      <c r="T63" s="25">
        <f>Datos!CL64</f>
        <v>1.1500000000000001</v>
      </c>
      <c r="U63" s="25">
        <f>Datos!CM64</f>
        <v>3575.5223880597014</v>
      </c>
      <c r="V63" s="25">
        <f>Datos!CN64</f>
        <v>408.96709923006176</v>
      </c>
      <c r="W63" s="25">
        <f>Datos!CO64</f>
        <v>182.95902244411485</v>
      </c>
    </row>
    <row r="64" spans="1:23" ht="15.75" customHeight="1" x14ac:dyDescent="0.25">
      <c r="A64" s="9">
        <v>65</v>
      </c>
      <c r="C64" s="22">
        <v>1980</v>
      </c>
      <c r="D64" s="32">
        <f>Datos!BV65</f>
        <v>1104.6686741725155</v>
      </c>
      <c r="E64" s="32">
        <f>Datos!BW65</f>
        <v>26.351647187367178</v>
      </c>
      <c r="F64" s="32">
        <f>Datos!BX65</f>
        <v>1133.5244610911723</v>
      </c>
      <c r="G64" s="32">
        <f>Datos!BY65</f>
        <v>29.846681455460633</v>
      </c>
      <c r="H64" s="32">
        <f>Datos!CB65</f>
        <v>24.25</v>
      </c>
      <c r="J64" s="22">
        <v>1980</v>
      </c>
      <c r="K64" s="88">
        <f>Datos!CC65</f>
        <v>22.941666666666666</v>
      </c>
      <c r="L64" s="88">
        <f>Datos!CD65</f>
        <v>0.76866764275254074</v>
      </c>
      <c r="M64" s="88">
        <f>Datos!CE65</f>
        <v>23.2</v>
      </c>
      <c r="N64" s="88">
        <f>Datos!CF65</f>
        <v>1.754385964912264</v>
      </c>
      <c r="O64" s="88">
        <f>Datos!CG65</f>
        <v>114.53725028277071</v>
      </c>
      <c r="P64" s="88">
        <f>Datos!CH65</f>
        <v>10.420055063272194</v>
      </c>
      <c r="R64" s="22">
        <v>1980</v>
      </c>
      <c r="S64" s="25">
        <f>Datos!CK65</f>
        <v>140.69</v>
      </c>
      <c r="T64" s="25">
        <f>Datos!CL65</f>
        <v>1.1500000000000001</v>
      </c>
      <c r="U64" s="25">
        <f>Datos!CM65</f>
        <v>4199.7014925373132</v>
      </c>
      <c r="V64" s="25">
        <f>Datos!CN65</f>
        <v>380.17747680617657</v>
      </c>
      <c r="W64" s="25">
        <f>Datos!CO65</f>
        <v>182.95902244411485</v>
      </c>
    </row>
    <row r="65" spans="1:23" x14ac:dyDescent="0.25">
      <c r="A65" s="9">
        <v>66</v>
      </c>
      <c r="B65" s="43"/>
      <c r="C65" s="22">
        <v>1981</v>
      </c>
      <c r="D65" s="32">
        <f>Datos!BV66</f>
        <v>1413.2441823754752</v>
      </c>
      <c r="E65" s="32">
        <f>Datos!BW66</f>
        <v>27.933761083078366</v>
      </c>
      <c r="F65" s="32">
        <f>Datos!BX66</f>
        <v>1458.6717930076923</v>
      </c>
      <c r="G65" s="32">
        <f>Datos!BY66</f>
        <v>28.684633025344787</v>
      </c>
      <c r="H65" s="32">
        <f>Datos!CB66</f>
        <v>31.81</v>
      </c>
      <c r="I65" s="43"/>
      <c r="J65" s="22">
        <v>1981</v>
      </c>
      <c r="K65" s="88">
        <f>Datos!CC66</f>
        <v>24.483333333333334</v>
      </c>
      <c r="L65" s="88">
        <f>Datos!CD66</f>
        <v>6.7199418815837353</v>
      </c>
      <c r="M65" s="88">
        <f>Datos!CE66</f>
        <v>26</v>
      </c>
      <c r="N65" s="88">
        <f>Datos!CF66</f>
        <v>12.068965517241391</v>
      </c>
      <c r="O65" s="88">
        <f>Datos!CG66</f>
        <v>124.44108291388756</v>
      </c>
      <c r="P65" s="88">
        <f>Datos!CH66</f>
        <v>8.6468224151236015</v>
      </c>
      <c r="R65" s="22">
        <v>1981</v>
      </c>
      <c r="S65" s="25">
        <f>Datos!CK66</f>
        <v>183.05</v>
      </c>
      <c r="T65" s="25">
        <f>Datos!CL66</f>
        <v>1.1500000000000001</v>
      </c>
      <c r="U65" s="25">
        <f>Datos!CM66</f>
        <v>5464.1791044776119</v>
      </c>
      <c r="V65" s="25">
        <f>Datos!CN66</f>
        <v>386.64083479848858</v>
      </c>
      <c r="W65" s="25">
        <f>Datos!CO66</f>
        <v>182.95902244411485</v>
      </c>
    </row>
    <row r="66" spans="1:23" x14ac:dyDescent="0.25">
      <c r="A66" s="9">
        <v>67</v>
      </c>
      <c r="B66" s="113"/>
      <c r="C66" s="22">
        <v>1982</v>
      </c>
      <c r="D66" s="32">
        <f>Datos!BV67</f>
        <v>2245.8347650221513</v>
      </c>
      <c r="E66" s="32">
        <f>Datos!BW67</f>
        <v>58.913427207406023</v>
      </c>
      <c r="F66" s="32">
        <f>Datos!BX67</f>
        <v>2900.4784657655114</v>
      </c>
      <c r="G66" s="32">
        <f>Datos!BY67</f>
        <v>98.843802949318828</v>
      </c>
      <c r="H66" s="32">
        <f>Datos!CB67</f>
        <v>46.12</v>
      </c>
      <c r="I66" s="113"/>
      <c r="J66" s="38">
        <v>1982</v>
      </c>
      <c r="K66" s="95">
        <f>Datos!CC67</f>
        <v>54.316666666666663</v>
      </c>
      <c r="L66" s="95">
        <f>Datos!CD67</f>
        <v>121.85159972770592</v>
      </c>
      <c r="M66" s="95">
        <f>Datos!CE67</f>
        <v>80.5</v>
      </c>
      <c r="N66" s="95">
        <f>Datos!CF67</f>
        <v>209.61538461538461</v>
      </c>
      <c r="O66" s="95">
        <f>Datos!CG67</f>
        <v>83.981566281478351</v>
      </c>
      <c r="P66" s="95">
        <f>Datos!CH67</f>
        <v>-32.512989830221052</v>
      </c>
      <c r="R66" s="22">
        <v>1982</v>
      </c>
      <c r="S66" s="25">
        <f>Datos!CK67</f>
        <v>257.07166666666666</v>
      </c>
      <c r="T66" s="25">
        <f>Datos!CL67</f>
        <v>1.1500000000000001</v>
      </c>
      <c r="U66" s="25">
        <f>Datos!CM67</f>
        <v>7673.7810945273623</v>
      </c>
      <c r="V66" s="25">
        <f>Datos!CN67</f>
        <v>341.68947840878553</v>
      </c>
      <c r="W66" s="25">
        <f>Datos!CO67</f>
        <v>182.95902244411485</v>
      </c>
    </row>
    <row r="67" spans="1:23" x14ac:dyDescent="0.25">
      <c r="B67" s="113"/>
      <c r="C67" s="229" t="s">
        <v>239</v>
      </c>
      <c r="D67" s="229"/>
      <c r="E67" s="229"/>
      <c r="F67" s="229"/>
      <c r="G67" s="229"/>
      <c r="H67" s="229"/>
      <c r="I67" s="113"/>
      <c r="J67" s="229" t="s">
        <v>239</v>
      </c>
      <c r="K67" s="229"/>
      <c r="L67" s="229"/>
      <c r="M67" s="229"/>
      <c r="N67" s="229"/>
      <c r="O67" s="229"/>
      <c r="P67" s="229"/>
      <c r="R67" s="229" t="s">
        <v>239</v>
      </c>
      <c r="S67" s="229"/>
      <c r="T67" s="229"/>
      <c r="U67" s="229"/>
      <c r="V67" s="229"/>
      <c r="W67" s="229"/>
    </row>
    <row r="68" spans="1:23" x14ac:dyDescent="0.25">
      <c r="B68" s="113"/>
      <c r="C68" s="114"/>
      <c r="D68" s="114"/>
      <c r="E68" s="114"/>
      <c r="F68" s="114"/>
      <c r="G68" s="114"/>
      <c r="H68" s="114"/>
      <c r="I68" s="114"/>
      <c r="J68" s="43"/>
    </row>
    <row r="69" spans="1:23" x14ac:dyDescent="0.25">
      <c r="B69" s="113"/>
      <c r="C69" s="114"/>
      <c r="D69" s="114"/>
      <c r="E69" s="114"/>
      <c r="F69" s="114"/>
      <c r="G69" s="114"/>
      <c r="H69" s="114"/>
      <c r="I69" s="114"/>
      <c r="J69" s="43"/>
    </row>
    <row r="70" spans="1:23" x14ac:dyDescent="0.25">
      <c r="B70" s="113"/>
      <c r="C70" s="114"/>
      <c r="D70" s="114"/>
      <c r="E70" s="114"/>
      <c r="F70" s="114"/>
      <c r="G70" s="114"/>
      <c r="H70" s="114"/>
      <c r="I70" s="114"/>
      <c r="J70" s="43"/>
    </row>
    <row r="71" spans="1:23" x14ac:dyDescent="0.25">
      <c r="B71" s="113"/>
      <c r="C71" s="114"/>
      <c r="D71" s="114"/>
      <c r="E71" s="114"/>
      <c r="F71" s="114"/>
      <c r="G71" s="114"/>
      <c r="H71" s="114"/>
      <c r="I71" s="114"/>
      <c r="J71" s="43"/>
    </row>
    <row r="72" spans="1:23" x14ac:dyDescent="0.25">
      <c r="B72" s="113"/>
      <c r="C72" s="114"/>
      <c r="D72" s="114"/>
      <c r="E72" s="114"/>
      <c r="F72" s="114"/>
      <c r="G72" s="114"/>
      <c r="H72" s="114"/>
      <c r="I72" s="114"/>
      <c r="J72" s="43"/>
    </row>
    <row r="73" spans="1:23" x14ac:dyDescent="0.25">
      <c r="B73" s="113"/>
      <c r="C73" s="114"/>
      <c r="D73" s="114"/>
      <c r="E73" s="114"/>
      <c r="F73" s="114"/>
      <c r="G73" s="114"/>
      <c r="H73" s="114"/>
      <c r="I73" s="114"/>
      <c r="J73" s="43"/>
    </row>
    <row r="74" spans="1:23" x14ac:dyDescent="0.25">
      <c r="B74" s="113"/>
      <c r="C74" s="113"/>
      <c r="D74" s="113"/>
      <c r="E74" s="113"/>
      <c r="F74" s="113"/>
      <c r="G74" s="113"/>
      <c r="H74" s="113"/>
      <c r="I74" s="113"/>
      <c r="J74" s="43"/>
    </row>
    <row r="75" spans="1:23" x14ac:dyDescent="0.25">
      <c r="B75" s="43"/>
      <c r="C75" s="43"/>
      <c r="D75" s="43"/>
      <c r="E75" s="43"/>
      <c r="F75" s="43"/>
      <c r="G75" s="43"/>
      <c r="H75" s="43"/>
      <c r="I75" s="43"/>
      <c r="J75" s="43"/>
    </row>
  </sheetData>
  <mergeCells count="50">
    <mergeCell ref="J67:P67"/>
    <mergeCell ref="J34:P34"/>
    <mergeCell ref="C67:H67"/>
    <mergeCell ref="R67:W67"/>
    <mergeCell ref="P5:P7"/>
    <mergeCell ref="P39:P41"/>
    <mergeCell ref="R39:R41"/>
    <mergeCell ref="S39:S41"/>
    <mergeCell ref="T39:T41"/>
    <mergeCell ref="U39:U41"/>
    <mergeCell ref="V39:V41"/>
    <mergeCell ref="W39:W41"/>
    <mergeCell ref="J39:J41"/>
    <mergeCell ref="K39:K41"/>
    <mergeCell ref="L39:L41"/>
    <mergeCell ref="R38:W38"/>
    <mergeCell ref="H39:H41"/>
    <mergeCell ref="M39:M41"/>
    <mergeCell ref="N39:N41"/>
    <mergeCell ref="O39:O41"/>
    <mergeCell ref="C38:H38"/>
    <mergeCell ref="J38:O38"/>
    <mergeCell ref="C39:C41"/>
    <mergeCell ref="D39:D41"/>
    <mergeCell ref="E39:E41"/>
    <mergeCell ref="F39:F41"/>
    <mergeCell ref="G39:G41"/>
    <mergeCell ref="C34:H34"/>
    <mergeCell ref="R34:W34"/>
    <mergeCell ref="W5:W7"/>
    <mergeCell ref="O5:O7"/>
    <mergeCell ref="R5:R7"/>
    <mergeCell ref="S5:S7"/>
    <mergeCell ref="T5:T7"/>
    <mergeCell ref="U5:U7"/>
    <mergeCell ref="V5:V7"/>
    <mergeCell ref="H5:H7"/>
    <mergeCell ref="J5:J7"/>
    <mergeCell ref="K5:K7"/>
    <mergeCell ref="L5:L7"/>
    <mergeCell ref="M5:M7"/>
    <mergeCell ref="N5:N7"/>
    <mergeCell ref="C4:H4"/>
    <mergeCell ref="R4:W4"/>
    <mergeCell ref="C5:C7"/>
    <mergeCell ref="D5:D7"/>
    <mergeCell ref="E5:E7"/>
    <mergeCell ref="F5:F7"/>
    <mergeCell ref="G5:G7"/>
    <mergeCell ref="J4:P4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J75"/>
  <sheetViews>
    <sheetView topLeftCell="V47" zoomScale="90" zoomScaleNormal="90" workbookViewId="0">
      <selection activeCell="AJ58" sqref="AJ58"/>
    </sheetView>
  </sheetViews>
  <sheetFormatPr baseColWidth="10" defaultColWidth="10.85546875" defaultRowHeight="15.75" x14ac:dyDescent="0.25"/>
  <cols>
    <col min="1" max="1" width="5.42578125" style="9" customWidth="1"/>
    <col min="2" max="2" width="10.85546875" style="9"/>
    <col min="3" max="3" width="9" style="9" customWidth="1"/>
    <col min="4" max="4" width="10.28515625" style="9" customWidth="1"/>
    <col min="5" max="5" width="10.5703125" style="9" customWidth="1"/>
    <col min="6" max="6" width="11.28515625" style="9" customWidth="1"/>
    <col min="7" max="7" width="11.85546875" style="9" customWidth="1"/>
    <col min="8" max="8" width="14.42578125" style="9" customWidth="1"/>
    <col min="9" max="9" width="11.7109375" style="9" customWidth="1"/>
    <col min="10" max="10" width="12.140625" style="9" customWidth="1"/>
    <col min="11" max="11" width="8.5703125" style="9" customWidth="1"/>
    <col min="12" max="12" width="11" style="9" customWidth="1"/>
    <col min="13" max="13" width="11.28515625" style="9" customWidth="1"/>
    <col min="14" max="14" width="11.42578125" style="9" customWidth="1"/>
    <col min="15" max="15" width="10.28515625" style="9" customWidth="1"/>
    <col min="16" max="16" width="15.85546875" style="9" customWidth="1"/>
    <col min="17" max="22" width="10" style="9" customWidth="1"/>
    <col min="23" max="23" width="19.5703125" style="9" customWidth="1"/>
    <col min="24" max="24" width="10" style="9" customWidth="1"/>
    <col min="25" max="25" width="10.85546875" style="9"/>
    <col min="26" max="26" width="16" style="9" customWidth="1"/>
    <col min="27" max="28" width="15.85546875" style="9" customWidth="1"/>
    <col min="29" max="29" width="14.85546875" style="9" customWidth="1"/>
    <col min="30" max="30" width="10.85546875" style="9"/>
    <col min="31" max="31" width="8.85546875" style="9" customWidth="1"/>
    <col min="32" max="32" width="15.42578125" style="9" customWidth="1"/>
    <col min="33" max="34" width="16.7109375" style="9" customWidth="1"/>
    <col min="35" max="35" width="14.42578125" style="9" customWidth="1"/>
    <col min="36" max="36" width="14.140625" style="9" customWidth="1"/>
    <col min="37" max="16384" width="10.85546875" style="9"/>
  </cols>
  <sheetData>
    <row r="4" spans="1:36" ht="15.75" customHeight="1" x14ac:dyDescent="0.25">
      <c r="C4" s="228" t="s">
        <v>255</v>
      </c>
      <c r="D4" s="228"/>
      <c r="E4" s="228"/>
      <c r="F4" s="228"/>
      <c r="G4" s="228"/>
      <c r="H4" s="228"/>
      <c r="I4" s="228"/>
      <c r="K4" s="228" t="s">
        <v>263</v>
      </c>
      <c r="L4" s="228"/>
      <c r="M4" s="228"/>
      <c r="N4" s="228"/>
      <c r="O4" s="228"/>
      <c r="P4" s="228"/>
      <c r="R4" s="228" t="s">
        <v>269</v>
      </c>
      <c r="S4" s="228"/>
      <c r="T4" s="228"/>
      <c r="U4" s="228"/>
      <c r="V4" s="228"/>
      <c r="W4" s="228"/>
      <c r="Y4" s="228" t="s">
        <v>271</v>
      </c>
      <c r="Z4" s="228"/>
      <c r="AA4" s="228"/>
      <c r="AB4" s="228"/>
      <c r="AC4" s="228"/>
      <c r="AE4" s="228" t="s">
        <v>275</v>
      </c>
      <c r="AF4" s="228"/>
      <c r="AG4" s="228"/>
      <c r="AH4" s="228"/>
      <c r="AI4" s="228"/>
      <c r="AJ4" s="227"/>
    </row>
    <row r="5" spans="1:36" ht="15" customHeight="1" x14ac:dyDescent="0.25">
      <c r="C5" s="230"/>
      <c r="D5" s="230" t="s">
        <v>254</v>
      </c>
      <c r="E5" s="230" t="s">
        <v>256</v>
      </c>
      <c r="F5" s="230" t="s">
        <v>258</v>
      </c>
      <c r="G5" s="230" t="s">
        <v>257</v>
      </c>
      <c r="H5" s="230" t="s">
        <v>260</v>
      </c>
      <c r="I5" s="230" t="s">
        <v>259</v>
      </c>
      <c r="J5" s="74"/>
      <c r="K5" s="230"/>
      <c r="L5" s="230" t="s">
        <v>264</v>
      </c>
      <c r="M5" s="230" t="s">
        <v>265</v>
      </c>
      <c r="N5" s="230" t="s">
        <v>266</v>
      </c>
      <c r="O5" s="230" t="s">
        <v>267</v>
      </c>
      <c r="P5" s="230" t="s">
        <v>268</v>
      </c>
      <c r="R5" s="230"/>
      <c r="S5" s="230" t="s">
        <v>270</v>
      </c>
      <c r="T5" s="230" t="s">
        <v>265</v>
      </c>
      <c r="U5" s="230" t="s">
        <v>266</v>
      </c>
      <c r="V5" s="230" t="s">
        <v>267</v>
      </c>
      <c r="W5" s="230" t="s">
        <v>268</v>
      </c>
      <c r="Y5" s="230"/>
      <c r="Z5" s="230" t="s">
        <v>272</v>
      </c>
      <c r="AA5" s="230" t="s">
        <v>32</v>
      </c>
      <c r="AB5" s="230" t="s">
        <v>273</v>
      </c>
      <c r="AC5" s="230" t="s">
        <v>274</v>
      </c>
      <c r="AE5" s="230"/>
      <c r="AF5" s="230" t="s">
        <v>276</v>
      </c>
      <c r="AG5" s="230" t="s">
        <v>277</v>
      </c>
      <c r="AH5" s="230" t="s">
        <v>279</v>
      </c>
      <c r="AI5" s="230" t="s">
        <v>122</v>
      </c>
      <c r="AJ5" s="230" t="s">
        <v>278</v>
      </c>
    </row>
    <row r="6" spans="1:36" ht="15.75" customHeight="1" x14ac:dyDescent="0.25">
      <c r="C6" s="231"/>
      <c r="D6" s="231"/>
      <c r="E6" s="231"/>
      <c r="F6" s="231"/>
      <c r="G6" s="231"/>
      <c r="H6" s="231"/>
      <c r="I6" s="231"/>
      <c r="J6" s="74"/>
      <c r="K6" s="231"/>
      <c r="L6" s="231"/>
      <c r="M6" s="231"/>
      <c r="N6" s="231"/>
      <c r="O6" s="231"/>
      <c r="P6" s="231"/>
      <c r="Q6" s="22"/>
      <c r="R6" s="231"/>
      <c r="S6" s="231"/>
      <c r="T6" s="231"/>
      <c r="U6" s="231"/>
      <c r="V6" s="231"/>
      <c r="W6" s="231"/>
      <c r="X6" s="22"/>
      <c r="Y6" s="231"/>
      <c r="Z6" s="231"/>
      <c r="AA6" s="231"/>
      <c r="AB6" s="231"/>
      <c r="AC6" s="231"/>
      <c r="AE6" s="231"/>
      <c r="AF6" s="231"/>
      <c r="AG6" s="231"/>
      <c r="AH6" s="231"/>
      <c r="AI6" s="231"/>
      <c r="AJ6" s="231"/>
    </row>
    <row r="7" spans="1:36" ht="15.75" customHeight="1" x14ac:dyDescent="0.25">
      <c r="C7" s="232"/>
      <c r="D7" s="232"/>
      <c r="E7" s="232"/>
      <c r="F7" s="232"/>
      <c r="G7" s="232"/>
      <c r="H7" s="232"/>
      <c r="I7" s="232"/>
      <c r="J7" s="74"/>
      <c r="K7" s="232"/>
      <c r="L7" s="232"/>
      <c r="M7" s="232"/>
      <c r="N7" s="232"/>
      <c r="O7" s="232"/>
      <c r="P7" s="232"/>
      <c r="R7" s="232"/>
      <c r="S7" s="232"/>
      <c r="T7" s="232"/>
      <c r="U7" s="232"/>
      <c r="V7" s="232"/>
      <c r="W7" s="232"/>
      <c r="Y7" s="232"/>
      <c r="Z7" s="232"/>
      <c r="AA7" s="232"/>
      <c r="AB7" s="232"/>
      <c r="AC7" s="232"/>
      <c r="AE7" s="232"/>
      <c r="AF7" s="232"/>
      <c r="AG7" s="232"/>
      <c r="AH7" s="232"/>
      <c r="AI7" s="232"/>
      <c r="AJ7" s="232"/>
    </row>
    <row r="8" spans="1:36" ht="15.75" customHeight="1" x14ac:dyDescent="0.25">
      <c r="A8" s="9">
        <v>18</v>
      </c>
      <c r="C8" s="22">
        <v>1933</v>
      </c>
      <c r="D8" s="32" t="s">
        <v>124</v>
      </c>
      <c r="E8" s="32" t="s">
        <v>124</v>
      </c>
      <c r="F8" s="32" t="s">
        <v>124</v>
      </c>
      <c r="G8" s="32" t="s">
        <v>124</v>
      </c>
      <c r="H8" s="32" t="s">
        <v>124</v>
      </c>
      <c r="I8" s="32" t="s">
        <v>124</v>
      </c>
      <c r="J8" s="32"/>
      <c r="K8" s="22">
        <v>1933</v>
      </c>
      <c r="L8" s="14" t="s">
        <v>124</v>
      </c>
      <c r="M8" s="14">
        <f>Datos!CT18</f>
        <v>104.3</v>
      </c>
      <c r="N8" s="14" t="s">
        <v>124</v>
      </c>
      <c r="O8" s="14" t="s">
        <v>124</v>
      </c>
      <c r="P8" s="14" t="s">
        <v>124</v>
      </c>
      <c r="R8" s="22">
        <v>1933</v>
      </c>
      <c r="S8" s="32" t="s">
        <v>124</v>
      </c>
      <c r="T8" s="32">
        <f>Datos!CY18</f>
        <v>69.7</v>
      </c>
      <c r="U8" s="32" t="s">
        <v>124</v>
      </c>
      <c r="V8" s="32" t="s">
        <v>124</v>
      </c>
      <c r="W8" s="32" t="s">
        <v>124</v>
      </c>
      <c r="Y8" s="22">
        <v>1933</v>
      </c>
      <c r="Z8" s="25">
        <f>Datos!DK18</f>
        <v>34.599999999999994</v>
      </c>
      <c r="AA8" s="25">
        <f>Datos!DL18</f>
        <v>3.2256433985545572</v>
      </c>
      <c r="AB8" s="25">
        <f>Datos!DM18</f>
        <v>8.0829015544041418</v>
      </c>
      <c r="AC8" s="25">
        <f>Datos!DN18</f>
        <v>21.64048865619548</v>
      </c>
      <c r="AE8" s="22">
        <v>1933</v>
      </c>
      <c r="AF8" s="25" t="s">
        <v>124</v>
      </c>
      <c r="AG8" s="25" t="s">
        <v>124</v>
      </c>
      <c r="AH8" s="25">
        <f>Datos!DJ18</f>
        <v>16.221443680592284</v>
      </c>
      <c r="AI8" s="25" t="s">
        <v>124</v>
      </c>
      <c r="AJ8" s="42">
        <f>Datos!CQ18</f>
        <v>-10.737489025460933</v>
      </c>
    </row>
    <row r="9" spans="1:36" ht="15.75" customHeight="1" x14ac:dyDescent="0.25">
      <c r="A9" s="9">
        <v>19</v>
      </c>
      <c r="C9" s="22">
        <v>1934</v>
      </c>
      <c r="D9" s="32" t="s">
        <v>124</v>
      </c>
      <c r="E9" s="32" t="s">
        <v>124</v>
      </c>
      <c r="F9" s="32" t="s">
        <v>124</v>
      </c>
      <c r="G9" s="32" t="s">
        <v>124</v>
      </c>
      <c r="H9" s="32" t="s">
        <v>124</v>
      </c>
      <c r="I9" s="32" t="s">
        <v>124</v>
      </c>
      <c r="J9" s="32"/>
      <c r="K9" s="22">
        <v>1934</v>
      </c>
      <c r="L9" s="14" t="s">
        <v>124</v>
      </c>
      <c r="M9" s="14">
        <f>Datos!CT19</f>
        <v>178.9</v>
      </c>
      <c r="N9" s="14" t="s">
        <v>124</v>
      </c>
      <c r="O9" s="14" t="s">
        <v>124</v>
      </c>
      <c r="P9" s="14" t="s">
        <v>124</v>
      </c>
      <c r="R9" s="22">
        <v>1934</v>
      </c>
      <c r="S9" s="32" t="s">
        <v>124</v>
      </c>
      <c r="T9" s="32">
        <f>Datos!CY19</f>
        <v>92.8</v>
      </c>
      <c r="U9" s="32" t="s">
        <v>124</v>
      </c>
      <c r="V9" s="32" t="s">
        <v>124</v>
      </c>
      <c r="W9" s="32" t="s">
        <v>124</v>
      </c>
      <c r="Y9" s="22">
        <v>1934</v>
      </c>
      <c r="Z9" s="25">
        <f>Datos!DK19</f>
        <v>86.100000000000009</v>
      </c>
      <c r="AA9" s="25">
        <f>Datos!DL19</f>
        <v>7.467116357504219</v>
      </c>
      <c r="AB9" s="25">
        <f>Datos!DM19</f>
        <v>71.524448705656766</v>
      </c>
      <c r="AC9" s="25">
        <f>Datos!DN19</f>
        <v>33.14203730272596</v>
      </c>
      <c r="AE9" s="22">
        <v>1934</v>
      </c>
      <c r="AF9" s="25" t="s">
        <v>124</v>
      </c>
      <c r="AG9" s="25" t="s">
        <v>124</v>
      </c>
      <c r="AH9" s="25">
        <f>Datos!DJ19</f>
        <v>23.563478679836187</v>
      </c>
      <c r="AI9" s="25" t="s">
        <v>124</v>
      </c>
      <c r="AJ9" s="42">
        <f>Datos!CQ19</f>
        <v>-12.029113799547563</v>
      </c>
    </row>
    <row r="10" spans="1:36" ht="15.75" customHeight="1" x14ac:dyDescent="0.25">
      <c r="A10" s="9">
        <v>20</v>
      </c>
      <c r="C10" s="22">
        <v>1935</v>
      </c>
      <c r="D10" s="32" t="s">
        <v>124</v>
      </c>
      <c r="E10" s="32" t="s">
        <v>124</v>
      </c>
      <c r="F10" s="32" t="s">
        <v>124</v>
      </c>
      <c r="G10" s="32" t="s">
        <v>124</v>
      </c>
      <c r="H10" s="32" t="s">
        <v>124</v>
      </c>
      <c r="I10" s="32" t="s">
        <v>124</v>
      </c>
      <c r="J10" s="32"/>
      <c r="K10" s="22">
        <v>1935</v>
      </c>
      <c r="L10" s="14" t="s">
        <v>124</v>
      </c>
      <c r="M10" s="14">
        <f>Datos!CT20</f>
        <v>208.3</v>
      </c>
      <c r="N10" s="14" t="s">
        <v>124</v>
      </c>
      <c r="O10" s="14" t="s">
        <v>124</v>
      </c>
      <c r="P10" s="14" t="s">
        <v>124</v>
      </c>
      <c r="R10" s="22">
        <v>1935</v>
      </c>
      <c r="S10" s="32" t="s">
        <v>124</v>
      </c>
      <c r="T10" s="32">
        <f>Datos!CY20</f>
        <v>112.8</v>
      </c>
      <c r="U10" s="32" t="s">
        <v>124</v>
      </c>
      <c r="V10" s="32" t="s">
        <v>124</v>
      </c>
      <c r="W10" s="32" t="s">
        <v>124</v>
      </c>
      <c r="Y10" s="22">
        <v>1935</v>
      </c>
      <c r="Z10" s="25">
        <f>Datos!DK20</f>
        <v>95.500000000000014</v>
      </c>
      <c r="AA10" s="25">
        <f>Datos!DL20</f>
        <v>7.5726872246696066</v>
      </c>
      <c r="AB10" s="25">
        <f>Datos!DM20</f>
        <v>16.433761878144225</v>
      </c>
      <c r="AC10" s="25">
        <f>Datos!DN20</f>
        <v>21.551724137931028</v>
      </c>
      <c r="AE10" s="22">
        <v>1935</v>
      </c>
      <c r="AF10" s="25" t="s">
        <v>124</v>
      </c>
      <c r="AG10" s="25" t="s">
        <v>124</v>
      </c>
      <c r="AH10" s="25">
        <f>Datos!DJ20</f>
        <v>25.461674008810579</v>
      </c>
      <c r="AI10" s="25" t="s">
        <v>124</v>
      </c>
      <c r="AJ10" s="42">
        <f>Datos!CQ20</f>
        <v>-1.0856668248694912</v>
      </c>
    </row>
    <row r="11" spans="1:36" x14ac:dyDescent="0.25">
      <c r="A11" s="9">
        <v>21</v>
      </c>
      <c r="C11" s="22">
        <v>1936</v>
      </c>
      <c r="D11" s="32" t="s">
        <v>124</v>
      </c>
      <c r="E11" s="32" t="s">
        <v>124</v>
      </c>
      <c r="F11" s="32" t="s">
        <v>124</v>
      </c>
      <c r="G11" s="32" t="s">
        <v>124</v>
      </c>
      <c r="H11" s="32" t="s">
        <v>124</v>
      </c>
      <c r="I11" s="32" t="s">
        <v>124</v>
      </c>
      <c r="J11" s="32"/>
      <c r="K11" s="22">
        <v>1936</v>
      </c>
      <c r="L11" s="14" t="s">
        <v>124</v>
      </c>
      <c r="M11" s="14">
        <f>Datos!CT21</f>
        <v>215.2</v>
      </c>
      <c r="N11" s="14" t="s">
        <v>124</v>
      </c>
      <c r="O11" s="14" t="s">
        <v>124</v>
      </c>
      <c r="P11" s="14" t="s">
        <v>124</v>
      </c>
      <c r="R11" s="22">
        <v>1936</v>
      </c>
      <c r="S11" s="32" t="s">
        <v>124</v>
      </c>
      <c r="T11" s="32">
        <f>Datos!CY21</f>
        <v>128.9</v>
      </c>
      <c r="U11" s="32" t="s">
        <v>124</v>
      </c>
      <c r="V11" s="32" t="s">
        <v>124</v>
      </c>
      <c r="W11" s="32" t="s">
        <v>124</v>
      </c>
      <c r="Y11" s="22">
        <v>1936</v>
      </c>
      <c r="Z11" s="25">
        <f>Datos!DK21</f>
        <v>86.299999999999983</v>
      </c>
      <c r="AA11" s="25">
        <f>Datos!DL21</f>
        <v>5.8114478114478114</v>
      </c>
      <c r="AB11" s="25">
        <f>Datos!DM21</f>
        <v>3.3125300048007622</v>
      </c>
      <c r="AC11" s="25">
        <f>Datos!DN21</f>
        <v>14.273049645390067</v>
      </c>
      <c r="AE11" s="22">
        <v>1936</v>
      </c>
      <c r="AF11" s="25" t="s">
        <v>124</v>
      </c>
      <c r="AG11" s="25" t="s">
        <v>124</v>
      </c>
      <c r="AH11" s="25">
        <f>Datos!DJ21</f>
        <v>23.17171717171718</v>
      </c>
      <c r="AI11" s="25" t="s">
        <v>124</v>
      </c>
      <c r="AJ11" s="42">
        <f>Datos!CQ21</f>
        <v>-1.097582918490958</v>
      </c>
    </row>
    <row r="12" spans="1:36" x14ac:dyDescent="0.25">
      <c r="A12" s="9">
        <v>22</v>
      </c>
      <c r="C12" s="22">
        <v>1937</v>
      </c>
      <c r="D12" s="32" t="s">
        <v>124</v>
      </c>
      <c r="E12" s="32" t="s">
        <v>124</v>
      </c>
      <c r="F12" s="32" t="s">
        <v>124</v>
      </c>
      <c r="G12" s="32" t="s">
        <v>124</v>
      </c>
      <c r="H12" s="32" t="s">
        <v>124</v>
      </c>
      <c r="I12" s="32" t="s">
        <v>124</v>
      </c>
      <c r="J12" s="32"/>
      <c r="K12" s="22">
        <v>1937</v>
      </c>
      <c r="L12" s="14" t="s">
        <v>124</v>
      </c>
      <c r="M12" s="14">
        <f>Datos!CT22</f>
        <v>247.9</v>
      </c>
      <c r="N12" s="14" t="s">
        <v>124</v>
      </c>
      <c r="O12" s="14" t="s">
        <v>124</v>
      </c>
      <c r="P12" s="14" t="s">
        <v>124</v>
      </c>
      <c r="R12" s="22">
        <v>1937</v>
      </c>
      <c r="S12" s="32" t="s">
        <v>124</v>
      </c>
      <c r="T12" s="32">
        <f>Datos!CY22</f>
        <v>170.6</v>
      </c>
      <c r="U12" s="32" t="s">
        <v>124</v>
      </c>
      <c r="V12" s="32" t="s">
        <v>124</v>
      </c>
      <c r="W12" s="32" t="s">
        <v>124</v>
      </c>
      <c r="Y12" s="22">
        <v>1937</v>
      </c>
      <c r="Z12" s="25">
        <f>Datos!DK22</f>
        <v>77.300000000000011</v>
      </c>
      <c r="AA12" s="25">
        <f>Datos!DL22</f>
        <v>4.0923529411764719</v>
      </c>
      <c r="AB12" s="25">
        <f>Datos!DM22</f>
        <v>15.19516728624537</v>
      </c>
      <c r="AC12" s="25">
        <f>Datos!DN22</f>
        <v>32.350659425911552</v>
      </c>
      <c r="AE12" s="22">
        <v>1937</v>
      </c>
      <c r="AF12" s="25" t="s">
        <v>124</v>
      </c>
      <c r="AG12" s="25" t="s">
        <v>124</v>
      </c>
      <c r="AH12" s="25">
        <f>Datos!DJ22</f>
        <v>22.15588235294118</v>
      </c>
      <c r="AI12" s="25" t="s">
        <v>124</v>
      </c>
      <c r="AJ12" s="42">
        <f>Datos!CQ22</f>
        <v>-6.3167760074976487</v>
      </c>
    </row>
    <row r="13" spans="1:36" x14ac:dyDescent="0.25">
      <c r="A13" s="9">
        <v>23</v>
      </c>
      <c r="C13" s="22">
        <v>1938</v>
      </c>
      <c r="D13" s="32" t="s">
        <v>124</v>
      </c>
      <c r="E13" s="32" t="s">
        <v>124</v>
      </c>
      <c r="F13" s="32" t="s">
        <v>124</v>
      </c>
      <c r="G13" s="32" t="s">
        <v>124</v>
      </c>
      <c r="H13" s="32" t="s">
        <v>124</v>
      </c>
      <c r="I13" s="32" t="s">
        <v>124</v>
      </c>
      <c r="J13" s="32"/>
      <c r="K13" s="22">
        <v>1938</v>
      </c>
      <c r="L13" s="14" t="s">
        <v>124</v>
      </c>
      <c r="M13" s="14">
        <f>Datos!CT23</f>
        <v>185.4</v>
      </c>
      <c r="N13" s="14" t="s">
        <v>124</v>
      </c>
      <c r="O13" s="14" t="s">
        <v>124</v>
      </c>
      <c r="P13" s="14" t="s">
        <v>124</v>
      </c>
      <c r="R13" s="22">
        <v>1938</v>
      </c>
      <c r="S13" s="32" t="s">
        <v>124</v>
      </c>
      <c r="T13" s="32">
        <f>Datos!CY23</f>
        <v>109.3</v>
      </c>
      <c r="U13" s="32" t="s">
        <v>124</v>
      </c>
      <c r="V13" s="32" t="s">
        <v>124</v>
      </c>
      <c r="W13" s="32" t="s">
        <v>124</v>
      </c>
      <c r="Y13" s="22">
        <v>1938</v>
      </c>
      <c r="Z13" s="25">
        <f>Datos!DK23</f>
        <v>76.100000000000009</v>
      </c>
      <c r="AA13" s="25">
        <f>Datos!DL23</f>
        <v>4.7216282104106568</v>
      </c>
      <c r="AB13" s="25">
        <f>Datos!DM23</f>
        <v>-25.211778943122233</v>
      </c>
      <c r="AC13" s="25">
        <f>Datos!DN23</f>
        <v>-35.932004689331762</v>
      </c>
      <c r="AE13" s="22">
        <v>1938</v>
      </c>
      <c r="AF13" s="25" t="s">
        <v>124</v>
      </c>
      <c r="AG13" s="25" t="s">
        <v>124</v>
      </c>
      <c r="AH13" s="25">
        <f>Datos!DJ23</f>
        <v>18.284675868699349</v>
      </c>
      <c r="AI13" s="25" t="s">
        <v>124</v>
      </c>
      <c r="AJ13" s="42">
        <f>Datos!CQ23</f>
        <v>26.815541031227298</v>
      </c>
    </row>
    <row r="14" spans="1:36" x14ac:dyDescent="0.25">
      <c r="A14" s="9">
        <v>24</v>
      </c>
      <c r="C14" s="22">
        <v>1939</v>
      </c>
      <c r="D14" s="32">
        <f>Datos!CR24</f>
        <v>39.4</v>
      </c>
      <c r="E14" s="32">
        <f>Datos!DC24</f>
        <v>39.5</v>
      </c>
      <c r="F14" s="32" t="s">
        <v>124</v>
      </c>
      <c r="G14" s="32">
        <f>Datos!DE24</f>
        <v>-83.6</v>
      </c>
      <c r="H14" s="32">
        <f>Datos!DF24</f>
        <v>-4.7</v>
      </c>
      <c r="I14" s="32">
        <f>Datos!DG24</f>
        <v>0</v>
      </c>
      <c r="J14" s="32"/>
      <c r="K14" s="22">
        <v>1939</v>
      </c>
      <c r="L14" s="32">
        <f>Datos!CS24</f>
        <v>216.1</v>
      </c>
      <c r="M14" s="32">
        <f>Datos!CT24</f>
        <v>163.39999999999998</v>
      </c>
      <c r="N14" s="32">
        <f>Datos!CU24</f>
        <v>48.7</v>
      </c>
      <c r="O14" s="32">
        <f>Datos!CV24</f>
        <v>4</v>
      </c>
      <c r="P14" s="32">
        <f>Datos!CW24</f>
        <v>0</v>
      </c>
      <c r="R14" s="22">
        <v>1939</v>
      </c>
      <c r="S14" s="32">
        <f>Datos!CX24</f>
        <v>176.7</v>
      </c>
      <c r="T14" s="32">
        <f>Datos!CY24</f>
        <v>128.19999999999999</v>
      </c>
      <c r="U14" s="32">
        <f>Datos!CZ24</f>
        <v>27</v>
      </c>
      <c r="V14" s="32">
        <f>Datos!DA24</f>
        <v>21.5</v>
      </c>
      <c r="W14" s="32">
        <f>Datos!DB24</f>
        <v>0</v>
      </c>
      <c r="Y14" s="22">
        <v>1939</v>
      </c>
      <c r="Z14" s="25">
        <f>Datos!DK24</f>
        <v>35.199999999999989</v>
      </c>
      <c r="AA14" s="25">
        <f>Datos!DL24</f>
        <v>2.4435024619995716</v>
      </c>
      <c r="AB14" s="25">
        <f>Datos!DM24</f>
        <v>-11.866235167206051</v>
      </c>
      <c r="AC14" s="25">
        <f>Datos!DN24</f>
        <v>17.291857273558996</v>
      </c>
      <c r="AE14" s="22">
        <v>1939</v>
      </c>
      <c r="AF14" s="25">
        <f>Datos!DO24</f>
        <v>2.7350567330336122</v>
      </c>
      <c r="AG14" s="25">
        <f>Datos!DI24</f>
        <v>1.5474590023549566</v>
      </c>
      <c r="AH14" s="25">
        <f>Datos!DJ24</f>
        <v>20.242196531791908</v>
      </c>
      <c r="AI14" s="25" t="s">
        <v>124</v>
      </c>
      <c r="AJ14" s="42">
        <f>Datos!CQ24</f>
        <v>193.65157480314963</v>
      </c>
    </row>
    <row r="15" spans="1:36" x14ac:dyDescent="0.25">
      <c r="A15" s="9">
        <v>25</v>
      </c>
      <c r="C15" s="22">
        <v>1940</v>
      </c>
      <c r="D15" s="32">
        <f>Datos!CR25</f>
        <v>22.6</v>
      </c>
      <c r="E15" s="32">
        <f>Datos!DC25</f>
        <v>2.5</v>
      </c>
      <c r="F15" s="32" t="s">
        <v>124</v>
      </c>
      <c r="G15" s="32">
        <f>Datos!DE25</f>
        <v>0.8</v>
      </c>
      <c r="H15" s="32">
        <f>Datos!DF25</f>
        <v>25.9</v>
      </c>
      <c r="I15" s="32">
        <f>Datos!DG25</f>
        <v>0</v>
      </c>
      <c r="J15" s="32"/>
      <c r="K15" s="22">
        <v>1940</v>
      </c>
      <c r="L15" s="32">
        <f>Datos!CS25</f>
        <v>213.9</v>
      </c>
      <c r="M15" s="32">
        <f>Datos!CT25</f>
        <v>159.80000000000001</v>
      </c>
      <c r="N15" s="32">
        <f>Datos!CU25</f>
        <v>50.3</v>
      </c>
      <c r="O15" s="32">
        <f>Datos!CV25</f>
        <v>3.8</v>
      </c>
      <c r="P15" s="32">
        <f>Datos!CW25</f>
        <v>0</v>
      </c>
      <c r="R15" s="22">
        <v>1940</v>
      </c>
      <c r="S15" s="32">
        <f>Datos!CX25</f>
        <v>191.3</v>
      </c>
      <c r="T15" s="32">
        <f>Datos!CY25</f>
        <v>132.4</v>
      </c>
      <c r="U15" s="32">
        <f>Datos!CZ25</f>
        <v>28</v>
      </c>
      <c r="V15" s="32">
        <f>Datos!DA25</f>
        <v>30.900000000000006</v>
      </c>
      <c r="W15" s="32">
        <f>Datos!DB25</f>
        <v>0</v>
      </c>
      <c r="Y15" s="22">
        <v>1940</v>
      </c>
      <c r="Z15" s="25">
        <f>Datos!DK25</f>
        <v>27.400000000000006</v>
      </c>
      <c r="AA15" s="25">
        <f>Datos!DL25</f>
        <v>1.6134743605285489</v>
      </c>
      <c r="AB15" s="25">
        <f>Datos!DM25</f>
        <v>-2.2031823745409795</v>
      </c>
      <c r="AC15" s="25">
        <f>Datos!DN25</f>
        <v>3.2761310452418257</v>
      </c>
      <c r="AE15" s="22">
        <v>1940</v>
      </c>
      <c r="AF15" s="25">
        <f>Datos!DO25</f>
        <v>1.330821917808219</v>
      </c>
      <c r="AG15" s="25">
        <f>Datos!DI25</f>
        <v>0.54752133591950536</v>
      </c>
      <c r="AH15" s="25">
        <f>Datos!DJ25</f>
        <v>17.206467450600073</v>
      </c>
      <c r="AI15" s="25" t="s">
        <v>124</v>
      </c>
      <c r="AJ15" s="42">
        <f>Datos!CQ25</f>
        <v>-71.232507266788531</v>
      </c>
    </row>
    <row r="16" spans="1:36" x14ac:dyDescent="0.25">
      <c r="A16" s="9">
        <v>26</v>
      </c>
      <c r="C16" s="22">
        <v>1941</v>
      </c>
      <c r="D16" s="32">
        <f>Datos!CR26</f>
        <v>-28.9</v>
      </c>
      <c r="E16" s="32">
        <f>Datos!DC26</f>
        <v>11.6</v>
      </c>
      <c r="F16" s="32" t="s">
        <v>124</v>
      </c>
      <c r="G16" s="32">
        <f>Datos!DE26</f>
        <v>15.1</v>
      </c>
      <c r="H16" s="32">
        <f>Datos!DF26</f>
        <v>-2.2000000000000002</v>
      </c>
      <c r="I16" s="32">
        <f>Datos!DG26</f>
        <v>0</v>
      </c>
      <c r="J16" s="32"/>
      <c r="K16" s="22">
        <v>1941</v>
      </c>
      <c r="L16" s="32">
        <f>Datos!CS26</f>
        <v>243.2</v>
      </c>
      <c r="M16" s="32">
        <f>Datos!CT26</f>
        <v>176.5</v>
      </c>
      <c r="N16" s="32">
        <f>Datos!CU26</f>
        <v>62.8</v>
      </c>
      <c r="O16" s="32">
        <f>Datos!CV26</f>
        <v>3.9</v>
      </c>
      <c r="P16" s="32">
        <f>Datos!CW26</f>
        <v>0</v>
      </c>
      <c r="R16" s="22">
        <v>1941</v>
      </c>
      <c r="S16" s="32">
        <f>Datos!CX26</f>
        <v>272.10000000000002</v>
      </c>
      <c r="T16" s="32">
        <f>Datos!CY26</f>
        <v>199.5</v>
      </c>
      <c r="U16" s="32">
        <f>Datos!CZ26</f>
        <v>31.3</v>
      </c>
      <c r="V16" s="32">
        <f>Datos!DA26</f>
        <v>41.300000000000026</v>
      </c>
      <c r="W16" s="32">
        <f>Datos!DB26</f>
        <v>0</v>
      </c>
      <c r="Y16" s="22">
        <v>1941</v>
      </c>
      <c r="Z16" s="25">
        <f>Datos!DK26</f>
        <v>-23</v>
      </c>
      <c r="AA16" s="25">
        <f>Datos!DL26</f>
        <v>-1.2087124494511845</v>
      </c>
      <c r="AB16" s="25">
        <f>Datos!DM26</f>
        <v>10.450563204004993</v>
      </c>
      <c r="AC16" s="25">
        <f>Datos!DN26</f>
        <v>50.679758308157098</v>
      </c>
      <c r="AE16" s="22">
        <v>1941</v>
      </c>
      <c r="AF16" s="25">
        <f>Datos!DO26</f>
        <v>-1.5187734690930101</v>
      </c>
      <c r="AG16" s="25">
        <f>Datos!DI26</f>
        <v>0.85492757076834225</v>
      </c>
      <c r="AH16" s="25">
        <f>Datos!DJ26</f>
        <v>19.759820912767189</v>
      </c>
      <c r="AI16" s="25" t="s">
        <v>124</v>
      </c>
      <c r="AJ16" s="42">
        <f>Datos!CQ26</f>
        <v>17.85365853658536</v>
      </c>
    </row>
    <row r="17" spans="1:36" x14ac:dyDescent="0.25">
      <c r="A17" s="9">
        <v>27</v>
      </c>
      <c r="C17" s="22">
        <v>1942</v>
      </c>
      <c r="D17" s="32">
        <f>Datos!CR27</f>
        <v>12.3</v>
      </c>
      <c r="E17" s="32">
        <f>Datos!DC27</f>
        <v>18.2</v>
      </c>
      <c r="F17" s="32" t="s">
        <v>124</v>
      </c>
      <c r="G17" s="32">
        <f>Datos!DE27</f>
        <v>9.3000000000000007</v>
      </c>
      <c r="H17" s="32">
        <f>Datos!DF27</f>
        <v>39.799999999999997</v>
      </c>
      <c r="I17" s="32">
        <f>Datos!DG27</f>
        <v>0</v>
      </c>
      <c r="J17" s="32"/>
      <c r="K17" s="22">
        <v>1942</v>
      </c>
      <c r="L17" s="32">
        <f>Datos!CS27</f>
        <v>272.5</v>
      </c>
      <c r="M17" s="32">
        <f>Datos!CT27</f>
        <v>207.5</v>
      </c>
      <c r="N17" s="32">
        <f>Datos!CU27</f>
        <v>59.199999999999996</v>
      </c>
      <c r="O17" s="32">
        <f>Datos!CV27</f>
        <v>5.8</v>
      </c>
      <c r="P17" s="32">
        <f>Datos!CW27</f>
        <v>0</v>
      </c>
      <c r="R17" s="22">
        <v>1942</v>
      </c>
      <c r="S17" s="32">
        <f>Datos!CX27</f>
        <v>260.2</v>
      </c>
      <c r="T17" s="32">
        <f>Datos!CY27</f>
        <v>172.2</v>
      </c>
      <c r="U17" s="32">
        <f>Datos!CZ27</f>
        <v>35.799999999999997</v>
      </c>
      <c r="V17" s="32">
        <f>Datos!DA27</f>
        <v>52.2</v>
      </c>
      <c r="W17" s="32">
        <f>Datos!DB27</f>
        <v>0</v>
      </c>
      <c r="Y17" s="22">
        <v>1942</v>
      </c>
      <c r="Z17" s="25">
        <f>Datos!DK27</f>
        <v>35.300000000000011</v>
      </c>
      <c r="AA17" s="25">
        <f>Datos!DL27</f>
        <v>1.6028929875479832</v>
      </c>
      <c r="AB17" s="25">
        <f>Datos!DM27</f>
        <v>17.563739376770538</v>
      </c>
      <c r="AC17" s="25">
        <f>Datos!DN27</f>
        <v>-13.684210526315798</v>
      </c>
      <c r="AE17" s="22">
        <v>1942</v>
      </c>
      <c r="AF17" s="25">
        <f>Datos!DO27</f>
        <v>0.55851512030708739</v>
      </c>
      <c r="AG17" s="25">
        <f>Datos!DI27</f>
        <v>0.2516950660050557</v>
      </c>
      <c r="AH17" s="25">
        <f>Datos!DJ27</f>
        <v>17.241316356146431</v>
      </c>
      <c r="AI17" s="25" t="s">
        <v>124</v>
      </c>
      <c r="AJ17" s="42">
        <f>Datos!CQ27</f>
        <v>-8.7328767123287641</v>
      </c>
    </row>
    <row r="18" spans="1:36" ht="18" customHeight="1" x14ac:dyDescent="0.25">
      <c r="A18" s="9">
        <v>28</v>
      </c>
      <c r="C18" s="22">
        <v>1943</v>
      </c>
      <c r="D18" s="32">
        <f>Datos!CR28</f>
        <v>109.8</v>
      </c>
      <c r="E18" s="32">
        <f>Datos!DC28</f>
        <v>-4.7</v>
      </c>
      <c r="F18" s="32" t="s">
        <v>124</v>
      </c>
      <c r="G18" s="32">
        <f>Datos!DE28</f>
        <v>35.1</v>
      </c>
      <c r="H18" s="32">
        <f>Datos!DF28</f>
        <v>140.19999999999999</v>
      </c>
      <c r="I18" s="32">
        <f>Datos!DG28</f>
        <v>0</v>
      </c>
      <c r="J18" s="32"/>
      <c r="K18" s="22">
        <v>1943</v>
      </c>
      <c r="L18" s="32">
        <f>Datos!CS28</f>
        <v>410.1</v>
      </c>
      <c r="M18" s="32">
        <f>Datos!CT28</f>
        <v>291.59999999999997</v>
      </c>
      <c r="N18" s="32">
        <f>Datos!CU28</f>
        <v>73</v>
      </c>
      <c r="O18" s="32">
        <f>Datos!CV28</f>
        <v>9.1999999999999993</v>
      </c>
      <c r="P18" s="32">
        <f>Datos!CW28</f>
        <v>36.299999999999997</v>
      </c>
      <c r="R18" s="22">
        <v>1943</v>
      </c>
      <c r="S18" s="32">
        <f>Datos!CX28</f>
        <v>300.3</v>
      </c>
      <c r="T18" s="32">
        <f>Datos!CY28</f>
        <v>212.2</v>
      </c>
      <c r="U18" s="32">
        <f>Datos!CZ28</f>
        <v>37.700000000000003</v>
      </c>
      <c r="V18" s="32">
        <f>Datos!DA28</f>
        <v>50.40000000000002</v>
      </c>
      <c r="W18" s="32">
        <f>Datos!DB28</f>
        <v>0</v>
      </c>
      <c r="Y18" s="22">
        <v>1943</v>
      </c>
      <c r="Z18" s="25">
        <f>Datos!DK28</f>
        <v>79.399999999999977</v>
      </c>
      <c r="AA18" s="25">
        <f>Datos!DL28</f>
        <v>2.9573225930187945</v>
      </c>
      <c r="AB18" s="25">
        <f>Datos!DM28</f>
        <v>40.530120481927703</v>
      </c>
      <c r="AC18" s="25">
        <f>Datos!DN28</f>
        <v>23.228803716608603</v>
      </c>
      <c r="AE18" s="22">
        <v>1943</v>
      </c>
      <c r="AF18" s="25">
        <f>Datos!DO28</f>
        <v>4.0895972382048322</v>
      </c>
      <c r="AG18" s="25">
        <f>Datos!DI28</f>
        <v>0.33256843114691215</v>
      </c>
      <c r="AH18" s="25">
        <f>Datos!DJ28</f>
        <v>18.764472573839658</v>
      </c>
      <c r="AI18" s="25" t="s">
        <v>124</v>
      </c>
      <c r="AJ18" s="42">
        <f>Datos!CQ28</f>
        <v>-14.386655011655003</v>
      </c>
    </row>
    <row r="19" spans="1:36" x14ac:dyDescent="0.25">
      <c r="A19" s="9">
        <v>29</v>
      </c>
      <c r="C19" s="22">
        <v>1944</v>
      </c>
      <c r="D19" s="32">
        <f>Datos!CR29</f>
        <v>32.700000000000003</v>
      </c>
      <c r="E19" s="32">
        <f>Datos!DC29</f>
        <v>28.5</v>
      </c>
      <c r="F19" s="32" t="s">
        <v>124</v>
      </c>
      <c r="G19" s="32">
        <f>Datos!DE29</f>
        <v>-23.5</v>
      </c>
      <c r="H19" s="32">
        <f>Datos!DF29</f>
        <v>37.700000000000003</v>
      </c>
      <c r="I19" s="32">
        <f>Datos!DG29</f>
        <v>0</v>
      </c>
      <c r="J19" s="32"/>
      <c r="K19" s="22">
        <v>1944</v>
      </c>
      <c r="L19" s="32">
        <f>Datos!CS29</f>
        <v>432.2</v>
      </c>
      <c r="M19" s="32">
        <f>Datos!CT29</f>
        <v>283.7</v>
      </c>
      <c r="N19" s="32">
        <f>Datos!CU29</f>
        <v>86</v>
      </c>
      <c r="O19" s="32">
        <f>Datos!CV29</f>
        <v>12.1</v>
      </c>
      <c r="P19" s="32">
        <f>Datos!CW29</f>
        <v>50.4</v>
      </c>
      <c r="R19" s="22">
        <v>1944</v>
      </c>
      <c r="S19" s="32">
        <f>Datos!CX29</f>
        <v>399.5</v>
      </c>
      <c r="T19" s="32">
        <f>Datos!CY29</f>
        <v>311</v>
      </c>
      <c r="U19" s="32">
        <f>Datos!CZ29</f>
        <v>43.5</v>
      </c>
      <c r="V19" s="32">
        <f>Datos!DA29</f>
        <v>45</v>
      </c>
      <c r="W19" s="32">
        <f>Datos!DB29</f>
        <v>0</v>
      </c>
      <c r="Y19" s="22">
        <v>1944</v>
      </c>
      <c r="Z19" s="25">
        <f>Datos!DK29</f>
        <v>-27.300000000000011</v>
      </c>
      <c r="AA19" s="25">
        <f>Datos!DL29</f>
        <v>-0.70472847188979348</v>
      </c>
      <c r="AB19" s="25">
        <f>Datos!DM29</f>
        <v>-2.7091906721536274</v>
      </c>
      <c r="AC19" s="25">
        <f>Datos!DN29</f>
        <v>46.559849198868996</v>
      </c>
      <c r="AE19" s="22">
        <v>1944</v>
      </c>
      <c r="AF19" s="25">
        <f>Datos!DO29</f>
        <v>0.84412531248337885</v>
      </c>
      <c r="AG19" s="25">
        <f>Datos!DI29</f>
        <v>1.0302717231352945</v>
      </c>
      <c r="AH19" s="25">
        <f>Datos!DJ29</f>
        <v>15.35172242611209</v>
      </c>
      <c r="AI19" s="25" t="s">
        <v>124</v>
      </c>
      <c r="AJ19" s="42">
        <f>Datos!CQ29</f>
        <v>-12.038133757041747</v>
      </c>
    </row>
    <row r="20" spans="1:36" ht="15.75" customHeight="1" x14ac:dyDescent="0.25">
      <c r="A20" s="9">
        <v>30</v>
      </c>
      <c r="C20" s="22">
        <v>1945</v>
      </c>
      <c r="D20" s="32">
        <f>Datos!CR30</f>
        <v>22.1</v>
      </c>
      <c r="E20" s="32">
        <f>Datos!DC30</f>
        <v>7.6</v>
      </c>
      <c r="F20" s="32" t="s">
        <v>124</v>
      </c>
      <c r="G20" s="32">
        <f>Datos!DE30</f>
        <v>61.7</v>
      </c>
      <c r="H20" s="32">
        <f>Datos!DF30</f>
        <v>91.4</v>
      </c>
      <c r="I20" s="32">
        <f>Datos!DG30</f>
        <v>0</v>
      </c>
      <c r="J20" s="32"/>
      <c r="K20" s="22">
        <v>1945</v>
      </c>
      <c r="L20" s="32">
        <f>Datos!CS30</f>
        <v>500.7</v>
      </c>
      <c r="M20" s="32">
        <f>Datos!CT30</f>
        <v>320.8</v>
      </c>
      <c r="N20" s="32">
        <f>Datos!CU30</f>
        <v>110.69999999999999</v>
      </c>
      <c r="O20" s="32">
        <f>Datos!CV30</f>
        <v>14.1</v>
      </c>
      <c r="P20" s="32">
        <f>Datos!CW30</f>
        <v>55.1</v>
      </c>
      <c r="R20" s="22">
        <v>1945</v>
      </c>
      <c r="S20" s="32">
        <f>Datos!CX30</f>
        <v>478.6</v>
      </c>
      <c r="T20" s="32">
        <f>Datos!CY30</f>
        <v>372.5</v>
      </c>
      <c r="U20" s="32">
        <f>Datos!CZ30</f>
        <v>59.8</v>
      </c>
      <c r="V20" s="32">
        <f>Datos!DA30</f>
        <v>46.300000000000026</v>
      </c>
      <c r="W20" s="32">
        <f>Datos!DB30</f>
        <v>0</v>
      </c>
      <c r="Y20" s="22">
        <v>1945</v>
      </c>
      <c r="Z20" s="25">
        <f>Datos!DK30</f>
        <v>-51.699999999999989</v>
      </c>
      <c r="AA20" s="25">
        <f>Datos!DL30</f>
        <v>-1.2202684852021133</v>
      </c>
      <c r="AB20" s="25">
        <f>Datos!DM30</f>
        <v>13.07719421924569</v>
      </c>
      <c r="AC20" s="25">
        <f>Datos!DN30</f>
        <v>19.774919614147901</v>
      </c>
      <c r="AE20" s="22">
        <v>1945</v>
      </c>
      <c r="AF20" s="25">
        <f>Datos!DO30</f>
        <v>0.52162347239780882</v>
      </c>
      <c r="AG20" s="25">
        <f>Datos!DI30</f>
        <v>1.0858265259813931</v>
      </c>
      <c r="AH20" s="25">
        <f>Datos!DJ30</f>
        <v>16.363871195176504</v>
      </c>
      <c r="AI20" s="25" t="s">
        <v>124</v>
      </c>
      <c r="AJ20" s="42">
        <f>Datos!CQ30</f>
        <v>-8.6507583617410173</v>
      </c>
    </row>
    <row r="21" spans="1:36" ht="15.75" customHeight="1" x14ac:dyDescent="0.25">
      <c r="A21" s="9">
        <v>31</v>
      </c>
      <c r="C21" s="22">
        <v>1946</v>
      </c>
      <c r="D21" s="32">
        <f>Datos!CR31</f>
        <v>-160</v>
      </c>
      <c r="E21" s="32">
        <f>Datos!DC31</f>
        <v>35.9</v>
      </c>
      <c r="F21" s="32" t="s">
        <v>124</v>
      </c>
      <c r="G21" s="32">
        <f>Datos!DE31</f>
        <v>23.7</v>
      </c>
      <c r="H21" s="32">
        <f>Datos!DF31</f>
        <v>-100.4</v>
      </c>
      <c r="I21" s="32">
        <f>Datos!DG31</f>
        <v>0</v>
      </c>
      <c r="J21" s="32"/>
      <c r="K21" s="22">
        <v>1946</v>
      </c>
      <c r="L21" s="32">
        <f>Datos!CS31</f>
        <v>570.1</v>
      </c>
      <c r="M21" s="32">
        <f>Datos!CT31</f>
        <v>368.5</v>
      </c>
      <c r="N21" s="32">
        <f>Datos!CU31</f>
        <v>151.6</v>
      </c>
      <c r="O21" s="32">
        <f>Datos!CV31</f>
        <v>16.100000000000001</v>
      </c>
      <c r="P21" s="32">
        <f>Datos!CW31</f>
        <v>33.9</v>
      </c>
      <c r="R21" s="22">
        <v>1946</v>
      </c>
      <c r="S21" s="32">
        <f>Datos!CX31</f>
        <v>730.1</v>
      </c>
      <c r="T21" s="32">
        <f>Datos!CY31</f>
        <v>600.6</v>
      </c>
      <c r="U21" s="32">
        <f>Datos!CZ31</f>
        <v>64.8</v>
      </c>
      <c r="V21" s="32">
        <f>Datos!DA31</f>
        <v>64.7</v>
      </c>
      <c r="W21" s="32">
        <f>Datos!DB31</f>
        <v>0</v>
      </c>
      <c r="Y21" s="22">
        <v>1946</v>
      </c>
      <c r="Z21" s="25">
        <f>Datos!DK31</f>
        <v>-232.10000000000002</v>
      </c>
      <c r="AA21" s="25">
        <f>Datos!DL31</f>
        <v>-4.0373045709511883</v>
      </c>
      <c r="AB21" s="25">
        <f>Datos!DM31</f>
        <v>14.869077306733169</v>
      </c>
      <c r="AC21" s="25">
        <f>Datos!DN31</f>
        <v>61.234899328859058</v>
      </c>
      <c r="AE21" s="22">
        <v>1946</v>
      </c>
      <c r="AF21" s="25">
        <f>Datos!DO31</f>
        <v>-2.7831483470581215</v>
      </c>
      <c r="AG21" s="25">
        <f>Datos!DI31</f>
        <v>0.19946476309822175</v>
      </c>
      <c r="AH21" s="25">
        <f>Datos!DJ31</f>
        <v>16.857181644587659</v>
      </c>
      <c r="AI21" s="25" t="s">
        <v>124</v>
      </c>
      <c r="AJ21" s="42">
        <f>Datos!CQ31</f>
        <v>1.3112320633349661</v>
      </c>
    </row>
    <row r="22" spans="1:36" x14ac:dyDescent="0.25">
      <c r="A22" s="9">
        <v>32</v>
      </c>
      <c r="C22" s="22">
        <v>1947</v>
      </c>
      <c r="D22" s="32">
        <f>Datos!CR32</f>
        <v>-147</v>
      </c>
      <c r="E22" s="32">
        <f>Datos!DC32</f>
        <v>51.6</v>
      </c>
      <c r="F22" s="32" t="s">
        <v>124</v>
      </c>
      <c r="G22" s="32">
        <f>Datos!DE32</f>
        <v>-15.1</v>
      </c>
      <c r="H22" s="32">
        <f>Datos!DF32</f>
        <v>-110.5</v>
      </c>
      <c r="I22" s="32">
        <f>Datos!DG32</f>
        <v>0</v>
      </c>
      <c r="J22" s="32"/>
      <c r="K22" s="22">
        <v>1947</v>
      </c>
      <c r="L22" s="32">
        <f>Datos!CS32</f>
        <v>713.9</v>
      </c>
      <c r="M22" s="32">
        <f>Datos!CT32</f>
        <v>483</v>
      </c>
      <c r="N22" s="32">
        <f>Datos!CU32</f>
        <v>147.30000000000001</v>
      </c>
      <c r="O22" s="32">
        <f>Datos!CV32</f>
        <v>54.4</v>
      </c>
      <c r="P22" s="32">
        <f>Datos!CW32</f>
        <v>29.2</v>
      </c>
      <c r="Q22" s="94"/>
      <c r="R22" s="22">
        <v>1947</v>
      </c>
      <c r="S22" s="32">
        <f>Datos!CX32</f>
        <v>860.9</v>
      </c>
      <c r="T22" s="32">
        <f>Datos!CY32</f>
        <v>720.3</v>
      </c>
      <c r="U22" s="32">
        <f>Datos!CZ32</f>
        <v>65</v>
      </c>
      <c r="V22" s="32">
        <f>Datos!DA32</f>
        <v>75.600000000000023</v>
      </c>
      <c r="W22" s="32">
        <f>Datos!DB32</f>
        <v>0</v>
      </c>
      <c r="X22" s="94"/>
      <c r="Y22" s="22">
        <v>1947</v>
      </c>
      <c r="Z22" s="25">
        <f>Datos!DK32</f>
        <v>-237.29999999999995</v>
      </c>
      <c r="AA22" s="25">
        <f>Datos!DL32</f>
        <v>-3.7174934725848563</v>
      </c>
      <c r="AB22" s="25">
        <f>Datos!DM32</f>
        <v>31.071913161465403</v>
      </c>
      <c r="AC22" s="25">
        <f>Datos!DN32</f>
        <v>19.930069930069916</v>
      </c>
      <c r="AE22" s="22">
        <v>1947</v>
      </c>
      <c r="AF22" s="25">
        <f>Datos!DO32</f>
        <v>-2.3028720626631856</v>
      </c>
      <c r="AG22" s="25">
        <f>Datos!DI32</f>
        <v>0.5843812010443864</v>
      </c>
      <c r="AH22" s="25">
        <f>Datos!DJ32</f>
        <v>18.850652741514359</v>
      </c>
      <c r="AI22" s="25" t="s">
        <v>124</v>
      </c>
      <c r="AJ22" s="42">
        <f>Datos!CQ32</f>
        <v>-6.8538398018166635</v>
      </c>
    </row>
    <row r="23" spans="1:36" x14ac:dyDescent="0.25">
      <c r="A23" s="9">
        <v>33</v>
      </c>
      <c r="C23" s="22">
        <v>1948</v>
      </c>
      <c r="D23" s="32">
        <f>Datos!CR33</f>
        <v>-49.6</v>
      </c>
      <c r="E23" s="32">
        <f>Datos!DC33</f>
        <v>17.2</v>
      </c>
      <c r="F23" s="32" t="s">
        <v>124</v>
      </c>
      <c r="G23" s="32">
        <f>Datos!DE33</f>
        <v>-8.1999999999999993</v>
      </c>
      <c r="H23" s="32">
        <f>Datos!DF33</f>
        <v>-40.6</v>
      </c>
      <c r="I23" s="32">
        <f>Datos!DG33</f>
        <v>0</v>
      </c>
      <c r="J23" s="32"/>
      <c r="K23" s="22">
        <v>1948</v>
      </c>
      <c r="L23" s="32">
        <f>Datos!CS33</f>
        <v>715.5</v>
      </c>
      <c r="M23" s="32">
        <f>Datos!CT33</f>
        <v>473.1</v>
      </c>
      <c r="N23" s="32">
        <f>Datos!CU33</f>
        <v>194.7</v>
      </c>
      <c r="O23" s="32">
        <f>Datos!CV33</f>
        <v>26.1</v>
      </c>
      <c r="P23" s="32">
        <f>Datos!CW33</f>
        <v>21.6</v>
      </c>
      <c r="R23" s="22">
        <v>1948</v>
      </c>
      <c r="S23" s="32">
        <f>Datos!CX33</f>
        <v>765.1</v>
      </c>
      <c r="T23" s="32">
        <f>Datos!CY33</f>
        <v>591.4</v>
      </c>
      <c r="U23" s="32">
        <f>Datos!CZ33</f>
        <v>91.1</v>
      </c>
      <c r="V23" s="32">
        <f>Datos!DA33</f>
        <v>82.600000000000051</v>
      </c>
      <c r="W23" s="32">
        <f>Datos!DB33</f>
        <v>0</v>
      </c>
      <c r="Y23" s="22">
        <v>1948</v>
      </c>
      <c r="Z23" s="25">
        <f>Datos!DK33</f>
        <v>-118.29999999999995</v>
      </c>
      <c r="AA23" s="25">
        <f>Datos!DL33</f>
        <v>-2.0243222762655702</v>
      </c>
      <c r="AB23" s="25">
        <f>Datos!DM33</f>
        <v>-2.0496894409937849</v>
      </c>
      <c r="AC23" s="25">
        <f>Datos!DN33</f>
        <v>-17.895321393863661</v>
      </c>
      <c r="AE23" s="22">
        <v>1948</v>
      </c>
      <c r="AF23" s="25">
        <f>Datos!DO33</f>
        <v>-0.84874374389494778</v>
      </c>
      <c r="AG23" s="25">
        <f>Datos!DI33</f>
        <v>0.56946256155403163</v>
      </c>
      <c r="AH23" s="25">
        <f>Datos!DJ33</f>
        <v>18.21547813258411</v>
      </c>
      <c r="AI23" s="25" t="s">
        <v>124</v>
      </c>
      <c r="AJ23" s="42">
        <f>Datos!CQ33</f>
        <v>-6.8149882903981389</v>
      </c>
    </row>
    <row r="24" spans="1:36" x14ac:dyDescent="0.25">
      <c r="A24" s="9">
        <v>34</v>
      </c>
      <c r="C24" s="22">
        <v>1949</v>
      </c>
      <c r="D24" s="32">
        <f>Datos!CR34</f>
        <v>72.5</v>
      </c>
      <c r="E24" s="32">
        <f>Datos!DC34</f>
        <v>17.600000000000001</v>
      </c>
      <c r="F24" s="32" t="s">
        <v>124</v>
      </c>
      <c r="G24" s="32">
        <f>Datos!DE34</f>
        <v>-45.6</v>
      </c>
      <c r="H24" s="32">
        <f>Datos!DF34</f>
        <v>44.5</v>
      </c>
      <c r="I24" s="32">
        <f>Datos!DG34</f>
        <v>0</v>
      </c>
      <c r="J24" s="32"/>
      <c r="K24" s="22">
        <v>1949</v>
      </c>
      <c r="L24" s="32">
        <f>Datos!CS34</f>
        <v>701.1</v>
      </c>
      <c r="M24" s="32">
        <f>Datos!CT34</f>
        <v>455.9</v>
      </c>
      <c r="N24" s="32">
        <f>Datos!CU34</f>
        <v>186.4</v>
      </c>
      <c r="O24" s="32">
        <f>Datos!CV34</f>
        <v>41.2</v>
      </c>
      <c r="P24" s="32">
        <f>Datos!CW34</f>
        <v>17.600000000000001</v>
      </c>
      <c r="Q24" s="43"/>
      <c r="R24" s="22">
        <v>1949</v>
      </c>
      <c r="S24" s="32">
        <f>Datos!CX34</f>
        <v>628.6</v>
      </c>
      <c r="T24" s="32">
        <f>Datos!CY34</f>
        <v>514.4</v>
      </c>
      <c r="U24" s="32">
        <f>Datos!CZ34</f>
        <v>54.599999999999994</v>
      </c>
      <c r="V24" s="32">
        <f>Datos!DA34</f>
        <v>59.600000000000051</v>
      </c>
      <c r="W24" s="32">
        <f>Datos!DB34</f>
        <v>0</v>
      </c>
      <c r="X24" s="43"/>
      <c r="Y24" s="22">
        <v>1949</v>
      </c>
      <c r="Z24" s="25">
        <f>Datos!DK34</f>
        <v>-58.5</v>
      </c>
      <c r="AA24" s="25">
        <f>Datos!DL34</f>
        <v>-1.2839784961001866</v>
      </c>
      <c r="AB24" s="25">
        <f>Datos!DM34</f>
        <v>-3.6355950116254587</v>
      </c>
      <c r="AC24" s="25">
        <f>Datos!DN34</f>
        <v>-13.019952654717615</v>
      </c>
      <c r="AE24" s="22">
        <v>1949</v>
      </c>
      <c r="AF24" s="25">
        <f>Datos!DO34</f>
        <v>1.5912554011498041</v>
      </c>
      <c r="AG24" s="25">
        <f>Datos!DI34</f>
        <v>0.66826142343183559</v>
      </c>
      <c r="AH24" s="25">
        <f>Datos!DJ34</f>
        <v>21.296484354974549</v>
      </c>
      <c r="AI24" s="25" t="s">
        <v>124</v>
      </c>
      <c r="AJ24" s="42">
        <f>Datos!CQ34</f>
        <v>18.789663213199947</v>
      </c>
    </row>
    <row r="25" spans="1:36" x14ac:dyDescent="0.25">
      <c r="A25" s="9">
        <v>35</v>
      </c>
      <c r="C25" s="22">
        <v>1950</v>
      </c>
      <c r="D25" s="32">
        <f>Datos!CR35</f>
        <v>163.1</v>
      </c>
      <c r="E25" s="32">
        <f>Datos!DC35</f>
        <v>53</v>
      </c>
      <c r="F25" s="32" t="s">
        <v>124</v>
      </c>
      <c r="G25" s="32">
        <f>Datos!DE35</f>
        <v>-44.2</v>
      </c>
      <c r="H25" s="32">
        <f>Datos!DF35</f>
        <v>171.9</v>
      </c>
      <c r="I25" s="32">
        <f>Datos!DG35</f>
        <v>0</v>
      </c>
      <c r="J25" s="32"/>
      <c r="K25" s="22">
        <v>1950</v>
      </c>
      <c r="L25" s="32">
        <f>Datos!CS35</f>
        <v>994.1</v>
      </c>
      <c r="M25" s="32">
        <f>Datos!CT35</f>
        <v>699.4</v>
      </c>
      <c r="N25" s="32">
        <f>Datos!CU35</f>
        <v>232.8</v>
      </c>
      <c r="O25" s="32">
        <f>Datos!CV35</f>
        <v>23.4</v>
      </c>
      <c r="P25" s="32">
        <f>Datos!CW35</f>
        <v>38.5</v>
      </c>
      <c r="Q25" s="94"/>
      <c r="R25" s="22">
        <v>1950</v>
      </c>
      <c r="S25" s="32">
        <f>Datos!CX35</f>
        <v>831</v>
      </c>
      <c r="T25" s="32">
        <f>Datos!CY35</f>
        <v>556.40000000000009</v>
      </c>
      <c r="U25" s="32">
        <f>Datos!CZ35</f>
        <v>196.7</v>
      </c>
      <c r="V25" s="32">
        <f>Datos!DA35</f>
        <v>72.400000000000006</v>
      </c>
      <c r="W25" s="32">
        <f>Datos!DB35</f>
        <v>5.5</v>
      </c>
      <c r="X25" s="94"/>
      <c r="Y25" s="22">
        <v>1950</v>
      </c>
      <c r="Z25" s="25">
        <f>Datos!DK35</f>
        <v>142.99999999999989</v>
      </c>
      <c r="AA25" s="25">
        <f>Datos!DL35</f>
        <v>2.9309070353943798</v>
      </c>
      <c r="AB25" s="25">
        <f>Datos!DM35</f>
        <v>53.410835709585449</v>
      </c>
      <c r="AC25" s="25">
        <f>Datos!DN35</f>
        <v>8.1648522550544556</v>
      </c>
      <c r="AE25" s="22">
        <v>1950</v>
      </c>
      <c r="AF25" s="25">
        <f>Datos!DO35</f>
        <v>3.3428736886211445</v>
      </c>
      <c r="AG25" s="25">
        <f>Datos!DI35</f>
        <v>1.4835513562444165</v>
      </c>
      <c r="AH25" s="25">
        <f>Datos!DJ35</f>
        <v>25.738692692645216</v>
      </c>
      <c r="AI25" s="25" t="s">
        <v>124</v>
      </c>
      <c r="AJ25" s="42">
        <f>Datos!CQ35</f>
        <v>-9.281990304582477</v>
      </c>
    </row>
    <row r="26" spans="1:36" x14ac:dyDescent="0.25">
      <c r="A26" s="9">
        <v>36</v>
      </c>
      <c r="C26" s="22">
        <v>1951</v>
      </c>
      <c r="D26" s="32">
        <f>Datos!CR36</f>
        <v>-203.3</v>
      </c>
      <c r="E26" s="32">
        <f>Datos!DC36</f>
        <v>55.2</v>
      </c>
      <c r="F26" s="32" t="s">
        <v>124</v>
      </c>
      <c r="G26" s="32">
        <f>Datos!DE36</f>
        <v>140.6</v>
      </c>
      <c r="H26" s="32">
        <f>Datos!DF36</f>
        <v>-7.6</v>
      </c>
      <c r="I26" s="32">
        <f>Datos!DG36</f>
        <v>0</v>
      </c>
      <c r="J26" s="32"/>
      <c r="K26" s="22">
        <v>1951</v>
      </c>
      <c r="L26" s="32">
        <f>Datos!CS36</f>
        <v>1042.5999999999999</v>
      </c>
      <c r="M26" s="32">
        <f>Datos!CT36</f>
        <v>720.1</v>
      </c>
      <c r="N26" s="32">
        <f>Datos!CU36</f>
        <v>259.20000000000005</v>
      </c>
      <c r="O26" s="32">
        <f>Datos!CV36</f>
        <v>22.3</v>
      </c>
      <c r="P26" s="32">
        <f>Datos!CW36</f>
        <v>40.9</v>
      </c>
      <c r="Q26" s="94"/>
      <c r="R26" s="22">
        <v>1951</v>
      </c>
      <c r="S26" s="32">
        <f>Datos!CX36</f>
        <v>1245.8</v>
      </c>
      <c r="T26" s="32">
        <f>Datos!CY36</f>
        <v>936</v>
      </c>
      <c r="U26" s="32">
        <f>Datos!CZ36</f>
        <v>223.4</v>
      </c>
      <c r="V26" s="32">
        <f>Datos!DA36</f>
        <v>80.8</v>
      </c>
      <c r="W26" s="32">
        <f>Datos!DB36</f>
        <v>5.7</v>
      </c>
      <c r="X26" s="94"/>
      <c r="Y26" s="22">
        <v>1951</v>
      </c>
      <c r="Z26" s="25">
        <f>Datos!DK36</f>
        <v>-215.89999999999998</v>
      </c>
      <c r="AA26" s="25">
        <f>Datos!DL36</f>
        <v>-3.4259442145593866</v>
      </c>
      <c r="AB26" s="25">
        <f>Datos!DM36</f>
        <v>2.9596797254789919</v>
      </c>
      <c r="AC26" s="25">
        <f>Datos!DN36</f>
        <v>68.224299065420539</v>
      </c>
      <c r="AE26" s="22">
        <v>1951</v>
      </c>
      <c r="AF26" s="25">
        <f>Datos!DO36</f>
        <v>-3.2260049042145593</v>
      </c>
      <c r="AG26" s="25">
        <f>Datos!DI36</f>
        <v>1.9138476413793097</v>
      </c>
      <c r="AH26" s="25">
        <f>Datos!DJ36</f>
        <v>26.279324750957851</v>
      </c>
      <c r="AI26" s="25" t="s">
        <v>124</v>
      </c>
      <c r="AJ26" s="42">
        <f>Datos!CQ36</f>
        <v>-2.9513407894545041</v>
      </c>
    </row>
    <row r="27" spans="1:36" x14ac:dyDescent="0.25">
      <c r="A27" s="9">
        <v>37</v>
      </c>
      <c r="C27" s="22">
        <v>1952</v>
      </c>
      <c r="D27" s="32">
        <f>Datos!CR37</f>
        <v>-213.1</v>
      </c>
      <c r="E27" s="32">
        <f>Datos!DC37</f>
        <v>35.4</v>
      </c>
      <c r="F27" s="32" t="s">
        <v>124</v>
      </c>
      <c r="G27" s="32">
        <f>Datos!DE37</f>
        <v>157.19999999999999</v>
      </c>
      <c r="H27" s="32">
        <f>Datos!DF37</f>
        <v>-20.6</v>
      </c>
      <c r="I27" s="32">
        <f>Datos!DG37</f>
        <v>0</v>
      </c>
      <c r="J27" s="32"/>
      <c r="K27" s="22">
        <v>1952</v>
      </c>
      <c r="L27" s="32">
        <f>Datos!CS37</f>
        <v>1070.8</v>
      </c>
      <c r="M27" s="32">
        <f>Datos!CT37</f>
        <v>729.4</v>
      </c>
      <c r="N27" s="32">
        <f>Datos!CU37</f>
        <v>278</v>
      </c>
      <c r="O27" s="32">
        <f>Datos!CV37</f>
        <v>27.1</v>
      </c>
      <c r="P27" s="32">
        <f>Datos!CW37</f>
        <v>36.4</v>
      </c>
      <c r="Q27" s="94"/>
      <c r="R27" s="22">
        <v>1952</v>
      </c>
      <c r="S27" s="32">
        <f>Datos!CX37</f>
        <v>1284</v>
      </c>
      <c r="T27" s="32">
        <f>Datos!CY37</f>
        <v>945.7</v>
      </c>
      <c r="U27" s="32">
        <f>Datos!CZ37</f>
        <v>233.2</v>
      </c>
      <c r="V27" s="32">
        <f>Datos!DA37</f>
        <v>99.2</v>
      </c>
      <c r="W27" s="32">
        <f>Datos!DB37</f>
        <v>5.8</v>
      </c>
      <c r="X27" s="94"/>
      <c r="Y27" s="22">
        <v>1952</v>
      </c>
      <c r="Z27" s="25">
        <f>Datos!DK37</f>
        <v>-216.30000000000007</v>
      </c>
      <c r="AA27" s="25">
        <f>Datos!DL37</f>
        <v>-3.0527806469594871</v>
      </c>
      <c r="AB27" s="25">
        <f>Datos!DM37</f>
        <v>1.2914872934314703</v>
      </c>
      <c r="AC27" s="25">
        <f>Datos!DN37</f>
        <v>1.0363247863247826</v>
      </c>
      <c r="AE27" s="22">
        <v>1952</v>
      </c>
      <c r="AF27" s="25">
        <f>Datos!DO37</f>
        <v>-3.0076169942998914</v>
      </c>
      <c r="AG27" s="25">
        <f>Datos!DI37</f>
        <v>0.96215516534684276</v>
      </c>
      <c r="AH27" s="25">
        <f>Datos!DJ37</f>
        <v>23.641760803152266</v>
      </c>
      <c r="AI27" s="25" t="s">
        <v>124</v>
      </c>
      <c r="AJ27" s="42">
        <f>Datos!CQ37</f>
        <v>1.2500605180344238</v>
      </c>
    </row>
    <row r="28" spans="1:36" x14ac:dyDescent="0.25">
      <c r="A28" s="9">
        <v>38</v>
      </c>
      <c r="C28" s="22">
        <v>1953</v>
      </c>
      <c r="D28" s="32">
        <f>Datos!CR38</f>
        <v>-204.4</v>
      </c>
      <c r="E28" s="32">
        <f>Datos!DC38</f>
        <v>35.200000000000003</v>
      </c>
      <c r="F28" s="32" t="s">
        <v>124</v>
      </c>
      <c r="G28" s="32">
        <f>Datos!DE38</f>
        <v>127.5</v>
      </c>
      <c r="H28" s="32">
        <f>Datos!DF38</f>
        <v>-41.8</v>
      </c>
      <c r="I28" s="32">
        <f>Datos!DG38</f>
        <v>0</v>
      </c>
      <c r="J28" s="32"/>
      <c r="K28" s="22">
        <v>1953</v>
      </c>
      <c r="L28" s="32">
        <f>Datos!CS38</f>
        <v>1016.1</v>
      </c>
      <c r="M28" s="32">
        <f>Datos!CT38</f>
        <v>638.1</v>
      </c>
      <c r="N28" s="32">
        <f>Datos!CU38</f>
        <v>310.60000000000002</v>
      </c>
      <c r="O28" s="32">
        <f>Datos!CV38</f>
        <v>25.5</v>
      </c>
      <c r="P28" s="32">
        <f>Datos!CW38</f>
        <v>42</v>
      </c>
      <c r="Q28" s="94"/>
      <c r="R28" s="22">
        <v>1953</v>
      </c>
      <c r="S28" s="32">
        <f>Datos!CX38</f>
        <v>1220.5999999999999</v>
      </c>
      <c r="T28" s="32">
        <f>Datos!CY38</f>
        <v>835.8</v>
      </c>
      <c r="U28" s="32">
        <f>Datos!CZ38</f>
        <v>265</v>
      </c>
      <c r="V28" s="32">
        <f>Datos!DA38</f>
        <v>112.69999999999999</v>
      </c>
      <c r="W28" s="32">
        <f>Datos!DB38</f>
        <v>7</v>
      </c>
      <c r="X28" s="94"/>
      <c r="Y28" s="22">
        <v>1953</v>
      </c>
      <c r="Z28" s="25">
        <f>Datos!DK38</f>
        <v>-197.69999999999993</v>
      </c>
      <c r="AA28" s="25">
        <f>Datos!DL38</f>
        <v>-2.8053994131610169</v>
      </c>
      <c r="AB28" s="25">
        <f>Datos!DM38</f>
        <v>-12.517137373183429</v>
      </c>
      <c r="AC28" s="25">
        <f>Datos!DN38</f>
        <v>-11.621021465581061</v>
      </c>
      <c r="AE28" s="22">
        <v>1953</v>
      </c>
      <c r="AF28" s="25">
        <f>Datos!DO38</f>
        <v>-2.9004736471932828</v>
      </c>
      <c r="AG28" s="25">
        <f>Datos!DI38</f>
        <v>0.59337674183480593</v>
      </c>
      <c r="AH28" s="25">
        <f>Datos!DJ38</f>
        <v>20.91491246867994</v>
      </c>
      <c r="AI28" s="25" t="s">
        <v>124</v>
      </c>
      <c r="AJ28" s="42">
        <f>Datos!CQ38</f>
        <v>2.2727272727272485</v>
      </c>
    </row>
    <row r="29" spans="1:36" ht="15.75" customHeight="1" x14ac:dyDescent="0.25">
      <c r="A29" s="9">
        <v>39</v>
      </c>
      <c r="C29" s="22">
        <v>1954</v>
      </c>
      <c r="D29" s="32">
        <f>Datos!CR39</f>
        <v>-227.5</v>
      </c>
      <c r="E29" s="32">
        <f>Datos!DC39</f>
        <v>28.9</v>
      </c>
      <c r="F29" s="32" t="s">
        <v>124</v>
      </c>
      <c r="G29" s="32">
        <f>Datos!DE39</f>
        <v>172.5</v>
      </c>
      <c r="H29" s="32">
        <f>Datos!DF39</f>
        <v>-26</v>
      </c>
      <c r="I29" s="32">
        <f>Datos!DG39</f>
        <v>0</v>
      </c>
      <c r="J29" s="32"/>
      <c r="K29" s="22">
        <v>1954</v>
      </c>
      <c r="L29" s="32">
        <f>Datos!CS39</f>
        <v>1092</v>
      </c>
      <c r="M29" s="32">
        <f>Datos!CT39</f>
        <v>674.09999999999991</v>
      </c>
      <c r="N29" s="32">
        <f>Datos!CU39</f>
        <v>332.4</v>
      </c>
      <c r="O29" s="32">
        <f>Datos!CV39</f>
        <v>48</v>
      </c>
      <c r="P29" s="32">
        <f>Datos!CW39</f>
        <v>37.5</v>
      </c>
      <c r="Q29" s="94"/>
      <c r="R29" s="22">
        <v>1954</v>
      </c>
      <c r="S29" s="32">
        <f>Datos!CX39</f>
        <v>1319.5</v>
      </c>
      <c r="T29" s="32">
        <f>Datos!CY39</f>
        <v>894.30000000000007</v>
      </c>
      <c r="U29" s="32">
        <f>Datos!CZ39</f>
        <v>295.7</v>
      </c>
      <c r="V29" s="32">
        <f>Datos!DA39</f>
        <v>116.9</v>
      </c>
      <c r="W29" s="32">
        <f>Datos!DB39</f>
        <v>12.6</v>
      </c>
      <c r="X29" s="94"/>
      <c r="Y29" s="22">
        <v>1954</v>
      </c>
      <c r="Z29" s="25">
        <f>Datos!DK39</f>
        <v>-220.20000000000016</v>
      </c>
      <c r="AA29" s="25">
        <f>Datos!DL39</f>
        <v>-3.4731375784462255</v>
      </c>
      <c r="AB29" s="25">
        <f>Datos!DM39</f>
        <v>5.6417489421720646</v>
      </c>
      <c r="AC29" s="25">
        <f>Datos!DN39</f>
        <v>6.9992821249102777</v>
      </c>
      <c r="AE29" s="22">
        <v>1954</v>
      </c>
      <c r="AF29" s="25">
        <f>Datos!DO39</f>
        <v>-3.5882779250522967</v>
      </c>
      <c r="AG29" s="25">
        <f>Datos!DI39</f>
        <v>1.4693643218459207</v>
      </c>
      <c r="AH29" s="25">
        <f>Datos!DJ39</f>
        <v>24.737824605063835</v>
      </c>
      <c r="AI29" s="25" t="s">
        <v>124</v>
      </c>
      <c r="AJ29" s="42">
        <f>Datos!CQ39</f>
        <v>9.7933513027852683</v>
      </c>
    </row>
    <row r="30" spans="1:36" x14ac:dyDescent="0.25">
      <c r="A30" s="9">
        <v>40</v>
      </c>
      <c r="C30" s="22">
        <v>1955</v>
      </c>
      <c r="D30" s="32">
        <f>Datos!CR40</f>
        <v>1.7</v>
      </c>
      <c r="E30" s="32">
        <f>Datos!DC40</f>
        <v>163.19999999999999</v>
      </c>
      <c r="F30" s="32" t="s">
        <v>124</v>
      </c>
      <c r="G30" s="32">
        <f>Datos!DE40</f>
        <v>36.700000000000003</v>
      </c>
      <c r="H30" s="32">
        <f>Datos!DF40</f>
        <v>201.5</v>
      </c>
      <c r="I30" s="32">
        <f>Datos!DG40</f>
        <v>0</v>
      </c>
      <c r="J30" s="32"/>
      <c r="K30" s="22">
        <v>1955</v>
      </c>
      <c r="L30" s="32">
        <f>Datos!CS40</f>
        <v>1329</v>
      </c>
      <c r="M30" s="32">
        <f>Datos!CT40</f>
        <v>859.5</v>
      </c>
      <c r="N30" s="32">
        <f>Datos!CU40</f>
        <v>379.79999999999995</v>
      </c>
      <c r="O30" s="32">
        <f>Datos!CV40</f>
        <v>57.7</v>
      </c>
      <c r="P30" s="32">
        <f>Datos!CW40</f>
        <v>32.1</v>
      </c>
      <c r="Q30" s="111"/>
      <c r="R30" s="22">
        <v>1955</v>
      </c>
      <c r="S30" s="32">
        <f>Datos!CX40</f>
        <v>1327.3</v>
      </c>
      <c r="T30" s="32">
        <f>Datos!CY40</f>
        <v>883.90000000000009</v>
      </c>
      <c r="U30" s="32">
        <f>Datos!CZ40</f>
        <v>291.2</v>
      </c>
      <c r="V30" s="32">
        <f>Datos!DA40</f>
        <v>143.5</v>
      </c>
      <c r="W30" s="32">
        <f>Datos!DB40</f>
        <v>8.8000000000000007</v>
      </c>
      <c r="X30" s="111"/>
      <c r="Y30" s="22">
        <v>1955</v>
      </c>
      <c r="Z30" s="25">
        <f>Datos!DK40</f>
        <v>-24.400000000000091</v>
      </c>
      <c r="AA30" s="25">
        <f>Datos!DL40</f>
        <v>-0.33868943844180777</v>
      </c>
      <c r="AB30" s="25">
        <f>Datos!DM40</f>
        <v>27.503337783711636</v>
      </c>
      <c r="AC30" s="25">
        <f>Datos!DN40</f>
        <v>-1.1629207201162894</v>
      </c>
      <c r="AE30" s="22">
        <v>1955</v>
      </c>
      <c r="AF30" s="25">
        <f>Datos!DO40</f>
        <v>2.359721497340455E-2</v>
      </c>
      <c r="AG30" s="25">
        <f>Datos!DI40</f>
        <v>1.4624165769047115</v>
      </c>
      <c r="AH30" s="25">
        <f>Datos!DJ40</f>
        <v>24.199637990960881</v>
      </c>
      <c r="AI30" s="25" t="s">
        <v>124</v>
      </c>
      <c r="AJ30" s="42">
        <f>Datos!CQ40</f>
        <v>8.4542281693761989</v>
      </c>
    </row>
    <row r="31" spans="1:36" x14ac:dyDescent="0.25">
      <c r="A31" s="9">
        <v>41</v>
      </c>
      <c r="C31" s="22">
        <v>1956</v>
      </c>
      <c r="D31" s="32">
        <f>Datos!CR41</f>
        <v>-183.1</v>
      </c>
      <c r="E31" s="32">
        <f>Datos!DC41</f>
        <v>82.6</v>
      </c>
      <c r="F31" s="32" t="s">
        <v>124</v>
      </c>
      <c r="G31" s="32">
        <f>Datos!DE41</f>
        <v>161.80000000000001</v>
      </c>
      <c r="H31" s="32">
        <f>Datos!DF41</f>
        <v>61.2</v>
      </c>
      <c r="I31" s="32">
        <f>Datos!DG41</f>
        <v>0</v>
      </c>
      <c r="J31" s="32"/>
      <c r="K31" s="22">
        <v>1956</v>
      </c>
      <c r="L31" s="32">
        <f>Datos!CS41</f>
        <v>1395.2</v>
      </c>
      <c r="M31" s="32">
        <f>Datos!CT41</f>
        <v>874.6</v>
      </c>
      <c r="N31" s="32">
        <f>Datos!CU41</f>
        <v>411.5</v>
      </c>
      <c r="O31" s="32">
        <f>Datos!CV41</f>
        <v>63.400000000000006</v>
      </c>
      <c r="P31" s="32">
        <f>Datos!CW41</f>
        <v>45.8</v>
      </c>
      <c r="R31" s="22">
        <v>1956</v>
      </c>
      <c r="S31" s="32">
        <f>Datos!CX41</f>
        <v>1578.3</v>
      </c>
      <c r="T31" s="32">
        <f>Datos!CY41</f>
        <v>1071.5999999999999</v>
      </c>
      <c r="U31" s="32">
        <f>Datos!CZ41</f>
        <v>328</v>
      </c>
      <c r="V31" s="32">
        <f>Datos!DA41</f>
        <v>169.7</v>
      </c>
      <c r="W31" s="32">
        <f>Datos!DB41</f>
        <v>8.9</v>
      </c>
      <c r="Y31" s="22">
        <v>1956</v>
      </c>
      <c r="Z31" s="25">
        <f>Datos!DK41</f>
        <v>-196.99999999999989</v>
      </c>
      <c r="AA31" s="25">
        <f>Datos!DL41</f>
        <v>-2.3926350563544485</v>
      </c>
      <c r="AB31" s="25">
        <f>Datos!DM41</f>
        <v>1.756835369400811</v>
      </c>
      <c r="AC31" s="25">
        <f>Datos!DN41</f>
        <v>21.235433872609999</v>
      </c>
      <c r="AE31" s="22">
        <v>1956</v>
      </c>
      <c r="AF31" s="25">
        <f>Datos!DO41</f>
        <v>-2.2238146132918768</v>
      </c>
      <c r="AG31" s="25">
        <f>Datos!DI41</f>
        <v>1.5349907695297318</v>
      </c>
      <c r="AH31" s="25">
        <f>Datos!DJ41</f>
        <v>23.637291099883402</v>
      </c>
      <c r="AI31" s="25" t="s">
        <v>124</v>
      </c>
      <c r="AJ31" s="42">
        <f>Datos!CQ41</f>
        <v>-1.2393722836760879</v>
      </c>
    </row>
    <row r="32" spans="1:36" x14ac:dyDescent="0.25">
      <c r="A32" s="9">
        <v>42</v>
      </c>
      <c r="C32" s="22">
        <v>1957</v>
      </c>
      <c r="D32" s="32">
        <f>Datos!CR42</f>
        <v>-359.9</v>
      </c>
      <c r="E32" s="32">
        <f>Datos!DC42</f>
        <v>163.69999999999999</v>
      </c>
      <c r="F32" s="32" t="s">
        <v>124</v>
      </c>
      <c r="G32" s="32">
        <f>Datos!DE42</f>
        <v>182.6</v>
      </c>
      <c r="H32" s="32">
        <f>Datos!DF42</f>
        <v>-13.5</v>
      </c>
      <c r="I32" s="32">
        <f>Datos!DG42</f>
        <v>0</v>
      </c>
      <c r="J32" s="32"/>
      <c r="K32" s="22">
        <v>1957</v>
      </c>
      <c r="L32" s="32">
        <f>Datos!CS42</f>
        <v>1326.9</v>
      </c>
      <c r="M32" s="32">
        <f>Datos!CT42</f>
        <v>777.4</v>
      </c>
      <c r="N32" s="32">
        <f>Datos!CU42</f>
        <v>442.1</v>
      </c>
      <c r="O32" s="32">
        <f>Datos!CV42</f>
        <v>66.099999999999994</v>
      </c>
      <c r="P32" s="32">
        <f>Datos!CW42</f>
        <v>41.2</v>
      </c>
      <c r="Q32" s="94"/>
      <c r="R32" s="22">
        <v>1957</v>
      </c>
      <c r="S32" s="32">
        <f>Datos!CX42</f>
        <v>1686.7</v>
      </c>
      <c r="T32" s="32">
        <f>Datos!CY42</f>
        <v>1161.5</v>
      </c>
      <c r="U32" s="32">
        <f>Datos!CZ42</f>
        <v>353.5</v>
      </c>
      <c r="V32" s="32">
        <f>Datos!DA42</f>
        <v>166.9</v>
      </c>
      <c r="W32" s="32">
        <f>Datos!DB42</f>
        <v>4.8</v>
      </c>
      <c r="X32" s="94"/>
      <c r="Y32" s="22">
        <v>1957</v>
      </c>
      <c r="Z32" s="25">
        <f>Datos!DK42</f>
        <v>-384.1</v>
      </c>
      <c r="AA32" s="25">
        <f>Datos!DL42</f>
        <v>-4.061765054227366</v>
      </c>
      <c r="AB32" s="25">
        <f>Datos!DM42</f>
        <v>-11.113651955179515</v>
      </c>
      <c r="AC32" s="25">
        <f>Datos!DN42</f>
        <v>8.3893243747667157</v>
      </c>
      <c r="AE32" s="22">
        <v>1957</v>
      </c>
      <c r="AF32" s="25">
        <f>Datos!DO42</f>
        <v>-3.8058558787202004</v>
      </c>
      <c r="AG32" s="25">
        <f>Datos!DI42</f>
        <v>1.3915431534778269</v>
      </c>
      <c r="AH32" s="25">
        <f>Datos!DJ42</f>
        <v>20.503400842596825</v>
      </c>
      <c r="AI32" s="25" t="s">
        <v>124</v>
      </c>
      <c r="AJ32" s="42">
        <f>Datos!CQ42</f>
        <v>7.773746505680168</v>
      </c>
    </row>
    <row r="33" spans="1:36" x14ac:dyDescent="0.25">
      <c r="A33" s="9">
        <v>43</v>
      </c>
      <c r="C33" s="22">
        <v>1958</v>
      </c>
      <c r="D33" s="32">
        <f>Datos!CR43</f>
        <v>-385.5</v>
      </c>
      <c r="E33" s="32">
        <f>Datos!DC43</f>
        <v>98.7</v>
      </c>
      <c r="F33" s="32" t="s">
        <v>124</v>
      </c>
      <c r="G33" s="32">
        <f>Datos!DE43</f>
        <v>209.5</v>
      </c>
      <c r="H33" s="32">
        <f>Datos!DF43</f>
        <v>-77.2</v>
      </c>
      <c r="I33" s="32">
        <f>Datos!DG43</f>
        <v>0</v>
      </c>
      <c r="J33" s="32"/>
      <c r="K33" s="22">
        <v>1958</v>
      </c>
      <c r="L33" s="32">
        <f>Datos!CS43</f>
        <v>1320.8</v>
      </c>
      <c r="M33" s="32">
        <f>Datos!CT43</f>
        <v>758.2</v>
      </c>
      <c r="N33" s="32">
        <f>Datos!CU43</f>
        <v>449.7</v>
      </c>
      <c r="O33" s="32">
        <f>Datos!CV43</f>
        <v>68.5</v>
      </c>
      <c r="P33" s="32">
        <f>Datos!CW43</f>
        <v>44.4</v>
      </c>
      <c r="Q33" s="94"/>
      <c r="R33" s="22">
        <v>1958</v>
      </c>
      <c r="S33" s="32">
        <f>Datos!CX43</f>
        <v>1706.3</v>
      </c>
      <c r="T33" s="32">
        <f>Datos!CY43</f>
        <v>1164.8999999999999</v>
      </c>
      <c r="U33" s="32">
        <f>Datos!CZ43</f>
        <v>352.3</v>
      </c>
      <c r="V33" s="32">
        <f>Datos!DA43</f>
        <v>182.89999999999998</v>
      </c>
      <c r="W33" s="32">
        <f>Datos!DB43</f>
        <v>6.3</v>
      </c>
      <c r="X33" s="94"/>
      <c r="Y33" s="22">
        <v>1958</v>
      </c>
      <c r="Z33" s="25">
        <f>Datos!DK43</f>
        <v>-406.69999999999982</v>
      </c>
      <c r="AA33" s="25">
        <f>Datos!DL43</f>
        <v>-3.8695890452666735</v>
      </c>
      <c r="AB33" s="25">
        <f>Datos!DM43</f>
        <v>-2.4697710316439303</v>
      </c>
      <c r="AC33" s="25">
        <f>Datos!DN43</f>
        <v>0.29272492466636546</v>
      </c>
      <c r="AE33" s="22">
        <v>1958</v>
      </c>
      <c r="AF33" s="25">
        <f>Datos!DO43</f>
        <v>-3.6678794613973524</v>
      </c>
      <c r="AG33" s="25">
        <f>Datos!DI43</f>
        <v>0.95400070027478168</v>
      </c>
      <c r="AH33" s="25">
        <f>Datos!DJ43</f>
        <v>18.297533053730866</v>
      </c>
      <c r="AI33" s="25" t="s">
        <v>124</v>
      </c>
      <c r="AJ33" s="50">
        <f>Datos!CQ43</f>
        <v>11.844843897823987</v>
      </c>
    </row>
    <row r="34" spans="1:36" ht="15.75" customHeight="1" x14ac:dyDescent="0.25">
      <c r="A34" s="45"/>
      <c r="C34" s="229" t="s">
        <v>262</v>
      </c>
      <c r="D34" s="229"/>
      <c r="E34" s="229"/>
      <c r="F34" s="229"/>
      <c r="G34" s="229"/>
      <c r="H34" s="229"/>
      <c r="I34" s="229"/>
      <c r="K34" s="229" t="s">
        <v>239</v>
      </c>
      <c r="L34" s="229"/>
      <c r="M34" s="229"/>
      <c r="N34" s="229"/>
      <c r="O34" s="229"/>
      <c r="P34" s="229"/>
      <c r="Q34" s="94"/>
      <c r="R34" s="229" t="s">
        <v>262</v>
      </c>
      <c r="S34" s="229"/>
      <c r="T34" s="229"/>
      <c r="U34" s="229"/>
      <c r="V34" s="229"/>
      <c r="W34" s="229"/>
      <c r="X34" s="94"/>
      <c r="Y34" s="229" t="s">
        <v>262</v>
      </c>
      <c r="Z34" s="229"/>
      <c r="AA34" s="229"/>
      <c r="AB34" s="229"/>
      <c r="AC34" s="229"/>
      <c r="AE34" s="229" t="s">
        <v>206</v>
      </c>
      <c r="AF34" s="229"/>
      <c r="AG34" s="229"/>
      <c r="AH34" s="229"/>
      <c r="AI34" s="229"/>
      <c r="AJ34" s="235"/>
    </row>
    <row r="35" spans="1:36" ht="15.75" customHeight="1" x14ac:dyDescent="0.25">
      <c r="A35" s="45"/>
      <c r="C35" s="89"/>
      <c r="D35" s="89"/>
      <c r="E35" s="89"/>
      <c r="F35" s="89"/>
      <c r="G35" s="89"/>
      <c r="H35" s="89"/>
      <c r="I35" s="89"/>
      <c r="K35" s="89"/>
      <c r="L35" s="89"/>
      <c r="M35" s="89"/>
      <c r="N35" s="89"/>
      <c r="O35" s="89"/>
      <c r="P35" s="89"/>
      <c r="Q35" s="94"/>
      <c r="R35" s="89"/>
      <c r="S35" s="89"/>
      <c r="T35" s="89"/>
      <c r="U35" s="89"/>
      <c r="V35" s="89"/>
      <c r="W35" s="89"/>
      <c r="X35" s="94"/>
      <c r="Y35" s="84"/>
      <c r="Z35" s="84"/>
      <c r="AA35" s="84"/>
      <c r="AB35" s="84"/>
      <c r="AC35" s="84"/>
      <c r="AE35" s="84"/>
      <c r="AF35" s="84"/>
      <c r="AG35" s="84"/>
      <c r="AH35" s="84"/>
      <c r="AI35" s="84"/>
      <c r="AJ35" s="84"/>
    </row>
    <row r="36" spans="1:36" ht="15.75" customHeight="1" x14ac:dyDescent="0.25">
      <c r="A36" s="45"/>
      <c r="C36" s="89"/>
      <c r="D36" s="89"/>
      <c r="E36" s="89"/>
      <c r="F36" s="89"/>
      <c r="G36" s="89"/>
      <c r="H36" s="89"/>
      <c r="I36" s="89"/>
      <c r="K36" s="89"/>
      <c r="L36" s="89"/>
      <c r="M36" s="89"/>
      <c r="N36" s="89"/>
      <c r="O36" s="89"/>
      <c r="P36" s="89"/>
      <c r="Q36" s="94"/>
      <c r="R36" s="89"/>
      <c r="S36" s="89"/>
      <c r="T36" s="89"/>
      <c r="U36" s="89"/>
      <c r="V36" s="89"/>
      <c r="W36" s="89"/>
      <c r="X36" s="94"/>
      <c r="Y36" s="84"/>
      <c r="Z36" s="84"/>
      <c r="AA36" s="84"/>
      <c r="AB36" s="84"/>
      <c r="AC36" s="84"/>
      <c r="AE36" s="84"/>
      <c r="AF36" s="84"/>
      <c r="AG36" s="84"/>
      <c r="AH36" s="84"/>
      <c r="AI36" s="84"/>
      <c r="AJ36" s="84"/>
    </row>
    <row r="37" spans="1:36" x14ac:dyDescent="0.25">
      <c r="A37" s="45"/>
      <c r="L37" s="108"/>
      <c r="M37" s="108"/>
      <c r="Q37" s="94"/>
      <c r="S37" s="108"/>
      <c r="T37" s="108"/>
      <c r="X37" s="94"/>
      <c r="Y37" s="22"/>
      <c r="Z37" s="25"/>
      <c r="AA37" s="25"/>
      <c r="AB37" s="25"/>
      <c r="AC37" s="25"/>
      <c r="AE37" s="22"/>
      <c r="AF37" s="25"/>
      <c r="AG37" s="25"/>
      <c r="AH37" s="25"/>
      <c r="AI37" s="25"/>
      <c r="AJ37" s="25"/>
    </row>
    <row r="38" spans="1:36" x14ac:dyDescent="0.25">
      <c r="A38" s="45"/>
      <c r="C38" s="228" t="s">
        <v>261</v>
      </c>
      <c r="D38" s="228"/>
      <c r="E38" s="228"/>
      <c r="F38" s="228"/>
      <c r="G38" s="228"/>
      <c r="H38" s="228"/>
      <c r="I38" s="228"/>
      <c r="K38" s="228" t="s">
        <v>263</v>
      </c>
      <c r="L38" s="228"/>
      <c r="M38" s="228"/>
      <c r="N38" s="228"/>
      <c r="O38" s="228"/>
      <c r="P38" s="228"/>
      <c r="Q38" s="94"/>
      <c r="R38" s="228" t="s">
        <v>269</v>
      </c>
      <c r="S38" s="228"/>
      <c r="T38" s="228"/>
      <c r="U38" s="228"/>
      <c r="V38" s="228"/>
      <c r="W38" s="228"/>
      <c r="X38" s="94"/>
      <c r="Y38" s="228" t="s">
        <v>271</v>
      </c>
      <c r="Z38" s="228"/>
      <c r="AA38" s="228"/>
      <c r="AB38" s="228"/>
      <c r="AC38" s="228"/>
      <c r="AE38" s="228" t="s">
        <v>275</v>
      </c>
      <c r="AF38" s="228"/>
      <c r="AG38" s="228"/>
      <c r="AH38" s="228"/>
      <c r="AI38" s="228"/>
      <c r="AJ38" s="227"/>
    </row>
    <row r="39" spans="1:36" ht="15.75" customHeight="1" x14ac:dyDescent="0.25">
      <c r="A39" s="45"/>
      <c r="C39" s="230"/>
      <c r="D39" s="230" t="s">
        <v>254</v>
      </c>
      <c r="E39" s="230" t="s">
        <v>256</v>
      </c>
      <c r="F39" s="230" t="s">
        <v>258</v>
      </c>
      <c r="G39" s="230" t="s">
        <v>257</v>
      </c>
      <c r="H39" s="230" t="s">
        <v>260</v>
      </c>
      <c r="I39" s="230" t="s">
        <v>259</v>
      </c>
      <c r="J39" s="74"/>
      <c r="K39" s="230"/>
      <c r="L39" s="230" t="s">
        <v>264</v>
      </c>
      <c r="M39" s="230" t="s">
        <v>265</v>
      </c>
      <c r="N39" s="230" t="s">
        <v>266</v>
      </c>
      <c r="O39" s="230" t="s">
        <v>267</v>
      </c>
      <c r="P39" s="230" t="s">
        <v>268</v>
      </c>
      <c r="Q39" s="94"/>
      <c r="R39" s="230"/>
      <c r="S39" s="230" t="s">
        <v>270</v>
      </c>
      <c r="T39" s="230" t="s">
        <v>265</v>
      </c>
      <c r="U39" s="230" t="s">
        <v>266</v>
      </c>
      <c r="V39" s="230" t="s">
        <v>267</v>
      </c>
      <c r="W39" s="230" t="s">
        <v>268</v>
      </c>
      <c r="X39" s="94"/>
      <c r="Y39" s="230"/>
      <c r="Z39" s="230" t="s">
        <v>272</v>
      </c>
      <c r="AA39" s="230" t="s">
        <v>32</v>
      </c>
      <c r="AB39" s="230" t="s">
        <v>273</v>
      </c>
      <c r="AC39" s="230" t="s">
        <v>274</v>
      </c>
      <c r="AE39" s="230"/>
      <c r="AF39" s="230" t="s">
        <v>276</v>
      </c>
      <c r="AG39" s="230" t="s">
        <v>277</v>
      </c>
      <c r="AH39" s="230" t="s">
        <v>279</v>
      </c>
      <c r="AI39" s="230" t="s">
        <v>122</v>
      </c>
      <c r="AJ39" s="230" t="s">
        <v>278</v>
      </c>
    </row>
    <row r="40" spans="1:36" x14ac:dyDescent="0.25">
      <c r="A40" s="45"/>
      <c r="C40" s="231"/>
      <c r="D40" s="231"/>
      <c r="E40" s="231"/>
      <c r="F40" s="231"/>
      <c r="G40" s="231"/>
      <c r="H40" s="231"/>
      <c r="I40" s="231"/>
      <c r="J40" s="74"/>
      <c r="K40" s="231"/>
      <c r="L40" s="231"/>
      <c r="M40" s="231"/>
      <c r="N40" s="231"/>
      <c r="O40" s="231"/>
      <c r="P40" s="231"/>
      <c r="Q40" s="94"/>
      <c r="R40" s="231"/>
      <c r="S40" s="231"/>
      <c r="T40" s="231"/>
      <c r="U40" s="231"/>
      <c r="V40" s="231"/>
      <c r="W40" s="231"/>
      <c r="X40" s="94"/>
      <c r="Y40" s="231"/>
      <c r="Z40" s="231"/>
      <c r="AA40" s="231"/>
      <c r="AB40" s="231"/>
      <c r="AC40" s="231"/>
      <c r="AE40" s="231"/>
      <c r="AF40" s="231"/>
      <c r="AG40" s="231"/>
      <c r="AH40" s="231"/>
      <c r="AI40" s="231"/>
      <c r="AJ40" s="231"/>
    </row>
    <row r="41" spans="1:36" ht="15.75" customHeight="1" x14ac:dyDescent="0.25">
      <c r="A41" s="45"/>
      <c r="C41" s="232"/>
      <c r="D41" s="232"/>
      <c r="E41" s="232"/>
      <c r="F41" s="232"/>
      <c r="G41" s="232"/>
      <c r="H41" s="232"/>
      <c r="I41" s="232"/>
      <c r="J41" s="74"/>
      <c r="K41" s="232"/>
      <c r="L41" s="232"/>
      <c r="M41" s="232"/>
      <c r="N41" s="232"/>
      <c r="O41" s="232"/>
      <c r="P41" s="232"/>
      <c r="Q41" s="94"/>
      <c r="R41" s="232"/>
      <c r="S41" s="232"/>
      <c r="T41" s="232"/>
      <c r="U41" s="232"/>
      <c r="V41" s="232"/>
      <c r="W41" s="232"/>
      <c r="X41" s="94"/>
      <c r="Y41" s="232"/>
      <c r="Z41" s="232"/>
      <c r="AA41" s="232"/>
      <c r="AB41" s="232"/>
      <c r="AC41" s="232"/>
      <c r="AE41" s="232"/>
      <c r="AF41" s="232"/>
      <c r="AG41" s="232"/>
      <c r="AH41" s="232"/>
      <c r="AI41" s="232"/>
      <c r="AJ41" s="232"/>
    </row>
    <row r="42" spans="1:36" x14ac:dyDescent="0.25">
      <c r="A42" s="9">
        <v>43</v>
      </c>
      <c r="C42" s="22">
        <v>1958</v>
      </c>
      <c r="D42" s="32">
        <f>Datos!CR43</f>
        <v>-385.5</v>
      </c>
      <c r="E42" s="32">
        <f>Datos!DC43</f>
        <v>98.7</v>
      </c>
      <c r="F42" s="32">
        <f>Datos!DD43</f>
        <v>0</v>
      </c>
      <c r="G42" s="32">
        <f>Datos!DE43</f>
        <v>209.5</v>
      </c>
      <c r="H42" s="32">
        <f>Datos!DF43</f>
        <v>-77.2</v>
      </c>
      <c r="I42" s="32">
        <f>Datos!DG43</f>
        <v>0</v>
      </c>
      <c r="J42" s="32"/>
      <c r="K42" s="22">
        <v>1958</v>
      </c>
      <c r="L42" s="32">
        <f>Datos!CS43</f>
        <v>1320.8</v>
      </c>
      <c r="M42" s="32">
        <f>Datos!CT43</f>
        <v>758.2</v>
      </c>
      <c r="N42" s="32">
        <f>Datos!CU43</f>
        <v>449.7</v>
      </c>
      <c r="O42" s="32">
        <f>Datos!CV43</f>
        <v>68.5</v>
      </c>
      <c r="P42" s="32">
        <f>Datos!CW43</f>
        <v>44.4</v>
      </c>
      <c r="Q42" s="94"/>
      <c r="R42" s="22">
        <v>1958</v>
      </c>
      <c r="S42" s="32">
        <f>Datos!CX43</f>
        <v>1706.3</v>
      </c>
      <c r="T42" s="32">
        <f>Datos!CY43</f>
        <v>1164.8999999999999</v>
      </c>
      <c r="U42" s="32">
        <f>Datos!CZ43</f>
        <v>352.3</v>
      </c>
      <c r="V42" s="32">
        <f>Datos!DA43</f>
        <v>182.89999999999998</v>
      </c>
      <c r="W42" s="32">
        <f>Datos!DB43</f>
        <v>6.3</v>
      </c>
      <c r="X42" s="94"/>
      <c r="Y42" s="22">
        <v>1958</v>
      </c>
      <c r="Z42" s="25">
        <f>Datos!DK43</f>
        <v>-406.69999999999982</v>
      </c>
      <c r="AA42" s="25">
        <f>Datos!DL43</f>
        <v>-3.8695890452666735</v>
      </c>
      <c r="AB42" s="25">
        <f>Datos!DM43</f>
        <v>-2.4697710316439303</v>
      </c>
      <c r="AC42" s="25">
        <f>Datos!DN43</f>
        <v>0.29272492466636546</v>
      </c>
      <c r="AE42" s="22">
        <v>1958</v>
      </c>
      <c r="AF42" s="25">
        <f>Datos!DO43</f>
        <v>-3.6678794613973524</v>
      </c>
      <c r="AG42" s="25">
        <f>Datos!DI43</f>
        <v>0.95400070027478168</v>
      </c>
      <c r="AH42" s="25">
        <f>Datos!DJ43</f>
        <v>18.297533053730866</v>
      </c>
      <c r="AI42" s="25" t="s">
        <v>124</v>
      </c>
      <c r="AJ42" s="42">
        <f>Datos!CQ43</f>
        <v>11.844843897823987</v>
      </c>
    </row>
    <row r="43" spans="1:36" x14ac:dyDescent="0.25">
      <c r="A43" s="9">
        <v>44</v>
      </c>
      <c r="C43" s="22">
        <v>1959</v>
      </c>
      <c r="D43" s="32">
        <f>Datos!CR44</f>
        <v>-232.1</v>
      </c>
      <c r="E43" s="32">
        <f>Datos!DC44</f>
        <v>114.8</v>
      </c>
      <c r="F43" s="32">
        <f>Datos!DD44</f>
        <v>0</v>
      </c>
      <c r="G43" s="32">
        <f>Datos!DE44</f>
        <v>173.3</v>
      </c>
      <c r="H43" s="32">
        <f>Datos!DF44</f>
        <v>56</v>
      </c>
      <c r="I43" s="32">
        <f>Datos!DG44</f>
        <v>0</v>
      </c>
      <c r="J43" s="32"/>
      <c r="K43" s="22">
        <v>1959</v>
      </c>
      <c r="L43" s="32">
        <f>Datos!CS44</f>
        <v>1402.7</v>
      </c>
      <c r="M43" s="32">
        <f>Datos!CT44</f>
        <v>780.7</v>
      </c>
      <c r="N43" s="32">
        <f>Datos!CU44</f>
        <v>499.1</v>
      </c>
      <c r="O43" s="32">
        <f>Datos!CV44</f>
        <v>75.8</v>
      </c>
      <c r="P43" s="32">
        <f>Datos!CW44</f>
        <v>47.1</v>
      </c>
      <c r="Q43" s="94"/>
      <c r="R43" s="22">
        <v>1959</v>
      </c>
      <c r="S43" s="32">
        <f>Datos!CX44</f>
        <v>1634.8</v>
      </c>
      <c r="T43" s="32">
        <f>Datos!CY44</f>
        <v>1035.3</v>
      </c>
      <c r="U43" s="32">
        <f>Datos!CZ44</f>
        <v>380.7</v>
      </c>
      <c r="V43" s="32">
        <f>Datos!DA44</f>
        <v>210.1</v>
      </c>
      <c r="W43" s="32">
        <f>Datos!DB44</f>
        <v>8.6</v>
      </c>
      <c r="X43" s="94"/>
      <c r="Y43" s="22">
        <v>1959</v>
      </c>
      <c r="Z43" s="25">
        <f>Datos!CK44</f>
        <v>8.1300000000000008</v>
      </c>
      <c r="AA43" s="25">
        <f>Datos!CL44</f>
        <v>1.1500000000000001</v>
      </c>
      <c r="AB43" s="25">
        <f>Datos!CM44</f>
        <v>242.68656716417914</v>
      </c>
      <c r="AC43" s="25">
        <f>Datos!CN44</f>
        <v>133.84377829454087</v>
      </c>
      <c r="AE43" s="22">
        <v>1959</v>
      </c>
      <c r="AF43" s="25">
        <f>Datos!DO44</f>
        <v>-2.0609567243485922</v>
      </c>
      <c r="AG43" s="25">
        <f>Datos!DI44</f>
        <v>1.180987696416901</v>
      </c>
      <c r="AH43" s="25">
        <f>Datos!DJ44</f>
        <v>16.125365839797688</v>
      </c>
      <c r="AI43" s="25" t="s">
        <v>124</v>
      </c>
      <c r="AJ43" s="42">
        <f>Datos!CQ44</f>
        <v>1.4609893180643985</v>
      </c>
    </row>
    <row r="44" spans="1:36" x14ac:dyDescent="0.25">
      <c r="A44" s="9">
        <v>45</v>
      </c>
      <c r="C44" s="22">
        <v>1960</v>
      </c>
      <c r="D44" s="32">
        <f>Datos!CR45</f>
        <v>-419.7</v>
      </c>
      <c r="E44" s="32">
        <f>Datos!DC45</f>
        <v>275.60000000000002</v>
      </c>
      <c r="F44" s="32">
        <f>Datos!DD45</f>
        <v>0</v>
      </c>
      <c r="G44" s="32">
        <f>Datos!DE45</f>
        <v>135.5</v>
      </c>
      <c r="H44" s="32">
        <f>Datos!DF45</f>
        <v>-8.6</v>
      </c>
      <c r="I44" s="32">
        <f>Datos!DG45</f>
        <v>0</v>
      </c>
      <c r="J44" s="32"/>
      <c r="K44" s="22">
        <v>1960</v>
      </c>
      <c r="L44" s="32">
        <f>Datos!CS45</f>
        <v>1444</v>
      </c>
      <c r="M44" s="32">
        <f>Datos!CT45</f>
        <v>805.7</v>
      </c>
      <c r="N44" s="32">
        <f>Datos!CU45</f>
        <v>518.20000000000005</v>
      </c>
      <c r="O44" s="32">
        <f>Datos!CV45</f>
        <v>71.3</v>
      </c>
      <c r="P44" s="32">
        <f>Datos!CW45</f>
        <v>48.9</v>
      </c>
      <c r="Q44" s="94"/>
      <c r="R44" s="22">
        <v>1960</v>
      </c>
      <c r="S44" s="32">
        <f>Datos!CX45</f>
        <v>1863.7</v>
      </c>
      <c r="T44" s="32">
        <f>Datos!CY45</f>
        <v>1211.3000000000002</v>
      </c>
      <c r="U44" s="32">
        <f>Datos!CZ45</f>
        <v>398.9</v>
      </c>
      <c r="V44" s="32">
        <f>Datos!DA45</f>
        <v>237.6</v>
      </c>
      <c r="W44" s="32">
        <f>Datos!DB45</f>
        <v>15.9</v>
      </c>
      <c r="X44" s="94"/>
      <c r="Y44" s="22">
        <v>1960</v>
      </c>
      <c r="Z44" s="25">
        <f>Datos!CK45</f>
        <v>9.89</v>
      </c>
      <c r="AA44" s="25">
        <f>Datos!CL45</f>
        <v>1.1500000000000001</v>
      </c>
      <c r="AB44" s="25">
        <f>Datos!CM45</f>
        <v>295.2238805970149</v>
      </c>
      <c r="AC44" s="25">
        <f>Datos!CN45</f>
        <v>155.19924835796354</v>
      </c>
      <c r="AE44" s="22">
        <v>1960</v>
      </c>
      <c r="AF44" s="25">
        <f>Datos!DO45</f>
        <v>-3.2850040387469241</v>
      </c>
      <c r="AG44" s="25">
        <f>Datos!DI45</f>
        <v>0.61385822432891046</v>
      </c>
      <c r="AH44" s="25">
        <f>Datos!DJ45</f>
        <v>15.787117336555983</v>
      </c>
      <c r="AI44" s="25" t="s">
        <v>124</v>
      </c>
      <c r="AJ44" s="42">
        <f>Datos!CQ45</f>
        <v>9.7277909705241861</v>
      </c>
    </row>
    <row r="45" spans="1:36" ht="15.75" customHeight="1" x14ac:dyDescent="0.25">
      <c r="A45" s="9">
        <v>46</v>
      </c>
      <c r="C45" s="22">
        <v>1961</v>
      </c>
      <c r="D45" s="32">
        <f>Datos!CR46</f>
        <v>-343.7</v>
      </c>
      <c r="E45" s="32">
        <f>Datos!DC46</f>
        <v>217.4</v>
      </c>
      <c r="F45" s="32">
        <f>Datos!DD46</f>
        <v>0</v>
      </c>
      <c r="G45" s="32">
        <f>Datos!DE46</f>
        <v>104.8</v>
      </c>
      <c r="H45" s="32">
        <f>Datos!DF46</f>
        <v>-21.5</v>
      </c>
      <c r="I45" s="32">
        <f>Datos!DG46</f>
        <v>0</v>
      </c>
      <c r="J45" s="32"/>
      <c r="K45" s="22">
        <v>1961</v>
      </c>
      <c r="L45" s="32">
        <f>Datos!CS46</f>
        <v>1508.5</v>
      </c>
      <c r="M45" s="32">
        <f>Datos!CT46</f>
        <v>842.8</v>
      </c>
      <c r="N45" s="32">
        <f>Datos!CU46</f>
        <v>545.4</v>
      </c>
      <c r="O45" s="32">
        <f>Datos!CV46</f>
        <v>75.099999999999994</v>
      </c>
      <c r="P45" s="32">
        <f>Datos!CW46</f>
        <v>45.3</v>
      </c>
      <c r="Q45" s="94"/>
      <c r="R45" s="22">
        <v>1961</v>
      </c>
      <c r="S45" s="32">
        <f>Datos!CX46</f>
        <v>1852.2</v>
      </c>
      <c r="T45" s="32">
        <f>Datos!CY46</f>
        <v>1165.1999999999998</v>
      </c>
      <c r="U45" s="32">
        <f>Datos!CZ46</f>
        <v>424.9</v>
      </c>
      <c r="V45" s="32">
        <f>Datos!DA46</f>
        <v>238</v>
      </c>
      <c r="W45" s="32">
        <f>Datos!DB46</f>
        <v>24</v>
      </c>
      <c r="X45" s="94"/>
      <c r="Y45" s="22">
        <v>1961</v>
      </c>
      <c r="Z45" s="25">
        <f>Datos!CK46</f>
        <v>9.89</v>
      </c>
      <c r="AA45" s="25">
        <f>Datos!CL46</f>
        <v>1.1500000000000001</v>
      </c>
      <c r="AB45" s="25">
        <f>Datos!CM46</f>
        <v>295.2238805970149</v>
      </c>
      <c r="AC45" s="25">
        <f>Datos!CN46</f>
        <v>153.71769933725543</v>
      </c>
      <c r="AE45" s="22">
        <v>1961</v>
      </c>
      <c r="AF45" s="25">
        <f>Datos!DO46</f>
        <v>-2.4799983837077746</v>
      </c>
      <c r="AG45" s="25">
        <f>Datos!DI46</f>
        <v>0.86054572952504094</v>
      </c>
      <c r="AH45" s="25">
        <f>Datos!DJ46</f>
        <v>14.488905308365466</v>
      </c>
      <c r="AI45" s="25" t="s">
        <v>124</v>
      </c>
      <c r="AJ45" s="42">
        <f>Datos!CQ46</f>
        <v>-2.0775581984559754</v>
      </c>
    </row>
    <row r="46" spans="1:36" x14ac:dyDescent="0.25">
      <c r="A46" s="9">
        <v>47</v>
      </c>
      <c r="C46" s="22">
        <v>1962</v>
      </c>
      <c r="D46" s="32">
        <f>Datos!CR47</f>
        <v>-249.6</v>
      </c>
      <c r="E46" s="32">
        <f>Datos!DC47</f>
        <v>202.2</v>
      </c>
      <c r="F46" s="32">
        <f>Datos!DD47</f>
        <v>0</v>
      </c>
      <c r="G46" s="32">
        <f>Datos!DE47</f>
        <v>64.3</v>
      </c>
      <c r="H46" s="32">
        <f>Datos!DF47</f>
        <v>16.899999999999999</v>
      </c>
      <c r="I46" s="32">
        <f>Datos!DG47</f>
        <v>0</v>
      </c>
      <c r="J46" s="32"/>
      <c r="K46" s="22">
        <v>1962</v>
      </c>
      <c r="L46" s="32">
        <f>Datos!CS47</f>
        <v>1626.2</v>
      </c>
      <c r="M46" s="32">
        <f>Datos!CT47</f>
        <v>934.3</v>
      </c>
      <c r="N46" s="32">
        <f>Datos!CU47</f>
        <v>578</v>
      </c>
      <c r="O46" s="32">
        <f>Datos!CV47</f>
        <v>71.900000000000006</v>
      </c>
      <c r="P46" s="32">
        <f>Datos!CW47</f>
        <v>42</v>
      </c>
      <c r="Q46" s="94"/>
      <c r="R46" s="22">
        <v>1962</v>
      </c>
      <c r="S46" s="32">
        <f>Datos!CX47</f>
        <v>1875.7</v>
      </c>
      <c r="T46" s="32">
        <f>Datos!CY47</f>
        <v>1160.8</v>
      </c>
      <c r="U46" s="32">
        <f>Datos!CZ47</f>
        <v>433</v>
      </c>
      <c r="V46" s="32">
        <f>Datos!DA47</f>
        <v>258.5</v>
      </c>
      <c r="W46" s="32">
        <f>Datos!DB47</f>
        <v>23.5</v>
      </c>
      <c r="X46" s="94"/>
      <c r="Y46" s="22">
        <v>1962</v>
      </c>
      <c r="Z46" s="25">
        <f>Datos!CK47</f>
        <v>12.44</v>
      </c>
      <c r="AA46" s="25">
        <f>Datos!CL47</f>
        <v>1.1500000000000001</v>
      </c>
      <c r="AB46" s="25">
        <f>Datos!CM47</f>
        <v>371.3432835820895</v>
      </c>
      <c r="AC46" s="25">
        <f>Datos!CN47</f>
        <v>189.93074373669992</v>
      </c>
      <c r="AE46" s="22">
        <v>1962</v>
      </c>
      <c r="AF46" s="25">
        <f>Datos!DO47</f>
        <v>-1.6704054480916153</v>
      </c>
      <c r="AG46" s="25">
        <f>Datos!DI47</f>
        <v>0.84646591462729082</v>
      </c>
      <c r="AH46" s="25">
        <f>Datos!DJ47</f>
        <v>14.021099576509389</v>
      </c>
      <c r="AI46" s="25" t="s">
        <v>124</v>
      </c>
      <c r="AJ46" s="42">
        <f>Datos!CQ47</f>
        <v>6.3553037494067377</v>
      </c>
    </row>
    <row r="47" spans="1:36" x14ac:dyDescent="0.25">
      <c r="A47" s="9">
        <v>48</v>
      </c>
      <c r="C47" s="22">
        <v>1963</v>
      </c>
      <c r="D47" s="32">
        <f>Datos!CR48</f>
        <v>-226.1</v>
      </c>
      <c r="E47" s="32">
        <f>Datos!DC48</f>
        <v>125.3</v>
      </c>
      <c r="F47" s="32">
        <f>Datos!DD48</f>
        <v>0</v>
      </c>
      <c r="G47" s="32">
        <f>Datos!DE48</f>
        <v>210.5</v>
      </c>
      <c r="H47" s="32">
        <f>Datos!DF48</f>
        <v>109.7</v>
      </c>
      <c r="I47" s="32">
        <f>Datos!DG48</f>
        <v>0</v>
      </c>
      <c r="J47" s="32"/>
      <c r="K47" s="22">
        <v>1963</v>
      </c>
      <c r="L47" s="32">
        <f>Datos!CS48</f>
        <v>1804.1</v>
      </c>
      <c r="M47" s="32">
        <f>Datos!CT48</f>
        <v>1028.8</v>
      </c>
      <c r="N47" s="32">
        <f>Datos!CU48</f>
        <v>649.19999999999993</v>
      </c>
      <c r="O47" s="32">
        <f>Datos!CV48</f>
        <v>84.3</v>
      </c>
      <c r="P47" s="32">
        <f>Datos!CW48</f>
        <v>41.9</v>
      </c>
      <c r="Q47" s="94"/>
      <c r="R47" s="22">
        <v>1963</v>
      </c>
      <c r="S47" s="32">
        <f>Datos!CX48</f>
        <v>2030.2</v>
      </c>
      <c r="T47" s="32">
        <f>Datos!CY48</f>
        <v>1244.2</v>
      </c>
      <c r="U47" s="32">
        <f>Datos!CZ48</f>
        <v>471</v>
      </c>
      <c r="V47" s="32">
        <f>Datos!DA48</f>
        <v>290.3</v>
      </c>
      <c r="W47" s="32">
        <f>Datos!DB48</f>
        <v>24.7</v>
      </c>
      <c r="X47" s="94"/>
      <c r="Y47" s="22">
        <v>1963</v>
      </c>
      <c r="Z47" s="25">
        <f>Datos!CK48</f>
        <v>12.44</v>
      </c>
      <c r="AA47" s="25">
        <f>Datos!CL48</f>
        <v>1.1500000000000001</v>
      </c>
      <c r="AB47" s="25">
        <f>Datos!CM48</f>
        <v>371.3432835820895</v>
      </c>
      <c r="AC47" s="25">
        <f>Datos!CN48</f>
        <v>188.83931574994045</v>
      </c>
      <c r="AE47" s="22">
        <v>1963</v>
      </c>
      <c r="AF47" s="25">
        <f>Datos!DO48</f>
        <v>-1.3590876740786335</v>
      </c>
      <c r="AG47" s="25">
        <f>Datos!DI48</f>
        <v>0.70614853427714086</v>
      </c>
      <c r="AH47" s="25">
        <f>Datos!DJ48</f>
        <v>13.663008771254907</v>
      </c>
      <c r="AI47" s="25" t="s">
        <v>124</v>
      </c>
      <c r="AJ47" s="42">
        <f>Datos!CQ48</f>
        <v>-5.9352185255391321</v>
      </c>
    </row>
    <row r="48" spans="1:36" x14ac:dyDescent="0.25">
      <c r="A48" s="9">
        <v>49</v>
      </c>
      <c r="C48" s="22">
        <v>1964</v>
      </c>
      <c r="D48" s="32">
        <f>Datos!CR49</f>
        <v>-444.7</v>
      </c>
      <c r="E48" s="32">
        <f>Datos!DC49</f>
        <v>582.1</v>
      </c>
      <c r="F48" s="32">
        <f>Datos!DD49</f>
        <v>0</v>
      </c>
      <c r="G48" s="32">
        <f>Datos!DE49</f>
        <v>-105.8</v>
      </c>
      <c r="H48" s="32">
        <f>Datos!DF49</f>
        <v>31.6</v>
      </c>
      <c r="I48" s="32">
        <f>Datos!DG49</f>
        <v>0</v>
      </c>
      <c r="J48" s="32"/>
      <c r="K48" s="22">
        <v>1964</v>
      </c>
      <c r="L48" s="32">
        <f>Datos!CS49</f>
        <v>1930.1</v>
      </c>
      <c r="M48" s="32">
        <f>Datos!CT49</f>
        <v>1088.5999999999999</v>
      </c>
      <c r="N48" s="32">
        <f>Datos!CU49</f>
        <v>696.1</v>
      </c>
      <c r="O48" s="32">
        <f>Datos!CV49</f>
        <v>99</v>
      </c>
      <c r="P48" s="32">
        <f>Datos!CW49</f>
        <v>46.5</v>
      </c>
      <c r="Q48" s="94"/>
      <c r="R48" s="22">
        <v>1964</v>
      </c>
      <c r="S48" s="32">
        <f>Datos!CX49</f>
        <v>2374.8000000000002</v>
      </c>
      <c r="T48" s="32">
        <f>Datos!CY49</f>
        <v>1501.6000000000001</v>
      </c>
      <c r="U48" s="32">
        <f>Datos!CZ49</f>
        <v>515.1</v>
      </c>
      <c r="V48" s="32">
        <f>Datos!DA49</f>
        <v>337.29999999999995</v>
      </c>
      <c r="W48" s="32">
        <f>Datos!DB49</f>
        <v>20.8</v>
      </c>
      <c r="X48" s="94"/>
      <c r="Y48" s="22">
        <v>1964</v>
      </c>
      <c r="Z48" s="25">
        <f>Datos!CK49</f>
        <v>17.79</v>
      </c>
      <c r="AA48" s="25">
        <f>Datos!CL49</f>
        <v>1.1500000000000001</v>
      </c>
      <c r="AB48" s="25">
        <f>Datos!CM49</f>
        <v>531.04477611940297</v>
      </c>
      <c r="AC48" s="25">
        <f>Datos!CN49</f>
        <v>259.06919287541245</v>
      </c>
      <c r="AE48" s="22">
        <v>1964</v>
      </c>
      <c r="AF48" s="25">
        <f>Datos!DO49</f>
        <v>-2.2642473961409526</v>
      </c>
      <c r="AG48" s="25">
        <f>Datos!DI49</f>
        <v>0.82450275151628694</v>
      </c>
      <c r="AH48" s="25">
        <f>Datos!DJ49</f>
        <v>13.188337318381594</v>
      </c>
      <c r="AI48" s="25" t="s">
        <v>124</v>
      </c>
      <c r="AJ48" s="42">
        <f>Datos!CQ49</f>
        <v>4.2459390764705285</v>
      </c>
    </row>
    <row r="49" spans="1:36" x14ac:dyDescent="0.25">
      <c r="A49" s="9">
        <v>50</v>
      </c>
      <c r="C49" s="22">
        <v>1965</v>
      </c>
      <c r="D49" s="32">
        <f>Datos!CR50</f>
        <v>-442.9</v>
      </c>
      <c r="E49" s="32">
        <f>Datos!DC50</f>
        <v>342.3</v>
      </c>
      <c r="F49" s="32">
        <f>Datos!DD50</f>
        <v>0</v>
      </c>
      <c r="G49" s="32">
        <f>Datos!DE50</f>
        <v>79.7</v>
      </c>
      <c r="H49" s="32">
        <f>Datos!DF50</f>
        <v>-21</v>
      </c>
      <c r="I49" s="32">
        <f>Datos!DG50</f>
        <v>0</v>
      </c>
      <c r="J49" s="32"/>
      <c r="K49" s="22">
        <v>1965</v>
      </c>
      <c r="L49" s="32">
        <f>Datos!CS50</f>
        <v>2062.6</v>
      </c>
      <c r="M49" s="32">
        <f>Datos!CT50</f>
        <v>1153.5999999999999</v>
      </c>
      <c r="N49" s="32">
        <f>Datos!CU50</f>
        <v>769.1</v>
      </c>
      <c r="O49" s="32">
        <f>Datos!CV50</f>
        <v>108.6</v>
      </c>
      <c r="P49" s="32">
        <f>Datos!CW50</f>
        <v>31.3</v>
      </c>
      <c r="Q49" s="94"/>
      <c r="R49" s="22">
        <v>1965</v>
      </c>
      <c r="S49" s="32">
        <f>Datos!CX50</f>
        <v>2505.5</v>
      </c>
      <c r="T49" s="32">
        <f>Datos!CY50</f>
        <v>1578.8</v>
      </c>
      <c r="U49" s="32">
        <f>Datos!CZ50</f>
        <v>554.20000000000005</v>
      </c>
      <c r="V49" s="32">
        <f>Datos!DA50</f>
        <v>354.1</v>
      </c>
      <c r="W49" s="32">
        <f>Datos!DB50</f>
        <v>18.399999999999999</v>
      </c>
      <c r="X49" s="94"/>
      <c r="Y49" s="22">
        <v>1965</v>
      </c>
      <c r="Z49" s="25">
        <f>Datos!CK50</f>
        <v>17.79</v>
      </c>
      <c r="AA49" s="25">
        <f>Datos!CL50</f>
        <v>1.1500000000000001</v>
      </c>
      <c r="AB49" s="25">
        <f>Datos!CM50</f>
        <v>531.04477611940297</v>
      </c>
      <c r="AC49" s="25">
        <f>Datos!CN50</f>
        <v>254.41791192941162</v>
      </c>
      <c r="AE49" s="22">
        <v>1965</v>
      </c>
      <c r="AF49" s="25">
        <f>Datos!DO50</f>
        <v>-2.0702453070077032</v>
      </c>
      <c r="AG49" s="25">
        <f>Datos!DI50</f>
        <v>0.99971954229302229</v>
      </c>
      <c r="AH49" s="25">
        <f>Datos!DJ50</f>
        <v>12.772043975768455</v>
      </c>
      <c r="AI49" s="25" t="s">
        <v>124</v>
      </c>
      <c r="AJ49" s="42">
        <f>Datos!CQ50</f>
        <v>2.0436031059023474</v>
      </c>
    </row>
    <row r="50" spans="1:36" x14ac:dyDescent="0.25">
      <c r="A50" s="9">
        <v>51</v>
      </c>
      <c r="C50" s="22">
        <v>1966</v>
      </c>
      <c r="D50" s="32">
        <f>Datos!CR51</f>
        <v>-477.8</v>
      </c>
      <c r="E50" s="32">
        <f>Datos!DC51</f>
        <v>527</v>
      </c>
      <c r="F50" s="32">
        <f>Datos!DD51</f>
        <v>0</v>
      </c>
      <c r="G50" s="32">
        <f>Datos!DE51</f>
        <v>-43.1</v>
      </c>
      <c r="H50" s="32">
        <f>Datos!DF51</f>
        <v>6.1</v>
      </c>
      <c r="I50" s="32">
        <f>Datos!DG51</f>
        <v>0</v>
      </c>
      <c r="J50" s="32"/>
      <c r="K50" s="22">
        <v>1966</v>
      </c>
      <c r="L50" s="32">
        <f>Datos!CS51</f>
        <v>2241.9</v>
      </c>
      <c r="M50" s="32">
        <f>Datos!CT51</f>
        <v>1235.4000000000001</v>
      </c>
      <c r="N50" s="32">
        <f>Datos!CU51</f>
        <v>839.7</v>
      </c>
      <c r="O50" s="32">
        <f>Datos!CV51</f>
        <v>136.19999999999999</v>
      </c>
      <c r="P50" s="32">
        <f>Datos!CW51</f>
        <v>30.7</v>
      </c>
      <c r="Q50" s="94"/>
      <c r="R50" s="22">
        <v>1966</v>
      </c>
      <c r="S50" s="32">
        <f>Datos!CX51</f>
        <v>2719.7</v>
      </c>
      <c r="T50" s="32">
        <f>Datos!CY51</f>
        <v>1668.8</v>
      </c>
      <c r="U50" s="32">
        <f>Datos!CZ51</f>
        <v>624.09999999999991</v>
      </c>
      <c r="V50" s="32">
        <f>Datos!DA51</f>
        <v>407.8</v>
      </c>
      <c r="W50" s="32">
        <f>Datos!DB51</f>
        <v>19</v>
      </c>
      <c r="X50" s="94"/>
      <c r="Y50" s="22">
        <v>1966</v>
      </c>
      <c r="Z50" s="25">
        <f>Datos!CK51</f>
        <v>20.9</v>
      </c>
      <c r="AA50" s="25">
        <f>Datos!CL51</f>
        <v>1.1500000000000001</v>
      </c>
      <c r="AB50" s="25">
        <f>Datos!CM51</f>
        <v>623.88059701492534</v>
      </c>
      <c r="AC50" s="25">
        <f>Datos!CN51</f>
        <v>295.0318700281411</v>
      </c>
      <c r="AE50" s="22">
        <v>1966</v>
      </c>
      <c r="AF50" s="25">
        <f>Datos!DO51</f>
        <v>-2.0096165493479052</v>
      </c>
      <c r="AG50" s="25">
        <f>Datos!DI51</f>
        <v>0.7826947536306007</v>
      </c>
      <c r="AH50" s="25">
        <f>Datos!DJ51</f>
        <v>12.215002893713239</v>
      </c>
      <c r="AI50" s="25" t="s">
        <v>124</v>
      </c>
      <c r="AJ50" s="42">
        <f>Datos!CQ51</f>
        <v>-1.3048724949198953</v>
      </c>
    </row>
    <row r="51" spans="1:36" x14ac:dyDescent="0.25">
      <c r="A51" s="9">
        <v>52</v>
      </c>
      <c r="C51" s="22">
        <v>1967</v>
      </c>
      <c r="D51" s="32">
        <f>Datos!CR52</f>
        <v>-603</v>
      </c>
      <c r="E51" s="32">
        <f>Datos!DC52</f>
        <v>647.29999999999995</v>
      </c>
      <c r="F51" s="32">
        <f>Datos!DD52</f>
        <v>0</v>
      </c>
      <c r="G51" s="32">
        <f>Datos!DE52</f>
        <v>-4.4000000000000004</v>
      </c>
      <c r="H51" s="32">
        <f>Datos!DF52</f>
        <v>39.799999999999997</v>
      </c>
      <c r="I51" s="32">
        <f>Datos!DG52</f>
        <v>0</v>
      </c>
      <c r="J51" s="32"/>
      <c r="K51" s="22">
        <v>1967</v>
      </c>
      <c r="L51" s="32">
        <f>Datos!CS52</f>
        <v>2309.8000000000002</v>
      </c>
      <c r="M51" s="32">
        <f>Datos!CT52</f>
        <v>1228.6000000000001</v>
      </c>
      <c r="N51" s="32">
        <f>Datos!CU52</f>
        <v>917.40000000000009</v>
      </c>
      <c r="O51" s="32">
        <f>Datos!CV52</f>
        <v>126.6</v>
      </c>
      <c r="P51" s="32">
        <f>Datos!CW52</f>
        <v>37.299999999999997</v>
      </c>
      <c r="Q51" s="94"/>
      <c r="R51" s="22">
        <v>1967</v>
      </c>
      <c r="S51" s="32">
        <f>Datos!CX52</f>
        <v>2912.9</v>
      </c>
      <c r="T51" s="32">
        <f>Datos!CY52</f>
        <v>1755.2</v>
      </c>
      <c r="U51" s="32">
        <f>Datos!CZ52</f>
        <v>667.1</v>
      </c>
      <c r="V51" s="32">
        <f>Datos!DA52</f>
        <v>474</v>
      </c>
      <c r="W51" s="32">
        <f>Datos!DB52</f>
        <v>16.600000000000001</v>
      </c>
      <c r="X51" s="94"/>
      <c r="Y51" s="22">
        <v>1967</v>
      </c>
      <c r="Z51" s="25">
        <f>Datos!CK52</f>
        <v>20.9</v>
      </c>
      <c r="AA51" s="25">
        <f>Datos!CL52</f>
        <v>1.1500000000000001</v>
      </c>
      <c r="AB51" s="25">
        <f>Datos!CM52</f>
        <v>623.88059701492534</v>
      </c>
      <c r="AC51" s="25">
        <f>Datos!CN52</f>
        <v>286.85131292790163</v>
      </c>
      <c r="AE51" s="22">
        <v>1967</v>
      </c>
      <c r="AF51" s="25">
        <f>Datos!DO52</f>
        <v>-2.3190523805861085</v>
      </c>
      <c r="AG51" s="25">
        <f>Datos!DI52</f>
        <v>0.34072763633566649</v>
      </c>
      <c r="AH51" s="25">
        <f>Datos!DJ52</f>
        <v>11.475271132989771</v>
      </c>
      <c r="AI51" s="25" t="s">
        <v>124</v>
      </c>
      <c r="AJ51" s="42">
        <f>Datos!CQ52</f>
        <v>1.4610108992131332</v>
      </c>
    </row>
    <row r="52" spans="1:36" x14ac:dyDescent="0.25">
      <c r="A52" s="9">
        <v>53</v>
      </c>
      <c r="C52" s="22">
        <v>1968</v>
      </c>
      <c r="D52" s="32">
        <f>Datos!CR53</f>
        <v>-775.4</v>
      </c>
      <c r="E52" s="32">
        <f>Datos!DC53</f>
        <v>513.79999999999995</v>
      </c>
      <c r="F52" s="32">
        <f>Datos!DD53</f>
        <v>0</v>
      </c>
      <c r="G52" s="32">
        <f>Datos!DE53</f>
        <v>310.60000000000002</v>
      </c>
      <c r="H52" s="32">
        <f>Datos!DF53</f>
        <v>49</v>
      </c>
      <c r="I52" s="32">
        <f>Datos!DG53</f>
        <v>0</v>
      </c>
      <c r="J52" s="32"/>
      <c r="K52" s="22">
        <v>1968</v>
      </c>
      <c r="L52" s="32">
        <f>Datos!CS53</f>
        <v>2537.1999999999998</v>
      </c>
      <c r="M52" s="32">
        <f>Datos!CT53</f>
        <v>1276.0999999999999</v>
      </c>
      <c r="N52" s="32">
        <f>Datos!CU53</f>
        <v>1080.0999999999999</v>
      </c>
      <c r="O52" s="32">
        <f>Datos!CV53</f>
        <v>137.5</v>
      </c>
      <c r="P52" s="32">
        <f>Datos!CW53</f>
        <v>43.5</v>
      </c>
      <c r="Q52" s="94"/>
      <c r="R52" s="22">
        <v>1968</v>
      </c>
      <c r="S52" s="32">
        <f>Datos!CX53</f>
        <v>3312.6</v>
      </c>
      <c r="T52" s="32">
        <f>Datos!CY53</f>
        <v>1936.8</v>
      </c>
      <c r="U52" s="32">
        <f>Datos!CZ53</f>
        <v>796.8</v>
      </c>
      <c r="V52" s="32">
        <f>Datos!DA53</f>
        <v>564.40000000000009</v>
      </c>
      <c r="W52" s="32">
        <f>Datos!DB53</f>
        <v>14.7</v>
      </c>
      <c r="X52" s="94"/>
      <c r="Y52" s="22">
        <v>1968</v>
      </c>
      <c r="Z52" s="25">
        <f>Datos!CK53</f>
        <v>24.15</v>
      </c>
      <c r="AA52" s="25">
        <f>Datos!CL53</f>
        <v>1.1500000000000001</v>
      </c>
      <c r="AB52" s="25">
        <f>Datos!CM53</f>
        <v>720.89552238805959</v>
      </c>
      <c r="AC52" s="25">
        <f>Datos!CN53</f>
        <v>325.16508400485674</v>
      </c>
      <c r="AE52" s="22">
        <v>1968</v>
      </c>
      <c r="AF52" s="25">
        <f>Datos!DO53</f>
        <v>-2.6934235170539491</v>
      </c>
      <c r="AG52" s="25">
        <f>Datos!DI53</f>
        <v>0.40571558781519379</v>
      </c>
      <c r="AH52" s="25">
        <f>Datos!DJ53</f>
        <v>11.160304898043115</v>
      </c>
      <c r="AI52" s="25" t="s">
        <v>124</v>
      </c>
      <c r="AJ52" s="42">
        <f>Datos!CQ53</f>
        <v>-5.8254129256045228</v>
      </c>
    </row>
    <row r="53" spans="1:36" x14ac:dyDescent="0.25">
      <c r="A53" s="9">
        <v>54</v>
      </c>
      <c r="C53" s="22">
        <v>1969</v>
      </c>
      <c r="D53" s="32">
        <f>Datos!CR54</f>
        <v>-708.4</v>
      </c>
      <c r="E53" s="32">
        <f>Datos!DC54</f>
        <v>665.6</v>
      </c>
      <c r="F53" s="32">
        <f>Datos!DD54</f>
        <v>0</v>
      </c>
      <c r="G53" s="32">
        <f>Datos!DE54</f>
        <v>90.7</v>
      </c>
      <c r="H53" s="32">
        <f>Datos!DF54</f>
        <v>47.9</v>
      </c>
      <c r="I53" s="32">
        <f>Datos!DG54</f>
        <v>0</v>
      </c>
      <c r="J53" s="32"/>
      <c r="K53" s="22">
        <v>1969</v>
      </c>
      <c r="L53" s="32">
        <f>Datos!CS54</f>
        <v>2853.3</v>
      </c>
      <c r="M53" s="32">
        <f>Datos!CT54</f>
        <v>1470.3</v>
      </c>
      <c r="N53" s="32">
        <f>Datos!CU54</f>
        <v>1168.2</v>
      </c>
      <c r="O53" s="32">
        <f>Datos!CV54</f>
        <v>164.5</v>
      </c>
      <c r="P53" s="32">
        <f>Datos!CW54</f>
        <v>50.1</v>
      </c>
      <c r="Q53" s="94"/>
      <c r="R53" s="22">
        <v>1969</v>
      </c>
      <c r="S53" s="32">
        <f>Datos!CX54</f>
        <v>3561.7</v>
      </c>
      <c r="T53" s="32">
        <f>Datos!CY54</f>
        <v>2001.8999999999999</v>
      </c>
      <c r="U53" s="32">
        <f>Datos!CZ54</f>
        <v>895.9</v>
      </c>
      <c r="V53" s="32">
        <f>Datos!DA54</f>
        <v>648.6</v>
      </c>
      <c r="W53" s="32">
        <f>Datos!DB54</f>
        <v>15.3</v>
      </c>
      <c r="X53" s="94"/>
      <c r="Y53" s="22">
        <v>1969</v>
      </c>
      <c r="Z53" s="25">
        <f>Datos!CK54</f>
        <v>24.15</v>
      </c>
      <c r="AA53" s="25">
        <f>Datos!CL54</f>
        <v>1.1500000000000001</v>
      </c>
      <c r="AB53" s="25">
        <f>Datos!CM54</f>
        <v>720.89552238805959</v>
      </c>
      <c r="AC53" s="25">
        <f>Datos!CN54</f>
        <v>317.15127830579559</v>
      </c>
      <c r="AE53" s="22">
        <v>1969</v>
      </c>
      <c r="AF53" s="25">
        <f>Datos!DO54</f>
        <v>-2.2260153445484621</v>
      </c>
      <c r="AG53" s="25">
        <f>Datos!DI54</f>
        <v>0.61513627588009934</v>
      </c>
      <c r="AH53" s="25">
        <f>Datos!DJ54</f>
        <v>10.910743195004475</v>
      </c>
      <c r="AI53" s="25" t="s">
        <v>124</v>
      </c>
      <c r="AJ53" s="42">
        <f>Datos!CQ54</f>
        <v>1.2918815045948273</v>
      </c>
    </row>
    <row r="54" spans="1:36" x14ac:dyDescent="0.25">
      <c r="A54" s="9">
        <v>55</v>
      </c>
      <c r="C54" s="22">
        <v>1970</v>
      </c>
      <c r="D54" s="32">
        <f>Datos!CR55</f>
        <v>-1187.9000000000001</v>
      </c>
      <c r="E54" s="32">
        <f>Datos!DC55</f>
        <v>848.6</v>
      </c>
      <c r="F54" s="32">
        <f>Datos!DD55</f>
        <v>45.4</v>
      </c>
      <c r="G54" s="32">
        <f>Datos!DE55</f>
        <v>396.1</v>
      </c>
      <c r="H54" s="32">
        <f>Datos!DF55</f>
        <v>102.1</v>
      </c>
      <c r="I54" s="32">
        <f>Datos!DG55</f>
        <v>0</v>
      </c>
      <c r="J54" s="32"/>
      <c r="K54" s="22">
        <v>1970</v>
      </c>
      <c r="L54" s="32">
        <f>Datos!CS55</f>
        <v>3254.5</v>
      </c>
      <c r="M54" s="32">
        <f>Datos!CT55</f>
        <v>1446.7</v>
      </c>
      <c r="N54" s="32">
        <f>Datos!CU55</f>
        <v>1544.5</v>
      </c>
      <c r="O54" s="32">
        <f>Datos!CV55</f>
        <v>193.4</v>
      </c>
      <c r="P54" s="32">
        <f>Datos!CW55</f>
        <v>69.8</v>
      </c>
      <c r="Q54" s="94"/>
      <c r="R54" s="22">
        <v>1970</v>
      </c>
      <c r="S54" s="32">
        <f>Datos!CX55</f>
        <v>4442.5</v>
      </c>
      <c r="T54" s="32">
        <f>Datos!CY55</f>
        <v>2353.7000000000003</v>
      </c>
      <c r="U54" s="32">
        <f>Datos!CZ55</f>
        <v>1288.5999999999999</v>
      </c>
      <c r="V54" s="32">
        <f>Datos!DA55</f>
        <v>786.2</v>
      </c>
      <c r="W54" s="32">
        <f>Datos!DB55</f>
        <v>13.9</v>
      </c>
      <c r="X54" s="94"/>
      <c r="Y54" s="22">
        <v>1970</v>
      </c>
      <c r="Z54" s="25">
        <f>Datos!CK55</f>
        <v>27.93</v>
      </c>
      <c r="AA54" s="25">
        <f>Datos!CL55</f>
        <v>1.1500000000000001</v>
      </c>
      <c r="AB54" s="25">
        <f>Datos!CM55</f>
        <v>833.73134328358208</v>
      </c>
      <c r="AC54" s="25">
        <f>Datos!CN55</f>
        <v>349.31474484628296</v>
      </c>
      <c r="AE54" s="22">
        <v>1970</v>
      </c>
      <c r="AF54" s="25">
        <f>Datos!DO55</f>
        <v>-3.3420549178483006</v>
      </c>
      <c r="AG54" s="25">
        <f>Datos!DI55</f>
        <v>0.56470290344361918</v>
      </c>
      <c r="AH54" s="25">
        <f>Datos!DJ55</f>
        <v>10.692099932478056</v>
      </c>
      <c r="AI54" s="25" t="s">
        <v>124</v>
      </c>
      <c r="AJ54" s="42">
        <f>Datos!CQ55</f>
        <v>-9.0643274853800975</v>
      </c>
    </row>
    <row r="55" spans="1:36" x14ac:dyDescent="0.25">
      <c r="A55" s="9">
        <v>56</v>
      </c>
      <c r="C55" s="22">
        <v>1971</v>
      </c>
      <c r="D55" s="32">
        <f>Datos!CR56</f>
        <v>-928.9</v>
      </c>
      <c r="E55" s="32">
        <f>Datos!DC56</f>
        <v>895.7</v>
      </c>
      <c r="F55" s="32">
        <f>Datos!DD56</f>
        <v>39.6</v>
      </c>
      <c r="G55" s="32">
        <f>Datos!DE56</f>
        <v>193.5</v>
      </c>
      <c r="H55" s="32">
        <f>Datos!DF56</f>
        <v>200</v>
      </c>
      <c r="I55" s="32">
        <f>Datos!DG56</f>
        <v>0</v>
      </c>
      <c r="J55" s="32"/>
      <c r="K55" s="22">
        <v>1971</v>
      </c>
      <c r="L55" s="32">
        <f>Datos!CS56</f>
        <v>3532</v>
      </c>
      <c r="M55" s="32">
        <f>Datos!CT56</f>
        <v>1521.8</v>
      </c>
      <c r="N55" s="32">
        <f>Datos!CU56</f>
        <v>1733.3999999999999</v>
      </c>
      <c r="O55" s="32">
        <f>Datos!CV56</f>
        <v>205.7</v>
      </c>
      <c r="P55" s="32">
        <f>Datos!CW56</f>
        <v>71.099999999999994</v>
      </c>
      <c r="Q55" s="94"/>
      <c r="R55" s="22">
        <v>1971</v>
      </c>
      <c r="S55" s="32">
        <f>Datos!CX56</f>
        <v>4460.8999999999996</v>
      </c>
      <c r="T55" s="32">
        <f>Datos!CY56</f>
        <v>2272.6999999999998</v>
      </c>
      <c r="U55" s="32">
        <f>Datos!CZ56</f>
        <v>1341.7</v>
      </c>
      <c r="V55" s="32">
        <f>Datos!DA56</f>
        <v>833</v>
      </c>
      <c r="W55" s="32">
        <f>Datos!DB56</f>
        <v>13.5</v>
      </c>
      <c r="X55" s="94"/>
      <c r="Y55" s="22">
        <v>1971</v>
      </c>
      <c r="Z55" s="25">
        <f>Datos!CK56</f>
        <v>27.93</v>
      </c>
      <c r="AA55" s="25">
        <f>Datos!CL56</f>
        <v>1.1500000000000001</v>
      </c>
      <c r="AB55" s="25">
        <f>Datos!CM56</f>
        <v>833.73134328358208</v>
      </c>
      <c r="AC55" s="25">
        <f>Datos!CN56</f>
        <v>331.20127730922309</v>
      </c>
      <c r="AE55" s="22">
        <v>1971</v>
      </c>
      <c r="AF55" s="25">
        <f>Datos!DO56</f>
        <v>-2.369589662272888</v>
      </c>
      <c r="AG55" s="25">
        <f>Datos!DI56</f>
        <v>0.50028723844974909</v>
      </c>
      <c r="AH55" s="25">
        <f>Datos!DJ56</f>
        <v>9.679629640967244</v>
      </c>
      <c r="AI55" s="25" t="s">
        <v>124</v>
      </c>
      <c r="AJ55" s="42">
        <f>Datos!CQ56</f>
        <v>3.4102536441528386</v>
      </c>
    </row>
    <row r="56" spans="1:36" x14ac:dyDescent="0.25">
      <c r="A56" s="9">
        <v>57</v>
      </c>
      <c r="C56" s="22">
        <v>1972</v>
      </c>
      <c r="D56" s="32">
        <f>Datos!CR57</f>
        <v>-1005.7</v>
      </c>
      <c r="E56" s="32">
        <f>Datos!DC57</f>
        <v>432.5</v>
      </c>
      <c r="F56" s="32">
        <f>Datos!DD57</f>
        <v>39.200000000000003</v>
      </c>
      <c r="G56" s="32">
        <f>Datos!DE57</f>
        <v>798.7</v>
      </c>
      <c r="H56" s="32">
        <f>Datos!DF57</f>
        <v>264.7</v>
      </c>
      <c r="I56" s="32">
        <f>Datos!DG57</f>
        <v>0</v>
      </c>
      <c r="J56" s="32"/>
      <c r="K56" s="22">
        <v>1972</v>
      </c>
      <c r="L56" s="32">
        <f>Datos!CS57</f>
        <v>4280.2</v>
      </c>
      <c r="M56" s="32">
        <f>Datos!CT57</f>
        <v>1886.8000000000002</v>
      </c>
      <c r="N56" s="32">
        <f>Datos!CU57</f>
        <v>1993.6</v>
      </c>
      <c r="O56" s="32">
        <f>Datos!CV57</f>
        <v>320.10000000000002</v>
      </c>
      <c r="P56" s="32">
        <f>Datos!CW57</f>
        <v>79.8</v>
      </c>
      <c r="Q56" s="94"/>
      <c r="R56" s="22">
        <v>1972</v>
      </c>
      <c r="S56" s="32">
        <f>Datos!CX57</f>
        <v>5285.9</v>
      </c>
      <c r="T56" s="32">
        <f>Datos!CY57</f>
        <v>2799.4</v>
      </c>
      <c r="U56" s="32">
        <f>Datos!CZ57</f>
        <v>1524.7</v>
      </c>
      <c r="V56" s="32">
        <f>Datos!DA57</f>
        <v>949.3</v>
      </c>
      <c r="W56" s="32">
        <f>Datos!DB57</f>
        <v>12.6</v>
      </c>
      <c r="X56" s="94"/>
      <c r="Y56" s="22">
        <v>1972</v>
      </c>
      <c r="Z56" s="25">
        <f>Datos!CK57</f>
        <v>33.229999999999997</v>
      </c>
      <c r="AA56" s="25">
        <f>Datos!CL57</f>
        <v>1.1500000000000001</v>
      </c>
      <c r="AB56" s="25">
        <f>Datos!CM57</f>
        <v>991.94029850746256</v>
      </c>
      <c r="AC56" s="25">
        <f>Datos!CN57</f>
        <v>375.48715485961475</v>
      </c>
      <c r="AE56" s="22">
        <v>1972</v>
      </c>
      <c r="AF56" s="25">
        <f>Datos!DO57</f>
        <v>-2.2260795500826949</v>
      </c>
      <c r="AG56" s="25">
        <f>Datos!DI57</f>
        <v>0.42024583603375792</v>
      </c>
      <c r="AH56" s="25">
        <f>Datos!DJ57</f>
        <v>10.372729429847396</v>
      </c>
      <c r="AI56" s="25" t="s">
        <v>124</v>
      </c>
      <c r="AJ56" s="42">
        <f>Datos!CQ57</f>
        <v>3.2212889581548776</v>
      </c>
    </row>
    <row r="57" spans="1:36" x14ac:dyDescent="0.25">
      <c r="A57" s="9">
        <v>58</v>
      </c>
      <c r="C57" s="22">
        <v>1973</v>
      </c>
      <c r="D57" s="32">
        <f>Datos!CR58</f>
        <v>-1528.8</v>
      </c>
      <c r="E57" s="32">
        <f>Datos!DC58</f>
        <v>2051.1999999999998</v>
      </c>
      <c r="F57" s="32">
        <f>Datos!DD58</f>
        <v>0</v>
      </c>
      <c r="G57" s="32">
        <f>Datos!DE58</f>
        <v>-400.2</v>
      </c>
      <c r="H57" s="32">
        <f>Datos!DF58</f>
        <v>122.3</v>
      </c>
      <c r="I57" s="32">
        <f>Datos!DG58</f>
        <v>0</v>
      </c>
      <c r="J57" s="32"/>
      <c r="K57" s="22">
        <v>1973</v>
      </c>
      <c r="L57" s="32">
        <f>Datos!CS58</f>
        <v>5405.9</v>
      </c>
      <c r="M57" s="32">
        <f>Datos!CT58</f>
        <v>2399.2999999999997</v>
      </c>
      <c r="N57" s="32">
        <f>Datos!CU58</f>
        <v>2393.3000000000002</v>
      </c>
      <c r="O57" s="32">
        <f>Datos!CV58</f>
        <v>523.70000000000005</v>
      </c>
      <c r="P57" s="32">
        <f>Datos!CW58</f>
        <v>89.5</v>
      </c>
      <c r="Q57" s="94"/>
      <c r="R57" s="22">
        <v>1973</v>
      </c>
      <c r="S57" s="32">
        <f>Datos!CX58</f>
        <v>6934.6</v>
      </c>
      <c r="T57" s="32">
        <f>Datos!CY58</f>
        <v>3937.4</v>
      </c>
      <c r="U57" s="32">
        <f>Datos!CZ58</f>
        <v>1825.3000000000002</v>
      </c>
      <c r="V57" s="32">
        <f>Datos!DA58</f>
        <v>1155.4000000000001</v>
      </c>
      <c r="W57" s="32">
        <f>Datos!DB58</f>
        <v>16.5</v>
      </c>
      <c r="X57" s="94"/>
      <c r="Y57" s="22">
        <v>1973</v>
      </c>
      <c r="Z57" s="25">
        <f>Datos!CK58</f>
        <v>34.971249999999998</v>
      </c>
      <c r="AA57" s="25">
        <f>Datos!CL58</f>
        <v>1.1500000000000001</v>
      </c>
      <c r="AB57" s="25">
        <f>Datos!CM58</f>
        <v>1043.9179104477612</v>
      </c>
      <c r="AC57" s="25">
        <f>Datos!CN58</f>
        <v>352.56584853444065</v>
      </c>
      <c r="AE57" s="22">
        <v>1973</v>
      </c>
      <c r="AF57" s="25">
        <f>Datos!DO58</f>
        <v>-2.7659934779871209</v>
      </c>
      <c r="AG57" s="25">
        <f>Datos!DI58</f>
        <v>0.51905980827655884</v>
      </c>
      <c r="AH57" s="25">
        <f>Datos!DJ58</f>
        <v>11.464724536866163</v>
      </c>
      <c r="AI57" s="25" t="s">
        <v>124</v>
      </c>
      <c r="AJ57" s="42">
        <f>Datos!CQ58</f>
        <v>11.121932196711004</v>
      </c>
    </row>
    <row r="58" spans="1:36" x14ac:dyDescent="0.25">
      <c r="A58" s="9">
        <v>59</v>
      </c>
      <c r="C58" s="22">
        <v>1974</v>
      </c>
      <c r="D58" s="32">
        <f>Datos!CR59</f>
        <v>-3226</v>
      </c>
      <c r="E58" s="32">
        <f>Datos!DC59</f>
        <v>3822.5</v>
      </c>
      <c r="F58" s="32">
        <f>Datos!DD59</f>
        <v>0</v>
      </c>
      <c r="G58" s="32">
        <f>Datos!DE59</f>
        <v>-559.6</v>
      </c>
      <c r="H58" s="32">
        <f>Datos!DF59</f>
        <v>36.9</v>
      </c>
      <c r="I58" s="32">
        <f>Datos!DG59</f>
        <v>0</v>
      </c>
      <c r="J58" s="32"/>
      <c r="K58" s="22">
        <v>1974</v>
      </c>
      <c r="L58" s="32">
        <f>Datos!CS59</f>
        <v>6838.5</v>
      </c>
      <c r="M58" s="32">
        <f>Datos!CT59</f>
        <v>3377.2</v>
      </c>
      <c r="N58" s="32">
        <f>Datos!CU59</f>
        <v>2650.2</v>
      </c>
      <c r="O58" s="32">
        <f>Datos!CV59</f>
        <v>675.3</v>
      </c>
      <c r="P58" s="32">
        <f>Datos!CW59</f>
        <v>135.69999999999999</v>
      </c>
      <c r="Q58" s="94"/>
      <c r="R58" s="22">
        <v>1974</v>
      </c>
      <c r="S58" s="32">
        <f>Datos!CX59</f>
        <v>10064.4</v>
      </c>
      <c r="T58" s="32">
        <f>Datos!CY59</f>
        <v>6225.5</v>
      </c>
      <c r="U58" s="32">
        <f>Datos!CZ59</f>
        <v>2253.9</v>
      </c>
      <c r="V58" s="32">
        <f>Datos!DA59</f>
        <v>1568.1999999999998</v>
      </c>
      <c r="W58" s="32">
        <f>Datos!DB59</f>
        <v>16.8</v>
      </c>
      <c r="X58" s="94"/>
      <c r="Y58" s="22">
        <v>1974</v>
      </c>
      <c r="Z58" s="25">
        <f>Datos!CK59</f>
        <v>47.369791666666664</v>
      </c>
      <c r="AA58" s="25">
        <f>Datos!CL59</f>
        <v>1.1500000000000001</v>
      </c>
      <c r="AB58" s="25">
        <f>Datos!CM59</f>
        <v>1414.023631840796</v>
      </c>
      <c r="AC58" s="25">
        <f>Datos!CN59</f>
        <v>385.80331902747707</v>
      </c>
      <c r="AE58" s="22">
        <v>1974</v>
      </c>
      <c r="AF58" s="25">
        <f>Datos!DO59</f>
        <v>-4.4820147003413338</v>
      </c>
      <c r="AG58" s="25">
        <f>Datos!DI59</f>
        <v>0.50321938142084033</v>
      </c>
      <c r="AH58" s="25">
        <f>Datos!DJ59</f>
        <v>13.341426708917458</v>
      </c>
      <c r="AI58" s="25" t="e">
        <f>Datos!#REF!</f>
        <v>#REF!</v>
      </c>
      <c r="AJ58" s="42">
        <f>Datos!CQ59</f>
        <v>-3.431093341760727</v>
      </c>
    </row>
    <row r="59" spans="1:36" x14ac:dyDescent="0.25">
      <c r="A59" s="9">
        <v>60</v>
      </c>
      <c r="C59" s="22">
        <v>1975</v>
      </c>
      <c r="D59" s="32">
        <f>Datos!CR60</f>
        <v>-4442.6000000000004</v>
      </c>
      <c r="E59" s="32">
        <f>Datos!DC60</f>
        <v>5458.9</v>
      </c>
      <c r="F59" s="32">
        <f>Datos!DD60</f>
        <v>0</v>
      </c>
      <c r="G59" s="32">
        <f>Datos!DE60</f>
        <v>-851.2</v>
      </c>
      <c r="H59" s="32">
        <f>Datos!DF60</f>
        <v>165.1</v>
      </c>
      <c r="I59" s="32">
        <f>Datos!DG60</f>
        <v>0</v>
      </c>
      <c r="J59" s="32"/>
      <c r="K59" s="22">
        <v>1975</v>
      </c>
      <c r="L59" s="32">
        <f>Datos!CS60</f>
        <v>7134.8</v>
      </c>
      <c r="M59" s="32">
        <f>Datos!CT60</f>
        <v>3540.6000000000004</v>
      </c>
      <c r="N59" s="32">
        <f>Datos!CU60</f>
        <v>2906.5</v>
      </c>
      <c r="O59" s="32">
        <f>Datos!CV60</f>
        <v>533.1</v>
      </c>
      <c r="P59" s="32">
        <f>Datos!CW60</f>
        <v>154.6</v>
      </c>
      <c r="Q59" s="94"/>
      <c r="R59" s="22">
        <v>1975</v>
      </c>
      <c r="S59" s="32">
        <f>Datos!CX60</f>
        <v>11577.4</v>
      </c>
      <c r="T59" s="32">
        <f>Datos!CY60</f>
        <v>6732.2999999999993</v>
      </c>
      <c r="U59" s="32">
        <f>Datos!CZ60</f>
        <v>2703.1</v>
      </c>
      <c r="V59" s="32">
        <f>Datos!DA60</f>
        <v>2120.6999999999998</v>
      </c>
      <c r="W59" s="32">
        <f>Datos!DB60</f>
        <v>21.4</v>
      </c>
      <c r="X59" s="94"/>
      <c r="Y59" s="22">
        <v>1975</v>
      </c>
      <c r="Z59" s="25">
        <f>Datos!CK60</f>
        <v>55.24</v>
      </c>
      <c r="AA59" s="25">
        <f>Datos!CL60</f>
        <v>1.1500000000000001</v>
      </c>
      <c r="AB59" s="25">
        <f>Datos!CM60</f>
        <v>1648.955223880597</v>
      </c>
      <c r="AC59" s="25">
        <f>Datos!CN60</f>
        <v>391.40814623453463</v>
      </c>
      <c r="AE59" s="22">
        <v>1975</v>
      </c>
      <c r="AF59" s="25">
        <f>Datos!DO60</f>
        <v>-5.048179628198719</v>
      </c>
      <c r="AG59" s="25">
        <f>Datos!DI60</f>
        <v>0.33521203581655379</v>
      </c>
      <c r="AH59" s="25">
        <f>Datos!DJ60</f>
        <v>11.673219399118222</v>
      </c>
      <c r="AI59" s="25" t="e">
        <f>Datos!#REF!</f>
        <v>#REF!</v>
      </c>
      <c r="AJ59" s="42">
        <f>Datos!CQ60</f>
        <v>-11.978580017656526</v>
      </c>
    </row>
    <row r="60" spans="1:36" x14ac:dyDescent="0.25">
      <c r="A60" s="9">
        <v>61</v>
      </c>
      <c r="C60" s="22">
        <v>1976</v>
      </c>
      <c r="D60" s="32">
        <f>Datos!CR61</f>
        <v>-3683.3</v>
      </c>
      <c r="E60" s="32">
        <f>Datos!DC61</f>
        <v>5070</v>
      </c>
      <c r="F60" s="32">
        <f>Datos!DD61</f>
        <v>0</v>
      </c>
      <c r="G60" s="32">
        <f>Datos!DE61</f>
        <v>-1707.7</v>
      </c>
      <c r="H60" s="32">
        <f>Datos!DF61</f>
        <v>-320.89999999999998</v>
      </c>
      <c r="I60" s="32">
        <f>Datos!DG61</f>
        <v>0</v>
      </c>
      <c r="J60" s="13"/>
      <c r="K60" s="22">
        <v>1976</v>
      </c>
      <c r="L60" s="32">
        <f>Datos!CS61</f>
        <v>8277.2000000000007</v>
      </c>
      <c r="M60" s="32">
        <f>Datos!CT61</f>
        <v>4181.3999999999996</v>
      </c>
      <c r="N60" s="32">
        <f>Datos!CU61</f>
        <v>3286.9</v>
      </c>
      <c r="O60" s="32">
        <f>Datos!CV61</f>
        <v>631.79999999999995</v>
      </c>
      <c r="P60" s="32">
        <f>Datos!CW61</f>
        <v>177.2</v>
      </c>
      <c r="Q60" s="94"/>
      <c r="R60" s="22">
        <v>1976</v>
      </c>
      <c r="S60" s="32">
        <f>Datos!CX61</f>
        <v>11960.5</v>
      </c>
      <c r="T60" s="32">
        <f>Datos!CY61</f>
        <v>6428.5999999999995</v>
      </c>
      <c r="U60" s="32">
        <f>Datos!CZ61</f>
        <v>2915</v>
      </c>
      <c r="V60" s="32">
        <f>Datos!DA61</f>
        <v>2594.3000000000002</v>
      </c>
      <c r="W60" s="32">
        <f>Datos!DB61</f>
        <v>22.6</v>
      </c>
      <c r="X60" s="94"/>
      <c r="Y60" s="22">
        <v>1976</v>
      </c>
      <c r="Z60" s="25">
        <f>Datos!CK61</f>
        <v>71.13000000000001</v>
      </c>
      <c r="AA60" s="25">
        <f>Datos!CL61</f>
        <v>1.1500000000000001</v>
      </c>
      <c r="AB60" s="25">
        <f>Datos!CM61</f>
        <v>2123.2835820895525</v>
      </c>
      <c r="AC60" s="25">
        <f>Datos!CN61</f>
        <v>435.13873129563513</v>
      </c>
      <c r="AE60" s="22">
        <v>1976</v>
      </c>
      <c r="AF60" s="25">
        <f>Datos!DO61</f>
        <v>-4.1374284447193519</v>
      </c>
      <c r="AG60" s="25">
        <f>Datos!DI61</f>
        <v>0.33597720734546688</v>
      </c>
      <c r="AH60" s="25">
        <f>Datos!DJ61</f>
        <v>11.918148344819137</v>
      </c>
      <c r="AI60" s="25" t="e">
        <f>Datos!#REF!</f>
        <v>#REF!</v>
      </c>
      <c r="AJ60" s="42">
        <f>Datos!CQ61</f>
        <v>15.43523771336055</v>
      </c>
    </row>
    <row r="61" spans="1:36" ht="15.75" customHeight="1" x14ac:dyDescent="0.25">
      <c r="A61" s="9">
        <v>62</v>
      </c>
      <c r="C61" s="22">
        <v>1977</v>
      </c>
      <c r="D61" s="32">
        <f>Datos!CR62</f>
        <v>-1596.4</v>
      </c>
      <c r="E61" s="32">
        <f>Datos!DC62</f>
        <v>2276</v>
      </c>
      <c r="F61" s="32">
        <f>Datos!DD62</f>
        <v>0</v>
      </c>
      <c r="G61" s="32">
        <f>Datos!DE62</f>
        <v>-22.5</v>
      </c>
      <c r="H61" s="32">
        <f>Datos!DF62</f>
        <v>657.1</v>
      </c>
      <c r="I61" s="32">
        <f>Datos!DG62</f>
        <v>0</v>
      </c>
      <c r="J61" s="43"/>
      <c r="K61" s="22">
        <v>1977</v>
      </c>
      <c r="L61" s="32">
        <f>Datos!CS62</f>
        <v>9177.1</v>
      </c>
      <c r="M61" s="32">
        <f>Datos!CT62</f>
        <v>5193.0000000000009</v>
      </c>
      <c r="N61" s="32">
        <f>Datos!CU62</f>
        <v>3149</v>
      </c>
      <c r="O61" s="32">
        <f>Datos!CV62</f>
        <v>641.29999999999995</v>
      </c>
      <c r="P61" s="32">
        <f>Datos!CW62</f>
        <v>193.7</v>
      </c>
      <c r="Q61" s="94"/>
      <c r="R61" s="22">
        <v>1977</v>
      </c>
      <c r="S61" s="32">
        <f>Datos!CX62</f>
        <v>10773.5</v>
      </c>
      <c r="T61" s="32">
        <f>Datos!CY62</f>
        <v>5735.6</v>
      </c>
      <c r="U61" s="32">
        <f>Datos!CZ62</f>
        <v>2327.5</v>
      </c>
      <c r="V61" s="32">
        <f>Datos!DA62</f>
        <v>2686.9</v>
      </c>
      <c r="W61" s="32">
        <f>Datos!DB62</f>
        <v>23.4</v>
      </c>
      <c r="X61" s="94"/>
      <c r="Y61" s="22">
        <v>1977</v>
      </c>
      <c r="Z61" s="25">
        <f>Datos!CK62</f>
        <v>91.2</v>
      </c>
      <c r="AA61" s="25">
        <f>Datos!CL62</f>
        <v>1.1500000000000001</v>
      </c>
      <c r="AB61" s="25">
        <f>Datos!CM62</f>
        <v>2722.3880597014927</v>
      </c>
      <c r="AC61" s="25">
        <f>Datos!CN62</f>
        <v>432.27908586198902</v>
      </c>
      <c r="AE61" s="22">
        <v>1977</v>
      </c>
      <c r="AF61" s="25">
        <f>Datos!DO62</f>
        <v>-1.9480964398609972</v>
      </c>
      <c r="AG61" s="25">
        <f>Datos!DI62</f>
        <v>0.3994061417981109</v>
      </c>
      <c r="AH61" s="25">
        <f>Datos!DJ62</f>
        <v>13.336235750854982</v>
      </c>
      <c r="AI61" s="25" t="e">
        <f>Datos!#REF!</f>
        <v>#REF!</v>
      </c>
      <c r="AJ61" s="42">
        <f>Datos!CQ62</f>
        <v>-0.49669122190721948</v>
      </c>
    </row>
    <row r="62" spans="1:36" x14ac:dyDescent="0.25">
      <c r="A62" s="9">
        <v>63</v>
      </c>
      <c r="C62" s="22">
        <v>1978</v>
      </c>
      <c r="D62" s="32">
        <f>Datos!CR63</f>
        <v>-2693</v>
      </c>
      <c r="E62" s="32">
        <f>Datos!DC63</f>
        <v>3254.1</v>
      </c>
      <c r="F62" s="32">
        <f>Datos!DD63</f>
        <v>0</v>
      </c>
      <c r="G62" s="32">
        <f>Datos!DE63</f>
        <v>-127</v>
      </c>
      <c r="H62" s="32">
        <f>Datos!DF63</f>
        <v>434.2</v>
      </c>
      <c r="I62" s="32">
        <f>Datos!DG63</f>
        <v>0</v>
      </c>
      <c r="K62" s="22">
        <v>1978</v>
      </c>
      <c r="L62" s="32">
        <f>Datos!CS63</f>
        <v>11653.1</v>
      </c>
      <c r="M62" s="32">
        <f>Datos!CT63</f>
        <v>6764.3</v>
      </c>
      <c r="N62" s="32">
        <f>Datos!CU63</f>
        <v>3736</v>
      </c>
      <c r="O62" s="32">
        <f>Datos!CV63</f>
        <v>927.2</v>
      </c>
      <c r="P62" s="32">
        <f>Datos!CW63</f>
        <v>225.6</v>
      </c>
      <c r="R62" s="22">
        <v>1978</v>
      </c>
      <c r="S62" s="32">
        <f>Datos!CX63</f>
        <v>14346.1</v>
      </c>
      <c r="T62" s="32">
        <f>Datos!CY63</f>
        <v>7991.5</v>
      </c>
      <c r="U62" s="32">
        <f>Datos!CZ63</f>
        <v>2927.7</v>
      </c>
      <c r="V62" s="32">
        <f>Datos!DA63</f>
        <v>3397.8</v>
      </c>
      <c r="W62" s="32">
        <f>Datos!DB63</f>
        <v>29.3</v>
      </c>
      <c r="Y62" s="22">
        <v>1978</v>
      </c>
      <c r="Z62" s="25">
        <f>Datos!CK63</f>
        <v>103.49</v>
      </c>
      <c r="AA62" s="25">
        <f>Datos!CL63</f>
        <v>1.1500000000000001</v>
      </c>
      <c r="AB62" s="25">
        <f>Datos!CM63</f>
        <v>3089.2537313432831</v>
      </c>
      <c r="AC62" s="25">
        <f>Datos!CN63</f>
        <v>417.62623860642174</v>
      </c>
      <c r="AE62" s="22">
        <v>1978</v>
      </c>
      <c r="AF62" s="25">
        <f>Datos!DO63</f>
        <v>-2.6153483488905187</v>
      </c>
      <c r="AG62" s="25">
        <f>Datos!DI63</f>
        <v>0.37399578505671693</v>
      </c>
      <c r="AH62" s="25">
        <f>Datos!DJ63</f>
        <v>14.33032200763413</v>
      </c>
      <c r="AI62" s="25" t="e">
        <f>Datos!#REF!</f>
        <v>#REF!</v>
      </c>
      <c r="AJ62" s="42">
        <f>Datos!CQ63</f>
        <v>-7.3442526696921195</v>
      </c>
    </row>
    <row r="63" spans="1:36" x14ac:dyDescent="0.25">
      <c r="A63" s="9">
        <v>64</v>
      </c>
      <c r="C63" s="22">
        <v>1979</v>
      </c>
      <c r="D63" s="32">
        <f>Datos!CR64</f>
        <v>-4870.5</v>
      </c>
      <c r="E63" s="32">
        <f>Datos!DC64</f>
        <v>4533.3</v>
      </c>
      <c r="F63" s="32">
        <f>Datos!DD64</f>
        <v>70</v>
      </c>
      <c r="G63" s="32">
        <f>Datos!DE64</f>
        <v>686.2</v>
      </c>
      <c r="H63" s="32">
        <f>Datos!DF64</f>
        <v>419</v>
      </c>
      <c r="I63" s="32">
        <f>Datos!DG64</f>
        <v>1</v>
      </c>
      <c r="K63" s="22">
        <v>1979</v>
      </c>
      <c r="L63" s="32">
        <f>Datos!CS64</f>
        <v>16263.5</v>
      </c>
      <c r="M63" s="32">
        <f>Datos!CT64</f>
        <v>9943.3000000000011</v>
      </c>
      <c r="N63" s="32">
        <f>Datos!CU64</f>
        <v>4675.2000000000007</v>
      </c>
      <c r="O63" s="32">
        <f>Datos!CV64</f>
        <v>1381.6</v>
      </c>
      <c r="P63" s="32">
        <f>Datos!CW64</f>
        <v>256.39999999999998</v>
      </c>
      <c r="R63" s="22">
        <v>1979</v>
      </c>
      <c r="S63" s="32">
        <f>Datos!CX64</f>
        <v>21134</v>
      </c>
      <c r="T63" s="32">
        <f>Datos!CY64</f>
        <v>12131.5</v>
      </c>
      <c r="U63" s="32">
        <f>Datos!CZ64</f>
        <v>4051.1</v>
      </c>
      <c r="V63" s="32">
        <f>Datos!DA64</f>
        <v>4918.8999999999996</v>
      </c>
      <c r="W63" s="32">
        <f>Datos!DB64</f>
        <v>32.5</v>
      </c>
      <c r="Y63" s="22">
        <v>1979</v>
      </c>
      <c r="Z63" s="25">
        <f>Datos!CK64</f>
        <v>119.78</v>
      </c>
      <c r="AA63" s="25">
        <f>Datos!CL64</f>
        <v>1.1500000000000001</v>
      </c>
      <c r="AB63" s="25">
        <f>Datos!CM64</f>
        <v>3575.5223880597014</v>
      </c>
      <c r="AC63" s="25">
        <f>Datos!CN64</f>
        <v>408.96709923006176</v>
      </c>
      <c r="AE63" s="22">
        <v>1979</v>
      </c>
      <c r="AF63" s="25">
        <f>Datos!DO64</f>
        <v>-3.6148039169024164</v>
      </c>
      <c r="AG63" s="25">
        <f>Datos!DI64</f>
        <v>0.58023892870019689</v>
      </c>
      <c r="AH63" s="25">
        <f>Datos!DJ64</f>
        <v>16.383548609965604</v>
      </c>
      <c r="AI63" s="25" t="e">
        <f>Datos!#REF!</f>
        <v>#REF!</v>
      </c>
      <c r="AJ63" s="42">
        <f>Datos!CQ64</f>
        <v>8.7359641559807919</v>
      </c>
    </row>
    <row r="64" spans="1:36" ht="15.75" customHeight="1" x14ac:dyDescent="0.25">
      <c r="A64" s="9">
        <v>65</v>
      </c>
      <c r="C64" s="22">
        <v>1980</v>
      </c>
      <c r="D64" s="32">
        <f>Datos!CR65</f>
        <v>-10434.097</v>
      </c>
      <c r="E64" s="32">
        <f>Datos!DC65</f>
        <v>11274.5</v>
      </c>
      <c r="F64" s="32">
        <f>Datos!DD65</f>
        <v>0</v>
      </c>
      <c r="G64" s="32">
        <f>Datos!DE65</f>
        <v>-142.30000000000001</v>
      </c>
      <c r="H64" s="32">
        <f>Datos!DF65</f>
        <v>916.2</v>
      </c>
      <c r="I64" s="32">
        <f>Datos!DG65</f>
        <v>-217.9</v>
      </c>
      <c r="K64" s="22">
        <v>1980</v>
      </c>
      <c r="L64" s="32">
        <f>Datos!CS65</f>
        <v>24860</v>
      </c>
      <c r="M64" s="32">
        <f>Datos!CT65</f>
        <v>18031.039000000001</v>
      </c>
      <c r="N64" s="32">
        <f>Datos!CU65</f>
        <v>4569.018</v>
      </c>
      <c r="O64" s="32">
        <f>Datos!CV65</f>
        <v>1383.309</v>
      </c>
      <c r="P64" s="32">
        <f>Datos!CW65</f>
        <v>877.30500000000006</v>
      </c>
      <c r="R64" s="22">
        <v>1980</v>
      </c>
      <c r="S64" s="32">
        <f>Datos!CX65</f>
        <v>35294</v>
      </c>
      <c r="T64" s="32">
        <f>Datos!CY65</f>
        <v>21089.360000000001</v>
      </c>
      <c r="U64" s="32">
        <f>Datos!CZ65</f>
        <v>6340.6229999999996</v>
      </c>
      <c r="V64" s="32">
        <f>Datos!DA65</f>
        <v>7820.6610000000001</v>
      </c>
      <c r="W64" s="32">
        <f>Datos!DB65</f>
        <v>44.124000000000002</v>
      </c>
      <c r="Y64" s="22">
        <v>1980</v>
      </c>
      <c r="Z64" s="25">
        <f>Datos!CK65</f>
        <v>140.69</v>
      </c>
      <c r="AA64" s="25">
        <f>Datos!CL65</f>
        <v>1.1500000000000001</v>
      </c>
      <c r="AB64" s="25">
        <f>Datos!CM65</f>
        <v>4199.7014925373132</v>
      </c>
      <c r="AC64" s="25">
        <f>Datos!CN65</f>
        <v>380.17747680617657</v>
      </c>
      <c r="AE64" s="22">
        <v>1980</v>
      </c>
      <c r="AF64" s="25">
        <f>Datos!DO65</f>
        <v>-5.4503789661681514</v>
      </c>
      <c r="AG64" s="25">
        <f>Datos!DI65</f>
        <v>0.84758507712784747</v>
      </c>
      <c r="AH64" s="25">
        <f>Datos!DJ65</f>
        <v>20.435021819109561</v>
      </c>
      <c r="AI64" s="25" t="e">
        <f>Datos!#REF!</f>
        <v>#REF!</v>
      </c>
      <c r="AJ64" s="42">
        <f>Datos!CQ65</f>
        <v>12.12615633186549</v>
      </c>
    </row>
    <row r="65" spans="1:36" x14ac:dyDescent="0.25">
      <c r="A65" s="9">
        <v>66</v>
      </c>
      <c r="B65" s="43"/>
      <c r="C65" s="22">
        <v>1981</v>
      </c>
      <c r="D65" s="32">
        <f>Datos!CR66</f>
        <v>-16240.603999999999</v>
      </c>
      <c r="E65" s="32">
        <f>Datos!DC66</f>
        <v>26616.3</v>
      </c>
      <c r="F65" s="32">
        <f>Datos!DD66</f>
        <v>0</v>
      </c>
      <c r="G65" s="32">
        <f>Datos!DE66</f>
        <v>-9221</v>
      </c>
      <c r="H65" s="32">
        <f>Datos!DF66</f>
        <v>1031.4000000000001</v>
      </c>
      <c r="I65" s="32">
        <f>Datos!DG66</f>
        <v>123.4</v>
      </c>
      <c r="J65" s="43"/>
      <c r="K65" s="22">
        <v>1981</v>
      </c>
      <c r="L65" s="32">
        <f>Datos!CS66</f>
        <v>31111</v>
      </c>
      <c r="M65" s="32">
        <f>Datos!CT66</f>
        <v>23307.339</v>
      </c>
      <c r="N65" s="32">
        <f>Datos!CU66</f>
        <v>4947.4920000000002</v>
      </c>
      <c r="O65" s="32">
        <f>Datos!CV66</f>
        <v>1779.0530000000001</v>
      </c>
      <c r="P65" s="32">
        <f>Datos!CW66</f>
        <v>1077.606</v>
      </c>
      <c r="R65" s="22">
        <v>1981</v>
      </c>
      <c r="S65" s="32">
        <f>Datos!CX66</f>
        <v>47352.093999999997</v>
      </c>
      <c r="T65" s="32">
        <f>Datos!CY66</f>
        <v>27184.229000000003</v>
      </c>
      <c r="U65" s="32">
        <f>Datos!CZ66</f>
        <v>8216.8169999999991</v>
      </c>
      <c r="V65" s="32">
        <f>Datos!DA66</f>
        <v>11893.837</v>
      </c>
      <c r="W65" s="32">
        <f>Datos!DB66</f>
        <v>57.211000000000006</v>
      </c>
      <c r="Y65" s="22">
        <v>1981</v>
      </c>
      <c r="Z65" s="25">
        <f>Datos!CK66</f>
        <v>183.05</v>
      </c>
      <c r="AA65" s="25">
        <f>Datos!CL66</f>
        <v>1.1500000000000001</v>
      </c>
      <c r="AB65" s="25">
        <f>Datos!CM66</f>
        <v>5464.1791044776119</v>
      </c>
      <c r="AC65" s="25">
        <f>Datos!CN66</f>
        <v>386.64083479848858</v>
      </c>
      <c r="AE65" s="22">
        <v>1981</v>
      </c>
      <c r="AF65" s="25">
        <f>Datos!DO66</f>
        <v>-6.591621692822816</v>
      </c>
      <c r="AG65" s="25">
        <f>Datos!DI66</f>
        <v>0.69043045823054927</v>
      </c>
      <c r="AH65" s="25">
        <f>Datos!DJ66</f>
        <v>20.493161149267497</v>
      </c>
      <c r="AI65" s="25" t="e">
        <f>Datos!#REF!</f>
        <v>#REF!</v>
      </c>
      <c r="AJ65" s="42">
        <f>Datos!CQ66</f>
        <v>-2.5234596118190344</v>
      </c>
    </row>
    <row r="66" spans="1:36" x14ac:dyDescent="0.25">
      <c r="A66" s="9">
        <v>67</v>
      </c>
      <c r="B66" s="113"/>
      <c r="C66" s="22">
        <v>1982</v>
      </c>
      <c r="D66" s="32">
        <f>Datos!CR67</f>
        <v>-5890.0720000000001</v>
      </c>
      <c r="E66" s="32">
        <f>Datos!DC67</f>
        <v>9977.5</v>
      </c>
      <c r="F66" s="32">
        <f>Datos!DD67</f>
        <v>0</v>
      </c>
      <c r="G66" s="32">
        <f>Datos!DE67</f>
        <v>-7405.7</v>
      </c>
      <c r="H66" s="32">
        <f>Datos!DF67</f>
        <v>-3202.9</v>
      </c>
      <c r="I66" s="32">
        <f>Datos!DG67</f>
        <v>-115.5</v>
      </c>
      <c r="J66" s="113"/>
      <c r="K66" s="38">
        <v>1982</v>
      </c>
      <c r="L66" s="32">
        <f>Datos!CS67</f>
        <v>30973</v>
      </c>
      <c r="M66" s="32">
        <f>Datos!CT67</f>
        <v>24055.21</v>
      </c>
      <c r="N66" s="32">
        <f>Datos!CU67</f>
        <v>4113.7809999999999</v>
      </c>
      <c r="O66" s="32">
        <f>Datos!CV67</f>
        <v>1731.3219999999999</v>
      </c>
      <c r="P66" s="32">
        <f>Datos!CW67</f>
        <v>1071.7349999999999</v>
      </c>
      <c r="R66" s="38">
        <v>1982</v>
      </c>
      <c r="S66" s="32">
        <f>Datos!CX67</f>
        <v>36863</v>
      </c>
      <c r="T66" s="32">
        <f>Datos!CY67</f>
        <v>17010.631000000001</v>
      </c>
      <c r="U66" s="32">
        <f>Datos!CZ67</f>
        <v>5829.9070000000002</v>
      </c>
      <c r="V66" s="32">
        <f>Datos!DA67</f>
        <v>13992.58</v>
      </c>
      <c r="W66" s="32">
        <f>Datos!DB67</f>
        <v>29.001999999999999</v>
      </c>
      <c r="Y66" s="22">
        <v>1982</v>
      </c>
      <c r="Z66" s="25">
        <f>Datos!CK67</f>
        <v>257.07166666666666</v>
      </c>
      <c r="AA66" s="25">
        <f>Datos!CL67</f>
        <v>1.1500000000000001</v>
      </c>
      <c r="AB66" s="25">
        <f>Datos!CM67</f>
        <v>7673.7810945273623</v>
      </c>
      <c r="AC66" s="25">
        <f>Datos!CN67</f>
        <v>341.68947840878553</v>
      </c>
      <c r="AE66" s="22">
        <v>1982</v>
      </c>
      <c r="AF66" s="25">
        <f>Datos!DO67</f>
        <v>-3.3340700565939692</v>
      </c>
      <c r="AG66" s="25">
        <f>Datos!DI67</f>
        <v>0.3546297720055242</v>
      </c>
      <c r="AH66" s="25">
        <f>Datos!DJ67</f>
        <v>23.245283050351329</v>
      </c>
      <c r="AI66" s="25" t="e">
        <f>Datos!#REF!</f>
        <v>#REF!</v>
      </c>
      <c r="AJ66" s="42">
        <f>Datos!CQ67</f>
        <v>-12.871471564876025</v>
      </c>
    </row>
    <row r="67" spans="1:36" x14ac:dyDescent="0.25">
      <c r="B67" s="113"/>
      <c r="C67" s="229" t="s">
        <v>262</v>
      </c>
      <c r="D67" s="229"/>
      <c r="E67" s="229"/>
      <c r="F67" s="229"/>
      <c r="G67" s="229"/>
      <c r="H67" s="229"/>
      <c r="I67" s="229"/>
      <c r="J67" s="113"/>
      <c r="K67" s="229" t="s">
        <v>239</v>
      </c>
      <c r="L67" s="229"/>
      <c r="M67" s="229"/>
      <c r="N67" s="229"/>
      <c r="O67" s="229"/>
      <c r="P67" s="229"/>
      <c r="R67" s="229" t="s">
        <v>262</v>
      </c>
      <c r="S67" s="229"/>
      <c r="T67" s="229"/>
      <c r="U67" s="229"/>
      <c r="V67" s="229"/>
      <c r="W67" s="229"/>
      <c r="Y67" s="229" t="s">
        <v>262</v>
      </c>
      <c r="Z67" s="229"/>
      <c r="AA67" s="229"/>
      <c r="AB67" s="229"/>
      <c r="AC67" s="229"/>
      <c r="AE67" s="229" t="s">
        <v>206</v>
      </c>
      <c r="AF67" s="229"/>
      <c r="AG67" s="229"/>
      <c r="AH67" s="229"/>
      <c r="AI67" s="229"/>
      <c r="AJ67" s="229"/>
    </row>
    <row r="68" spans="1:36" x14ac:dyDescent="0.25">
      <c r="B68" s="113"/>
      <c r="C68" s="114"/>
      <c r="D68" s="114"/>
      <c r="E68" s="114"/>
      <c r="F68" s="114"/>
      <c r="G68" s="114"/>
      <c r="H68" s="114"/>
      <c r="I68" s="114"/>
      <c r="J68" s="114"/>
      <c r="K68" s="43"/>
    </row>
    <row r="69" spans="1:36" x14ac:dyDescent="0.25">
      <c r="B69" s="113"/>
      <c r="C69" s="114"/>
      <c r="D69" s="114"/>
      <c r="E69" s="114"/>
      <c r="F69" s="114"/>
      <c r="G69" s="114"/>
      <c r="H69" s="114"/>
      <c r="I69" s="114"/>
      <c r="J69" s="114"/>
      <c r="K69" s="43"/>
    </row>
    <row r="70" spans="1:36" x14ac:dyDescent="0.25">
      <c r="B70" s="113"/>
      <c r="C70" s="114"/>
      <c r="D70" s="114"/>
      <c r="E70" s="114"/>
      <c r="F70" s="114"/>
      <c r="G70" s="114"/>
      <c r="H70" s="114"/>
      <c r="I70" s="114"/>
      <c r="J70" s="114"/>
      <c r="K70" s="43"/>
    </row>
    <row r="71" spans="1:36" x14ac:dyDescent="0.25">
      <c r="B71" s="113"/>
      <c r="C71" s="114"/>
      <c r="D71" s="114"/>
      <c r="E71" s="114"/>
      <c r="F71" s="114"/>
      <c r="G71" s="114"/>
      <c r="H71" s="114"/>
      <c r="I71" s="114"/>
      <c r="J71" s="114"/>
      <c r="K71" s="43"/>
    </row>
    <row r="72" spans="1:36" x14ac:dyDescent="0.25">
      <c r="B72" s="113"/>
      <c r="C72" s="114"/>
      <c r="D72" s="114"/>
      <c r="E72" s="114"/>
      <c r="F72" s="114"/>
      <c r="G72" s="114"/>
      <c r="H72" s="114"/>
      <c r="I72" s="114"/>
      <c r="J72" s="114"/>
      <c r="K72" s="43"/>
    </row>
    <row r="73" spans="1:36" x14ac:dyDescent="0.25">
      <c r="B73" s="113"/>
      <c r="C73" s="114"/>
      <c r="D73" s="114"/>
      <c r="E73" s="114"/>
      <c r="F73" s="114"/>
      <c r="G73" s="114"/>
      <c r="H73" s="114"/>
      <c r="I73" s="114"/>
      <c r="J73" s="114"/>
      <c r="K73" s="43"/>
    </row>
    <row r="74" spans="1:36" x14ac:dyDescent="0.25">
      <c r="B74" s="113"/>
      <c r="C74" s="113"/>
      <c r="D74" s="113"/>
      <c r="E74" s="113"/>
      <c r="F74" s="113"/>
      <c r="G74" s="113"/>
      <c r="H74" s="113"/>
      <c r="I74" s="113"/>
      <c r="J74" s="113"/>
      <c r="K74" s="43"/>
    </row>
    <row r="75" spans="1:36" x14ac:dyDescent="0.25">
      <c r="B75" s="43"/>
      <c r="C75" s="43"/>
      <c r="D75" s="43"/>
      <c r="E75" s="43"/>
      <c r="F75" s="43"/>
      <c r="G75" s="43"/>
      <c r="H75" s="43"/>
      <c r="I75" s="43"/>
      <c r="J75" s="43"/>
      <c r="K75" s="43"/>
    </row>
  </sheetData>
  <mergeCells count="80">
    <mergeCell ref="R67:W67"/>
    <mergeCell ref="R4:W4"/>
    <mergeCell ref="R5:R7"/>
    <mergeCell ref="S5:S7"/>
    <mergeCell ref="T5:T7"/>
    <mergeCell ref="U5:U7"/>
    <mergeCell ref="V5:V7"/>
    <mergeCell ref="W5:W7"/>
    <mergeCell ref="R34:W34"/>
    <mergeCell ref="R38:W38"/>
    <mergeCell ref="R39:R41"/>
    <mergeCell ref="S39:S41"/>
    <mergeCell ref="T39:T41"/>
    <mergeCell ref="U39:U41"/>
    <mergeCell ref="V39:V41"/>
    <mergeCell ref="W39:W41"/>
    <mergeCell ref="C38:I38"/>
    <mergeCell ref="AJ39:AJ41"/>
    <mergeCell ref="C67:I67"/>
    <mergeCell ref="K67:P67"/>
    <mergeCell ref="Y67:AC67"/>
    <mergeCell ref="AE67:AJ67"/>
    <mergeCell ref="AE39:AE41"/>
    <mergeCell ref="AF39:AF41"/>
    <mergeCell ref="AG39:AG41"/>
    <mergeCell ref="AH39:AH41"/>
    <mergeCell ref="AI39:AI41"/>
    <mergeCell ref="Y39:Y41"/>
    <mergeCell ref="Z39:Z41"/>
    <mergeCell ref="AA39:AA41"/>
    <mergeCell ref="AB39:AB41"/>
    <mergeCell ref="AC39:AC41"/>
    <mergeCell ref="K38:P38"/>
    <mergeCell ref="Y38:AC38"/>
    <mergeCell ref="AE38:AJ38"/>
    <mergeCell ref="C39:C41"/>
    <mergeCell ref="D39:D41"/>
    <mergeCell ref="E39:E41"/>
    <mergeCell ref="F39:F41"/>
    <mergeCell ref="G39:G41"/>
    <mergeCell ref="I39:I41"/>
    <mergeCell ref="H39:H41"/>
    <mergeCell ref="K39:K41"/>
    <mergeCell ref="L39:L41"/>
    <mergeCell ref="M39:M41"/>
    <mergeCell ref="N39:N41"/>
    <mergeCell ref="O39:O41"/>
    <mergeCell ref="P39:P41"/>
    <mergeCell ref="C34:I34"/>
    <mergeCell ref="K34:P34"/>
    <mergeCell ref="Y34:AC34"/>
    <mergeCell ref="AE34:AJ34"/>
    <mergeCell ref="AI5:AI7"/>
    <mergeCell ref="AJ5:AJ7"/>
    <mergeCell ref="AC5:AC7"/>
    <mergeCell ref="AE5:AE7"/>
    <mergeCell ref="AF5:AF7"/>
    <mergeCell ref="AG5:AG7"/>
    <mergeCell ref="AH5:AH7"/>
    <mergeCell ref="P5:P7"/>
    <mergeCell ref="Y5:Y7"/>
    <mergeCell ref="Z5:Z7"/>
    <mergeCell ref="AA5:AA7"/>
    <mergeCell ref="AB5:AB7"/>
    <mergeCell ref="O5:O7"/>
    <mergeCell ref="C4:I4"/>
    <mergeCell ref="K4:P4"/>
    <mergeCell ref="Y4:AC4"/>
    <mergeCell ref="AE4:AJ4"/>
    <mergeCell ref="C5:C7"/>
    <mergeCell ref="D5:D7"/>
    <mergeCell ref="E5:E7"/>
    <mergeCell ref="F5:F7"/>
    <mergeCell ref="G5:G7"/>
    <mergeCell ref="I5:I7"/>
    <mergeCell ref="K5:K7"/>
    <mergeCell ref="L5:L7"/>
    <mergeCell ref="M5:M7"/>
    <mergeCell ref="N5:N7"/>
    <mergeCell ref="H5:H7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75"/>
  <sheetViews>
    <sheetView topLeftCell="I56" zoomScale="90" zoomScaleNormal="90" workbookViewId="0">
      <selection activeCell="S5" sqref="S5:S7"/>
    </sheetView>
  </sheetViews>
  <sheetFormatPr baseColWidth="10" defaultColWidth="10.85546875" defaultRowHeight="15.75" x14ac:dyDescent="0.25"/>
  <cols>
    <col min="1" max="1" width="5.42578125" style="9" customWidth="1"/>
    <col min="2" max="2" width="10.85546875" style="9"/>
    <col min="3" max="3" width="9" style="9" customWidth="1"/>
    <col min="4" max="4" width="12.5703125" style="9" customWidth="1"/>
    <col min="5" max="5" width="8.7109375" style="9" customWidth="1"/>
    <col min="6" max="6" width="14.140625" style="9" customWidth="1"/>
    <col min="7" max="7" width="11.85546875" style="9" customWidth="1"/>
    <col min="8" max="8" width="14.42578125" style="9" customWidth="1"/>
    <col min="9" max="9" width="11.7109375" style="9" customWidth="1"/>
    <col min="10" max="10" width="12.140625" style="9" customWidth="1"/>
    <col min="11" max="11" width="8.5703125" style="9" customWidth="1"/>
    <col min="12" max="12" width="11" style="9" customWidth="1"/>
    <col min="13" max="13" width="11.28515625" style="9" customWidth="1"/>
    <col min="14" max="14" width="11.140625" style="9" customWidth="1"/>
    <col min="15" max="15" width="10.28515625" style="9" customWidth="1"/>
    <col min="16" max="16" width="16.7109375" style="9" customWidth="1"/>
    <col min="17" max="17" width="16.28515625" style="9" customWidth="1"/>
    <col min="18" max="19" width="10" style="9" customWidth="1"/>
    <col min="20" max="20" width="11.85546875" style="9" customWidth="1"/>
    <col min="21" max="22" width="10" style="9" customWidth="1"/>
    <col min="23" max="23" width="12" style="9" customWidth="1"/>
    <col min="24" max="24" width="12.5703125" style="9" customWidth="1"/>
    <col min="25" max="16384" width="10.85546875" style="9"/>
  </cols>
  <sheetData>
    <row r="2" spans="1:25" x14ac:dyDescent="0.25">
      <c r="Y2" s="43"/>
    </row>
    <row r="3" spans="1:25" x14ac:dyDescent="0.25">
      <c r="Y3" s="43"/>
    </row>
    <row r="4" spans="1:25" ht="15.75" customHeight="1" x14ac:dyDescent="0.25">
      <c r="C4" s="239" t="s">
        <v>304</v>
      </c>
      <c r="D4" s="239"/>
      <c r="E4" s="239"/>
      <c r="F4" s="239"/>
      <c r="G4" s="239"/>
      <c r="H4" s="239"/>
      <c r="I4" s="239"/>
      <c r="K4" s="239" t="s">
        <v>308</v>
      </c>
      <c r="L4" s="239"/>
      <c r="M4" s="239"/>
      <c r="N4" s="239"/>
      <c r="O4" s="239"/>
      <c r="P4" s="239"/>
      <c r="Q4" s="239"/>
      <c r="R4" s="143"/>
      <c r="S4" s="239" t="s">
        <v>315</v>
      </c>
      <c r="T4" s="239"/>
      <c r="U4" s="239"/>
      <c r="V4" s="239"/>
      <c r="W4" s="239"/>
      <c r="X4" s="239"/>
      <c r="Y4" s="119"/>
    </row>
    <row r="5" spans="1:25" ht="15" customHeight="1" x14ac:dyDescent="0.25">
      <c r="C5" s="230"/>
      <c r="D5" s="230" t="s">
        <v>301</v>
      </c>
      <c r="E5" s="230" t="s">
        <v>37</v>
      </c>
      <c r="F5" s="230" t="s">
        <v>302</v>
      </c>
      <c r="G5" s="230" t="s">
        <v>39</v>
      </c>
      <c r="H5" s="230" t="s">
        <v>303</v>
      </c>
      <c r="I5" s="230" t="s">
        <v>41</v>
      </c>
      <c r="J5" s="144"/>
      <c r="K5" s="230"/>
      <c r="L5" s="230" t="s">
        <v>309</v>
      </c>
      <c r="M5" s="230" t="s">
        <v>310</v>
      </c>
      <c r="N5" s="230" t="s">
        <v>311</v>
      </c>
      <c r="O5" s="230" t="s">
        <v>312</v>
      </c>
      <c r="P5" s="230" t="s">
        <v>313</v>
      </c>
      <c r="Q5" s="230" t="s">
        <v>314</v>
      </c>
      <c r="R5" s="144"/>
      <c r="S5" s="230"/>
      <c r="T5" s="230" t="s">
        <v>145</v>
      </c>
      <c r="U5" s="230" t="s">
        <v>130</v>
      </c>
      <c r="V5" s="230"/>
      <c r="W5" s="230" t="s">
        <v>145</v>
      </c>
      <c r="X5" s="230" t="s">
        <v>130</v>
      </c>
      <c r="Y5" s="43"/>
    </row>
    <row r="6" spans="1:25" ht="15.75" customHeight="1" x14ac:dyDescent="0.25">
      <c r="C6" s="231"/>
      <c r="D6" s="231"/>
      <c r="E6" s="231"/>
      <c r="F6" s="231"/>
      <c r="G6" s="231"/>
      <c r="H6" s="231"/>
      <c r="I6" s="231"/>
      <c r="J6" s="144"/>
      <c r="K6" s="231"/>
      <c r="L6" s="231"/>
      <c r="M6" s="231"/>
      <c r="N6" s="231"/>
      <c r="O6" s="231"/>
      <c r="P6" s="231"/>
      <c r="Q6" s="231"/>
      <c r="R6" s="144"/>
      <c r="S6" s="231"/>
      <c r="T6" s="231"/>
      <c r="U6" s="231"/>
      <c r="V6" s="231"/>
      <c r="W6" s="231"/>
      <c r="X6" s="231"/>
      <c r="Y6" s="43"/>
    </row>
    <row r="7" spans="1:25" ht="15.75" customHeight="1" x14ac:dyDescent="0.25">
      <c r="C7" s="232"/>
      <c r="D7" s="232"/>
      <c r="E7" s="232"/>
      <c r="F7" s="232"/>
      <c r="G7" s="232"/>
      <c r="H7" s="232"/>
      <c r="I7" s="232"/>
      <c r="J7" s="144"/>
      <c r="K7" s="232"/>
      <c r="L7" s="232"/>
      <c r="M7" s="232"/>
      <c r="N7" s="232"/>
      <c r="O7" s="232"/>
      <c r="P7" s="232"/>
      <c r="Q7" s="232"/>
      <c r="R7" s="144"/>
      <c r="S7" s="232"/>
      <c r="T7" s="232"/>
      <c r="U7" s="232"/>
      <c r="V7" s="232"/>
      <c r="W7" s="232"/>
      <c r="X7" s="232"/>
      <c r="Y7" s="43"/>
    </row>
    <row r="8" spans="1:25" ht="15.75" customHeight="1" x14ac:dyDescent="0.25">
      <c r="A8" s="9">
        <v>18</v>
      </c>
      <c r="C8" s="22">
        <v>1933</v>
      </c>
      <c r="D8" s="32" t="s">
        <v>124</v>
      </c>
      <c r="E8" s="32" t="s">
        <v>124</v>
      </c>
      <c r="F8" s="32" t="s">
        <v>124</v>
      </c>
      <c r="G8" s="32" t="s">
        <v>124</v>
      </c>
      <c r="H8" s="32" t="s">
        <v>124</v>
      </c>
      <c r="I8" s="32" t="s">
        <v>124</v>
      </c>
      <c r="J8" s="32"/>
      <c r="K8" s="22">
        <v>1959</v>
      </c>
      <c r="L8" s="21">
        <f>Datos!DX44</f>
        <v>2336.8334466811184</v>
      </c>
      <c r="M8" s="14">
        <f>Datos!DY44</f>
        <v>1.6600129618682113</v>
      </c>
      <c r="N8" s="21">
        <f>Datos!DZ44</f>
        <v>3181.4654466811189</v>
      </c>
      <c r="O8" s="14">
        <f>Datos!EA44</f>
        <v>2.2600129618682114</v>
      </c>
      <c r="P8" s="21">
        <f>Datos!EB44</f>
        <v>-844.63200000000006</v>
      </c>
      <c r="Q8" s="14">
        <f>Datos!EC44</f>
        <v>-0.6</v>
      </c>
      <c r="R8" s="43"/>
      <c r="S8" s="22">
        <v>1933</v>
      </c>
      <c r="T8" s="32">
        <f>Datos!ED18</f>
        <v>315.36856535098082</v>
      </c>
      <c r="U8" s="32">
        <f>Datos!EE18</f>
        <v>29.400766790058174</v>
      </c>
      <c r="V8" s="22">
        <v>1959</v>
      </c>
      <c r="W8" s="32">
        <f>Datos!ED44</f>
        <v>649.1</v>
      </c>
      <c r="X8" s="32">
        <f>Datos!EE44</f>
        <v>5.7637527349188762</v>
      </c>
    </row>
    <row r="9" spans="1:25" ht="15.75" customHeight="1" x14ac:dyDescent="0.25">
      <c r="A9" s="9">
        <v>19</v>
      </c>
      <c r="C9" s="22">
        <v>1934</v>
      </c>
      <c r="D9" s="33">
        <f>Datos!DR19</f>
        <v>295</v>
      </c>
      <c r="E9" s="32">
        <f>Datos!DS19</f>
        <v>7.1067212719826554</v>
      </c>
      <c r="F9" s="33">
        <f>Datos!DT19</f>
        <v>266.60000000000002</v>
      </c>
      <c r="G9" s="32">
        <f>Datos!DU19</f>
        <v>6.4225487834256816</v>
      </c>
      <c r="H9" s="32">
        <f>Datos!DV19</f>
        <v>28.4</v>
      </c>
      <c r="I9" s="32">
        <f>Datos!DW19</f>
        <v>0.68417248855697421</v>
      </c>
      <c r="J9" s="32"/>
      <c r="K9" s="22">
        <v>1960</v>
      </c>
      <c r="L9" s="21">
        <f>Datos!DX45</f>
        <v>-1313.6582548119036</v>
      </c>
      <c r="M9" s="14">
        <f>Datos!DY45</f>
        <v>-0.82256329236889947</v>
      </c>
      <c r="N9" s="21">
        <f>Datos!DZ45</f>
        <v>-36.034254811903445</v>
      </c>
      <c r="O9" s="14">
        <f>Datos!EA45</f>
        <v>-2.2563292368899424E-2</v>
      </c>
      <c r="P9" s="21">
        <f>Datos!EB45</f>
        <v>-4311.9810000000007</v>
      </c>
      <c r="Q9" s="14">
        <f>Datos!EC45</f>
        <v>-2.7</v>
      </c>
      <c r="R9" s="43"/>
      <c r="S9" s="22">
        <v>1934</v>
      </c>
      <c r="T9" s="32">
        <f>Datos!ED19</f>
        <v>315.41638888888883</v>
      </c>
      <c r="U9" s="32">
        <f>Datos!EE19</f>
        <v>27.354830161406895</v>
      </c>
      <c r="V9" s="22">
        <v>1960</v>
      </c>
      <c r="W9" s="32">
        <f>Datos!ED45</f>
        <v>813.3</v>
      </c>
      <c r="X9" s="32">
        <f>Datos!EE45</f>
        <v>6.3657226226182351</v>
      </c>
    </row>
    <row r="10" spans="1:25" ht="15.75" customHeight="1" x14ac:dyDescent="0.25">
      <c r="A10" s="9">
        <v>20</v>
      </c>
      <c r="C10" s="22">
        <v>1935</v>
      </c>
      <c r="D10" s="33">
        <f>Datos!DR20</f>
        <v>338.29999999999995</v>
      </c>
      <c r="E10" s="32">
        <f>Datos!DS20</f>
        <v>7.4515418502202628</v>
      </c>
      <c r="F10" s="33">
        <f>Datos!DT20</f>
        <v>296.09999999999997</v>
      </c>
      <c r="G10" s="32">
        <f>Datos!DU20</f>
        <v>6.5220264317180616</v>
      </c>
      <c r="H10" s="32">
        <f>Datos!DV20</f>
        <v>42.2</v>
      </c>
      <c r="I10" s="32">
        <f>Datos!DW20</f>
        <v>0.92951541850220276</v>
      </c>
      <c r="J10" s="32"/>
      <c r="K10" s="22">
        <v>1961</v>
      </c>
      <c r="L10" s="21">
        <f>Datos!DX46</f>
        <v>-568.82201310567962</v>
      </c>
      <c r="M10" s="14">
        <f>Datos!DY46</f>
        <v>-0.32835092769729135</v>
      </c>
      <c r="N10" s="21">
        <f>Datos!DZ46</f>
        <v>643.82998689432031</v>
      </c>
      <c r="O10" s="14">
        <f>Datos!EA46</f>
        <v>0.37164907230270861</v>
      </c>
      <c r="P10" s="21">
        <f>Datos!EB46</f>
        <v>-3984.4279999999999</v>
      </c>
      <c r="Q10" s="14">
        <f>Datos!EC46</f>
        <v>-2.2999999999999998</v>
      </c>
      <c r="R10" s="43"/>
      <c r="S10" s="22">
        <v>1935</v>
      </c>
      <c r="T10" s="32">
        <f>Datos!ED20</f>
        <v>322.40916666666658</v>
      </c>
      <c r="U10" s="32">
        <f>Datos!EE20</f>
        <v>25.565484581497795</v>
      </c>
      <c r="V10" s="22">
        <v>1961</v>
      </c>
      <c r="W10" s="32">
        <f>Datos!ED46</f>
        <v>983.3</v>
      </c>
      <c r="X10" s="32">
        <f>Datos!EE46</f>
        <v>7.0950899351174117</v>
      </c>
    </row>
    <row r="11" spans="1:25" x14ac:dyDescent="0.25">
      <c r="A11" s="9">
        <v>21</v>
      </c>
      <c r="C11" s="22">
        <v>1936</v>
      </c>
      <c r="D11" s="33">
        <f>Datos!DR21</f>
        <v>402.09999999999997</v>
      </c>
      <c r="E11" s="32">
        <f>Datos!DS21</f>
        <v>7.5215114104002989</v>
      </c>
      <c r="F11" s="33">
        <f>Datos!DT21</f>
        <v>474.09999999999997</v>
      </c>
      <c r="G11" s="32">
        <f>Datos!DU21</f>
        <v>8.8683127572016449</v>
      </c>
      <c r="H11" s="32">
        <f>Datos!DV21</f>
        <v>-72</v>
      </c>
      <c r="I11" s="32">
        <f>Datos!DW21</f>
        <v>-1.3468013468013467</v>
      </c>
      <c r="J11" s="32"/>
      <c r="K11" s="22">
        <v>1962</v>
      </c>
      <c r="L11" s="21">
        <f>Datos!DX47</f>
        <v>2008.6041993771566</v>
      </c>
      <c r="M11" s="14">
        <f>Datos!DY47</f>
        <v>1.0753792941343909</v>
      </c>
      <c r="N11" s="21">
        <f>Datos!DZ47</f>
        <v>2755.7281993771567</v>
      </c>
      <c r="O11" s="14">
        <f>Datos!EA47</f>
        <v>1.4753792941343908</v>
      </c>
      <c r="P11" s="21">
        <f>Datos!EB47</f>
        <v>-4482.7439999999997</v>
      </c>
      <c r="Q11" s="14">
        <f>Datos!EC47</f>
        <v>-2.4</v>
      </c>
      <c r="R11" s="43"/>
      <c r="S11" s="22">
        <v>1936</v>
      </c>
      <c r="T11" s="32">
        <f>Datos!ED21</f>
        <v>329.37083333333328</v>
      </c>
      <c r="U11" s="32">
        <f>Datos!EE21</f>
        <v>22.179854096520764</v>
      </c>
      <c r="V11" s="22">
        <v>1962</v>
      </c>
      <c r="W11" s="32">
        <f>Datos!ED47</f>
        <v>1126.5</v>
      </c>
      <c r="X11" s="32">
        <f>Datos!EE47</f>
        <v>7.5389092038269423</v>
      </c>
    </row>
    <row r="12" spans="1:25" x14ac:dyDescent="0.25">
      <c r="A12" s="9">
        <v>22</v>
      </c>
      <c r="C12" s="22">
        <v>1937</v>
      </c>
      <c r="D12" s="33">
        <f>Datos!DR22</f>
        <v>433.9</v>
      </c>
      <c r="E12" s="32">
        <f>Datos!DS22</f>
        <v>6.3808823529411764</v>
      </c>
      <c r="F12" s="33">
        <f>Datos!DT22</f>
        <v>502.9</v>
      </c>
      <c r="G12" s="32">
        <f>Datos!DU22</f>
        <v>7.3955882352941176</v>
      </c>
      <c r="H12" s="32">
        <f>Datos!DV22</f>
        <v>-69</v>
      </c>
      <c r="I12" s="32">
        <f>Datos!DW22</f>
        <v>-1.0147058823529411</v>
      </c>
      <c r="J12" s="32"/>
      <c r="K12" s="22">
        <v>1963</v>
      </c>
      <c r="L12" s="21">
        <f>Datos!DX48</f>
        <v>4212.9590702191063</v>
      </c>
      <c r="M12" s="14">
        <f>Datos!DY48</f>
        <v>2.02592861343921</v>
      </c>
      <c r="N12" s="21">
        <f>Datos!DZ48</f>
        <v>6916.3350702191065</v>
      </c>
      <c r="O12" s="14">
        <f>Datos!EA48</f>
        <v>3.3259286134392099</v>
      </c>
      <c r="P12" s="21">
        <f>Datos!EB48</f>
        <v>-6862.4160000000002</v>
      </c>
      <c r="Q12" s="14">
        <f>Datos!EC48</f>
        <v>-3.3</v>
      </c>
      <c r="R12" s="43"/>
      <c r="S12" s="22">
        <v>1937</v>
      </c>
      <c r="T12" s="32">
        <f>Datos!ED22</f>
        <v>336.69861111111101</v>
      </c>
      <c r="U12" s="32">
        <f>Datos!EE22</f>
        <v>17.825220588235293</v>
      </c>
      <c r="V12" s="22">
        <v>1963</v>
      </c>
      <c r="W12" s="32">
        <f>Datos!ED48</f>
        <v>1315.4</v>
      </c>
      <c r="X12" s="32">
        <f>Datos!EE48</f>
        <v>7.9068727398630454</v>
      </c>
    </row>
    <row r="13" spans="1:25" x14ac:dyDescent="0.25">
      <c r="A13" s="9">
        <v>23</v>
      </c>
      <c r="C13" s="22">
        <v>1938</v>
      </c>
      <c r="D13" s="33">
        <f>Datos!DR23</f>
        <v>438.8</v>
      </c>
      <c r="E13" s="32">
        <f>Datos!DS23</f>
        <v>6.0266446916632335</v>
      </c>
      <c r="F13" s="33">
        <f>Datos!DT23</f>
        <v>456.1</v>
      </c>
      <c r="G13" s="32">
        <f>Datos!DU23</f>
        <v>6.2642494162889726</v>
      </c>
      <c r="H13" s="32">
        <f>Datos!DV23</f>
        <v>-17.3</v>
      </c>
      <c r="I13" s="32">
        <f>Datos!DW23</f>
        <v>-0.23760472462573823</v>
      </c>
      <c r="J13" s="32"/>
      <c r="K13" s="22">
        <v>1964</v>
      </c>
      <c r="L13" s="21">
        <f>Datos!DX49</f>
        <v>-9150.7939386429152</v>
      </c>
      <c r="M13" s="14">
        <f>Datos!DY49</f>
        <v>-3.7273957900957293</v>
      </c>
      <c r="N13" s="21">
        <f>Datos!DZ49</f>
        <v>-7186.7859386429163</v>
      </c>
      <c r="O13" s="14">
        <f>Datos!EA49</f>
        <v>-2.927395790095729</v>
      </c>
      <c r="P13" s="21">
        <f>Datos!EB49</f>
        <v>-11047.545</v>
      </c>
      <c r="Q13" s="14">
        <f>Datos!EC49</f>
        <v>-4.5</v>
      </c>
      <c r="S13" s="22">
        <v>1938</v>
      </c>
      <c r="T13" s="32">
        <f>Datos!ED23</f>
        <v>273.88754842280025</v>
      </c>
      <c r="U13" s="32">
        <f>Datos!EE23</f>
        <v>16.993366295838481</v>
      </c>
      <c r="V13" s="22">
        <v>1964</v>
      </c>
      <c r="W13" s="32">
        <f>Datos!ED49</f>
        <v>1723.5</v>
      </c>
      <c r="X13" s="32">
        <f>Datos!EE49</f>
        <v>8.7754225033706579</v>
      </c>
    </row>
    <row r="14" spans="1:25" x14ac:dyDescent="0.25">
      <c r="A14" s="9">
        <v>24</v>
      </c>
      <c r="C14" s="22">
        <v>1939</v>
      </c>
      <c r="D14" s="33">
        <f>Datos!DR24</f>
        <v>463.4</v>
      </c>
      <c r="E14" s="32">
        <f>Datos!DS24</f>
        <v>5.95247270391779</v>
      </c>
      <c r="F14" s="33">
        <f>Datos!DT24</f>
        <v>505.4</v>
      </c>
      <c r="G14" s="32">
        <f>Datos!DU24</f>
        <v>6.4919717405266528</v>
      </c>
      <c r="H14" s="32">
        <f>Datos!DV24</f>
        <v>-42</v>
      </c>
      <c r="I14" s="32">
        <f>Datos!DW24</f>
        <v>-0.53949903660886322</v>
      </c>
      <c r="J14" s="32"/>
      <c r="K14" s="22">
        <v>1965</v>
      </c>
      <c r="L14" s="21">
        <f>Datos!DX50</f>
        <v>459.06600158777547</v>
      </c>
      <c r="M14" s="14">
        <f>Datos!DY50</f>
        <v>0.17166479754235864</v>
      </c>
      <c r="N14" s="21">
        <f>Datos!DZ50</f>
        <v>2598.4260015877758</v>
      </c>
      <c r="O14" s="14">
        <f>Datos!EA50</f>
        <v>0.97166479754235868</v>
      </c>
      <c r="P14" s="21">
        <f>Datos!EB50</f>
        <v>-2406.7800000000002</v>
      </c>
      <c r="Q14" s="14">
        <f>Datos!EC50</f>
        <v>-0.9</v>
      </c>
      <c r="S14" s="22">
        <v>1939</v>
      </c>
      <c r="T14" s="32">
        <f>Datos!ED24</f>
        <v>233.61048573631453</v>
      </c>
      <c r="U14" s="32">
        <f>Datos!EE24</f>
        <v>16.216698779704561</v>
      </c>
      <c r="V14" s="22">
        <v>1965</v>
      </c>
      <c r="W14" s="32">
        <f>Datos!ED50</f>
        <v>1771</v>
      </c>
      <c r="X14" s="32">
        <f>Datos!EE50</f>
        <v>8.2781766509610364</v>
      </c>
    </row>
    <row r="15" spans="1:25" x14ac:dyDescent="0.25">
      <c r="A15" s="9">
        <v>25</v>
      </c>
      <c r="C15" s="22">
        <v>1940</v>
      </c>
      <c r="D15" s="33">
        <f>Datos!DR25</f>
        <v>463</v>
      </c>
      <c r="E15" s="32">
        <f>Datos!DS25</f>
        <v>5.6128015517032361</v>
      </c>
      <c r="F15" s="33">
        <f>Datos!DT25</f>
        <v>535</v>
      </c>
      <c r="G15" s="32">
        <f>Datos!DU25</f>
        <v>6.4856346223784698</v>
      </c>
      <c r="H15" s="32">
        <f>Datos!DV25</f>
        <v>-72</v>
      </c>
      <c r="I15" s="32">
        <f>Datos!DW25</f>
        <v>-0.8728330706752333</v>
      </c>
      <c r="J15" s="32"/>
      <c r="K15" s="22">
        <v>1966</v>
      </c>
      <c r="L15" s="21">
        <f>Datos!DX51</f>
        <v>3082.2833924170818</v>
      </c>
      <c r="M15" s="14">
        <f>Datos!DY51</f>
        <v>1.0371214257315313</v>
      </c>
      <c r="N15" s="21">
        <f>Datos!DZ51</f>
        <v>6351.4393924170818</v>
      </c>
      <c r="O15" s="14">
        <f>Datos!EA51</f>
        <v>2.1371214257315314</v>
      </c>
      <c r="P15" s="21">
        <f>Datos!EB51</f>
        <v>-3269.1560000000004</v>
      </c>
      <c r="Q15" s="14">
        <f>Datos!EC51</f>
        <v>-1.1000000000000001</v>
      </c>
      <c r="S15" s="22">
        <v>1940</v>
      </c>
      <c r="T15" s="32">
        <f>Datos!ED25</f>
        <v>265.50283067421515</v>
      </c>
      <c r="U15" s="32">
        <f>Datos!EE25</f>
        <v>15.634379924839372</v>
      </c>
      <c r="V15" s="22">
        <v>1966</v>
      </c>
      <c r="W15" s="32">
        <f>Datos!ED51</f>
        <v>1891.8</v>
      </c>
      <c r="X15" s="32">
        <f>Datos!EE51</f>
        <v>7.9568702135964147</v>
      </c>
    </row>
    <row r="16" spans="1:25" x14ac:dyDescent="0.25">
      <c r="A16" s="9">
        <v>26</v>
      </c>
      <c r="C16" s="22">
        <v>1941</v>
      </c>
      <c r="D16" s="33">
        <f>Datos!DR26</f>
        <v>430.70000000000005</v>
      </c>
      <c r="E16" s="32">
        <f>Datos!DS26</f>
        <v>4.665294627383016</v>
      </c>
      <c r="F16" s="33">
        <f>Datos!DT26</f>
        <v>507.20000000000005</v>
      </c>
      <c r="G16" s="32">
        <f>Datos!DU26</f>
        <v>5.4939341421143855</v>
      </c>
      <c r="H16" s="32">
        <f>Datos!DV26</f>
        <v>-76.5</v>
      </c>
      <c r="I16" s="32">
        <f>Datos!DW26</f>
        <v>-0.8286395147313691</v>
      </c>
      <c r="J16" s="32"/>
      <c r="K16" s="22">
        <v>1967</v>
      </c>
      <c r="L16" s="21">
        <f>Datos!DX52</f>
        <v>1166.6587674673606</v>
      </c>
      <c r="M16" s="14">
        <f>Datos!DY52</f>
        <v>0.35894431735016097</v>
      </c>
      <c r="N16" s="21">
        <f>Datos!DZ52</f>
        <v>7992.1837674673616</v>
      </c>
      <c r="O16" s="14">
        <f>Datos!EA52</f>
        <v>2.4589443173501611</v>
      </c>
      <c r="P16" s="21">
        <f>Datos!EB52</f>
        <v>-6825.5250000000005</v>
      </c>
      <c r="Q16" s="14">
        <f>Datos!EC52</f>
        <v>-2.1</v>
      </c>
      <c r="S16" s="22">
        <v>1941</v>
      </c>
      <c r="T16" s="32">
        <f>Datos!ED26</f>
        <v>271.01284781861898</v>
      </c>
      <c r="U16" s="32">
        <f>Datos!EE26</f>
        <v>14.242461005199306</v>
      </c>
      <c r="V16" s="22">
        <v>1967</v>
      </c>
      <c r="W16" s="32">
        <f>Datos!ED52</f>
        <v>2176.1</v>
      </c>
      <c r="X16" s="32">
        <f>Datos!EE52</f>
        <v>8.3689716175678797</v>
      </c>
    </row>
    <row r="17" spans="1:24" x14ac:dyDescent="0.25">
      <c r="A17" s="9">
        <v>27</v>
      </c>
      <c r="C17" s="22">
        <v>1942</v>
      </c>
      <c r="D17" s="33">
        <f>Datos!DR27</f>
        <v>447.6</v>
      </c>
      <c r="E17" s="32">
        <f>Datos!DS27</f>
        <v>4.1906188559123683</v>
      </c>
      <c r="F17" s="33">
        <f>Datos!DT27</f>
        <v>640.40000000000009</v>
      </c>
      <c r="G17" s="32">
        <f>Datos!DU27</f>
        <v>5.9956932871453992</v>
      </c>
      <c r="H17" s="32">
        <f>Datos!DV27</f>
        <v>-192.8</v>
      </c>
      <c r="I17" s="32">
        <f>Datos!DW27</f>
        <v>-1.8050744312330309</v>
      </c>
      <c r="J17" s="32"/>
      <c r="K17" s="22">
        <v>1968</v>
      </c>
      <c r="L17" s="21">
        <f>Datos!DX53</f>
        <v>-2154.3082314199555</v>
      </c>
      <c r="M17" s="14">
        <f>Datos!DY53</f>
        <v>-0.59865508934634093</v>
      </c>
      <c r="N17" s="21">
        <f>Datos!DZ53</f>
        <v>4682.9937685800442</v>
      </c>
      <c r="O17" s="14">
        <f>Datos!EA53</f>
        <v>1.301344910653659</v>
      </c>
      <c r="P17" s="21">
        <f>Datos!EB53</f>
        <v>-6837.3019999999997</v>
      </c>
      <c r="Q17" s="14">
        <f>Datos!EC53</f>
        <v>-1.9</v>
      </c>
      <c r="S17" s="22">
        <v>1942</v>
      </c>
      <c r="T17" s="32">
        <f>Datos!ED27</f>
        <v>276.29855670103086</v>
      </c>
      <c r="U17" s="32">
        <f>Datos!EE27</f>
        <v>12.546091189963485</v>
      </c>
      <c r="V17" s="22">
        <v>1968</v>
      </c>
      <c r="W17" s="32">
        <f>Datos!ED53</f>
        <v>2483.3000000000002</v>
      </c>
      <c r="X17" s="32">
        <f>Datos!EE53</f>
        <v>8.6259719111427291</v>
      </c>
    </row>
    <row r="18" spans="1:24" ht="18" customHeight="1" x14ac:dyDescent="0.25">
      <c r="A18" s="9">
        <v>28</v>
      </c>
      <c r="C18" s="22">
        <v>1943</v>
      </c>
      <c r="D18" s="33">
        <f>Datos!DR28</f>
        <v>732.89999999999986</v>
      </c>
      <c r="E18" s="32">
        <f>Datos!DS28</f>
        <v>5.6225546605293424</v>
      </c>
      <c r="F18" s="33">
        <f>Datos!DT28</f>
        <v>706.39999999999986</v>
      </c>
      <c r="G18" s="32">
        <f>Datos!DU28</f>
        <v>5.4192558496355954</v>
      </c>
      <c r="H18" s="32">
        <f>Datos!DV28</f>
        <v>26.5</v>
      </c>
      <c r="I18" s="32">
        <f>Datos!DW28</f>
        <v>0.2032988108937476</v>
      </c>
      <c r="J18" s="32"/>
      <c r="K18" s="22">
        <v>1969</v>
      </c>
      <c r="L18" s="21">
        <f>Datos!DX54</f>
        <v>6544.0167818548516</v>
      </c>
      <c r="M18" s="14">
        <f>Datos!DY54</f>
        <v>1.6450685230255839</v>
      </c>
      <c r="N18" s="21">
        <f>Datos!DZ54</f>
        <v>14499.936781854851</v>
      </c>
      <c r="O18" s="14">
        <f>Datos!EA54</f>
        <v>3.6450685230255839</v>
      </c>
      <c r="P18" s="21">
        <f>Datos!EB54</f>
        <v>-7955.92</v>
      </c>
      <c r="Q18" s="14">
        <f>Datos!EC54</f>
        <v>-2</v>
      </c>
      <c r="S18" s="22">
        <v>1943</v>
      </c>
      <c r="T18" s="32">
        <f>Datos!ED28</f>
        <v>49.563748712667362</v>
      </c>
      <c r="U18" s="32">
        <f>Datos!EE28</f>
        <v>1.8460452627541237</v>
      </c>
      <c r="V18" s="22">
        <v>1969</v>
      </c>
      <c r="W18" s="32">
        <f>Datos!ED54</f>
        <v>2914.8</v>
      </c>
      <c r="X18" s="32">
        <f>Datos!EE54</f>
        <v>9.1592172872527637</v>
      </c>
    </row>
    <row r="19" spans="1:24" x14ac:dyDescent="0.25">
      <c r="A19" s="9">
        <v>29</v>
      </c>
      <c r="C19" s="22">
        <v>1944</v>
      </c>
      <c r="D19" s="33">
        <f>Datos!DR29</f>
        <v>1093.4000000000001</v>
      </c>
      <c r="E19" s="32">
        <f>Datos!DS29</f>
        <v>5.8156481038242651</v>
      </c>
      <c r="F19" s="33">
        <f>Datos!DT29</f>
        <v>1135.9000000000001</v>
      </c>
      <c r="G19" s="32">
        <f>Datos!DU29</f>
        <v>6.041699909579278</v>
      </c>
      <c r="H19" s="32">
        <f>Datos!DV29</f>
        <v>-42.5</v>
      </c>
      <c r="I19" s="32">
        <f>Datos!DW29</f>
        <v>-0.22605180575501305</v>
      </c>
      <c r="J19" s="32"/>
      <c r="K19" s="22">
        <v>1970</v>
      </c>
      <c r="L19" s="21">
        <f>Datos!DX55</f>
        <v>-7963.9521441297502</v>
      </c>
      <c r="M19" s="14">
        <f>Datos!DY55</f>
        <v>-1.7924717857595658</v>
      </c>
      <c r="N19" s="21">
        <f>Datos!DZ55</f>
        <v>7142.2478558702487</v>
      </c>
      <c r="O19" s="14">
        <f>Datos!EA55</f>
        <v>1.6075282142404341</v>
      </c>
      <c r="P19" s="21">
        <f>Datos!EB55</f>
        <v>-15106.2</v>
      </c>
      <c r="Q19" s="14">
        <f>Datos!EC55</f>
        <v>-3.4</v>
      </c>
      <c r="S19" s="22">
        <v>1944</v>
      </c>
      <c r="T19" s="32">
        <f>Datos!ED29</f>
        <v>49.580769230769221</v>
      </c>
      <c r="U19" s="32">
        <f>Datos!EE29</f>
        <v>1.2798893675868304</v>
      </c>
      <c r="V19" s="22">
        <v>1970</v>
      </c>
      <c r="W19" s="32">
        <f>Datos!ED55</f>
        <v>3259.9</v>
      </c>
      <c r="X19" s="32">
        <f>Datos!EE55</f>
        <v>9.1714494710781018</v>
      </c>
    </row>
    <row r="20" spans="1:24" ht="15.75" customHeight="1" x14ac:dyDescent="0.25">
      <c r="A20" s="9">
        <v>30</v>
      </c>
      <c r="C20" s="22">
        <v>1945</v>
      </c>
      <c r="D20" s="33">
        <f>Datos!DR30</f>
        <v>1052.8000000000002</v>
      </c>
      <c r="E20" s="32">
        <f>Datos!DS30</f>
        <v>5.1191286589516691</v>
      </c>
      <c r="F20" s="33">
        <f>Datos!DT30</f>
        <v>1201.6000000000001</v>
      </c>
      <c r="G20" s="32">
        <f>Datos!DU30</f>
        <v>5.8426529222989405</v>
      </c>
      <c r="H20" s="32">
        <f>Datos!DV30</f>
        <v>-148.80000000000001</v>
      </c>
      <c r="I20" s="32">
        <f>Datos!DW30</f>
        <v>-0.72352426334727227</v>
      </c>
      <c r="J20" s="32"/>
      <c r="K20" s="22">
        <v>1971</v>
      </c>
      <c r="L20" s="21">
        <f>Datos!DX56</f>
        <v>13875.066396001448</v>
      </c>
      <c r="M20" s="14">
        <f>Datos!DY56</f>
        <v>2.8315826371247681</v>
      </c>
      <c r="N20" s="21">
        <f>Datos!DZ56</f>
        <v>25145.319396001447</v>
      </c>
      <c r="O20" s="14">
        <f>Datos!EA56</f>
        <v>5.1315826371247679</v>
      </c>
      <c r="P20" s="21">
        <f>Datos!EB56</f>
        <v>-11270.253000000001</v>
      </c>
      <c r="Q20" s="14">
        <f>Datos!EC56</f>
        <v>-2.2999999999999998</v>
      </c>
      <c r="S20" s="22">
        <v>1945</v>
      </c>
      <c r="T20" s="32">
        <f>Datos!ED30</f>
        <v>49.572257510729614</v>
      </c>
      <c r="U20" s="32">
        <f>Datos!EE30</f>
        <v>1.1700476514635807</v>
      </c>
      <c r="V20" s="22">
        <v>1971</v>
      </c>
      <c r="W20" s="32">
        <f>Datos!ED56</f>
        <v>3554.4</v>
      </c>
      <c r="X20" s="32">
        <f>Datos!EE56</f>
        <v>9.0671433906585772</v>
      </c>
    </row>
    <row r="21" spans="1:24" ht="15.75" customHeight="1" x14ac:dyDescent="0.25">
      <c r="A21" s="9">
        <v>31</v>
      </c>
      <c r="C21" s="22">
        <v>1946</v>
      </c>
      <c r="D21" s="33">
        <f>Datos!DR31</f>
        <v>1476.9</v>
      </c>
      <c r="E21" s="32">
        <f>Datos!DS31</f>
        <v>5.2878625134264237</v>
      </c>
      <c r="F21" s="33">
        <f>Datos!DT31</f>
        <v>1472.9</v>
      </c>
      <c r="G21" s="32">
        <f>Datos!DU31</f>
        <v>5.273540995345507</v>
      </c>
      <c r="H21" s="32">
        <f>Datos!DV31</f>
        <v>4</v>
      </c>
      <c r="I21" s="32">
        <f>Datos!DW31</f>
        <v>1.4321518080916577E-2</v>
      </c>
      <c r="J21" s="32"/>
      <c r="K21" s="22">
        <v>1972</v>
      </c>
      <c r="L21" s="21">
        <f>Datos!DX57</f>
        <v>13361.905760580372</v>
      </c>
      <c r="M21" s="14">
        <f>Datos!DY57</f>
        <v>2.3660865199371681</v>
      </c>
      <c r="N21" s="21">
        <f>Datos!DZ57</f>
        <v>38774.575760580374</v>
      </c>
      <c r="O21" s="14">
        <f>Datos!EA57</f>
        <v>6.8660865199371681</v>
      </c>
      <c r="P21" s="21">
        <f>Datos!EB57</f>
        <v>-25412.67</v>
      </c>
      <c r="Q21" s="14">
        <f>Datos!EC57</f>
        <v>-4.5</v>
      </c>
      <c r="S21" s="22">
        <v>1946</v>
      </c>
      <c r="T21" s="32">
        <f>Datos!ED31</f>
        <v>49.529742710120068</v>
      </c>
      <c r="U21" s="32">
        <f>Datos!EE31</f>
        <v>0.86155388471177952</v>
      </c>
      <c r="V21" s="22">
        <v>1972</v>
      </c>
      <c r="W21" s="32">
        <f>Datos!ED57</f>
        <v>4322.2</v>
      </c>
      <c r="X21" s="32">
        <f>Datos!EE57</f>
        <v>9.567028966259743</v>
      </c>
    </row>
    <row r="22" spans="1:24" x14ac:dyDescent="0.25">
      <c r="A22" s="9">
        <v>32</v>
      </c>
      <c r="C22" s="22">
        <v>1947</v>
      </c>
      <c r="D22" s="33">
        <f>Datos!DR32</f>
        <v>1510.5</v>
      </c>
      <c r="E22" s="32">
        <f>Datos!DS32</f>
        <v>4.8689681848950777</v>
      </c>
      <c r="F22" s="33">
        <f>Datos!DT32</f>
        <v>1423.6</v>
      </c>
      <c r="G22" s="32">
        <f>Datos!DU32</f>
        <v>4.5888534313251457</v>
      </c>
      <c r="H22" s="32">
        <f>Datos!DV32</f>
        <v>86.9</v>
      </c>
      <c r="I22" s="32">
        <f>Datos!DW32</f>
        <v>0.28011475356993198</v>
      </c>
      <c r="J22" s="32"/>
      <c r="K22" s="22">
        <v>1973</v>
      </c>
      <c r="L22" s="21">
        <f>Datos!DX58</f>
        <v>2523.1054795741111</v>
      </c>
      <c r="M22" s="14">
        <f>Datos!DY58</f>
        <v>0.36519588177789419</v>
      </c>
      <c r="N22" s="21">
        <f>Datos!DZ58</f>
        <v>46049.238479574109</v>
      </c>
      <c r="O22" s="14">
        <f>Datos!EA58</f>
        <v>6.665195881777894</v>
      </c>
      <c r="P22" s="21">
        <f>Datos!EB58</f>
        <v>-43526.133000000002</v>
      </c>
      <c r="Q22" s="14">
        <f>Datos!EC58</f>
        <v>-6.3</v>
      </c>
      <c r="R22" s="94"/>
      <c r="S22" s="22">
        <v>1947</v>
      </c>
      <c r="T22" s="32">
        <f>Datos!ED32</f>
        <v>49.512757201646089</v>
      </c>
      <c r="U22" s="32">
        <f>Datos!EE32</f>
        <v>0.77565677078296746</v>
      </c>
      <c r="V22" s="22">
        <v>1973</v>
      </c>
      <c r="W22" s="32">
        <f>Datos!ED58</f>
        <v>5731.8</v>
      </c>
      <c r="X22" s="32">
        <f>Datos!EE58</f>
        <v>10.370304432971338</v>
      </c>
    </row>
    <row r="23" spans="1:24" x14ac:dyDescent="0.25">
      <c r="A23" s="9">
        <v>33</v>
      </c>
      <c r="C23" s="22">
        <v>1948</v>
      </c>
      <c r="D23" s="33">
        <f>Datos!DR33</f>
        <v>1538</v>
      </c>
      <c r="E23" s="32">
        <f>Datos!DS33</f>
        <v>4.6463853055798925</v>
      </c>
      <c r="F23" s="33">
        <f>Datos!DT33</f>
        <v>1879.3</v>
      </c>
      <c r="G23" s="32">
        <f>Datos!DU33</f>
        <v>5.6774719796984989</v>
      </c>
      <c r="H23" s="32">
        <f>Datos!DV33</f>
        <v>-341.3</v>
      </c>
      <c r="I23" s="32">
        <f>Datos!DW33</f>
        <v>-1.0310866741186067</v>
      </c>
      <c r="J23" s="32"/>
      <c r="K23" s="22">
        <v>1974</v>
      </c>
      <c r="L23" s="21">
        <f>Datos!DX59</f>
        <v>23910.77666865135</v>
      </c>
      <c r="M23" s="14">
        <f>Datos!DY59</f>
        <v>2.6576181655418205</v>
      </c>
      <c r="N23" s="21">
        <f>Datos!DZ59</f>
        <v>84191.145668651341</v>
      </c>
      <c r="O23" s="14">
        <f>Datos!EA59</f>
        <v>9.3576181655418207</v>
      </c>
      <c r="P23" s="21">
        <f>Datos!EB59</f>
        <v>-60280.369000000006</v>
      </c>
      <c r="Q23" s="14">
        <f>Datos!EC59</f>
        <v>-6.7</v>
      </c>
      <c r="S23" s="22">
        <v>1948</v>
      </c>
      <c r="T23" s="32" t="str">
        <f>Datos!ED33</f>
        <v>-</v>
      </c>
      <c r="U23" s="32" t="str">
        <f>Datos!EE33</f>
        <v>-</v>
      </c>
      <c r="V23" s="22">
        <v>1974</v>
      </c>
      <c r="W23" s="32">
        <f>Datos!ED59</f>
        <v>7980.8</v>
      </c>
      <c r="X23" s="32">
        <f>Datos!EE59</f>
        <v>11.08805422209675</v>
      </c>
    </row>
    <row r="24" spans="1:24" x14ac:dyDescent="0.25">
      <c r="A24" s="9">
        <v>34</v>
      </c>
      <c r="C24" s="22">
        <v>1949</v>
      </c>
      <c r="D24" s="33">
        <f>Datos!DR34</f>
        <v>2685.9</v>
      </c>
      <c r="E24" s="32">
        <f>Datos!DS34</f>
        <v>7.3764143688893782</v>
      </c>
      <c r="F24" s="33">
        <f>Datos!DT34</f>
        <v>2585.1</v>
      </c>
      <c r="G24" s="32">
        <f>Datos!DU34</f>
        <v>7.0995825552015823</v>
      </c>
      <c r="H24" s="32">
        <f>Datos!DV34</f>
        <v>100.8</v>
      </c>
      <c r="I24" s="32">
        <f>Datos!DW34</f>
        <v>0.27683181368779519</v>
      </c>
      <c r="J24" s="32"/>
      <c r="K24" s="22">
        <v>1975</v>
      </c>
      <c r="L24" s="21">
        <f>Datos!DX60</f>
        <v>-4657.2704143534829</v>
      </c>
      <c r="M24" s="14">
        <f>Datos!DY60</f>
        <v>-0.42336897544234198</v>
      </c>
      <c r="N24" s="21">
        <f>Datos!DZ60</f>
        <v>97647.379585646529</v>
      </c>
      <c r="O24" s="14">
        <f>Datos!EA60</f>
        <v>8.8766310245576587</v>
      </c>
      <c r="P24" s="21">
        <f>Datos!EB60</f>
        <v>-102304.65000000001</v>
      </c>
      <c r="Q24" s="14">
        <f>Datos!EC60</f>
        <v>-9.3000000000000007</v>
      </c>
      <c r="R24" s="43"/>
      <c r="S24" s="22">
        <v>1949</v>
      </c>
      <c r="T24" s="32" t="str">
        <f>Datos!ED34</f>
        <v>-</v>
      </c>
      <c r="U24" s="32" t="str">
        <f>Datos!EE34</f>
        <v>-</v>
      </c>
      <c r="V24" s="22">
        <v>1975</v>
      </c>
      <c r="W24" s="32">
        <f>Datos!ED60</f>
        <v>11612</v>
      </c>
      <c r="X24" s="32">
        <f>Datos!EE60</f>
        <v>13.194854779328214</v>
      </c>
    </row>
    <row r="25" spans="1:24" x14ac:dyDescent="0.25">
      <c r="A25" s="9">
        <v>35</v>
      </c>
      <c r="C25" s="22">
        <v>1950</v>
      </c>
      <c r="D25" s="33">
        <f>Datos!DR35</f>
        <v>3023.4999999999995</v>
      </c>
      <c r="E25" s="32">
        <f>Datos!DS35</f>
        <v>7.1709792946422208</v>
      </c>
      <c r="F25" s="33">
        <f>Datos!DT35</f>
        <v>2755.3999999999996</v>
      </c>
      <c r="G25" s="32">
        <f>Datos!DU35</f>
        <v>6.5351137253041758</v>
      </c>
      <c r="H25" s="32">
        <f>Datos!DV35</f>
        <v>268.10000000000002</v>
      </c>
      <c r="I25" s="32">
        <f>Datos!DW35</f>
        <v>0.63586556933804528</v>
      </c>
      <c r="J25" s="32"/>
      <c r="K25" s="22">
        <v>1976</v>
      </c>
      <c r="L25" s="21">
        <f>Datos!DX61</f>
        <v>-51771.66489002583</v>
      </c>
      <c r="M25" s="14">
        <f>Datos!DY61</f>
        <v>-3.7762854340893321</v>
      </c>
      <c r="N25" s="21">
        <f>Datos!DZ61</f>
        <v>72986.423109974159</v>
      </c>
      <c r="O25" s="14">
        <f>Datos!EA61</f>
        <v>5.3237145659106675</v>
      </c>
      <c r="P25" s="21">
        <f>Datos!EB61</f>
        <v>-124758.088</v>
      </c>
      <c r="Q25" s="14">
        <f>Datos!EC61</f>
        <v>-9.1</v>
      </c>
      <c r="R25" s="94"/>
      <c r="S25" s="22">
        <v>1950</v>
      </c>
      <c r="T25" s="32" t="str">
        <f>Datos!ED35</f>
        <v>-</v>
      </c>
      <c r="U25" s="32" t="str">
        <f>Datos!EE35</f>
        <v>-</v>
      </c>
      <c r="V25" s="22">
        <v>1976</v>
      </c>
      <c r="W25" s="32">
        <f>Datos!ED61</f>
        <v>15923</v>
      </c>
      <c r="X25" s="32">
        <f>Datos!EE61</f>
        <v>17.886208868478331</v>
      </c>
    </row>
    <row r="26" spans="1:24" x14ac:dyDescent="0.25">
      <c r="A26" s="9">
        <v>36</v>
      </c>
      <c r="C26" s="22">
        <v>1951</v>
      </c>
      <c r="D26" s="33">
        <f>Datos!DR36</f>
        <v>4388</v>
      </c>
      <c r="E26" s="32">
        <f>Datos!DS36</f>
        <v>8.0698850574712644</v>
      </c>
      <c r="F26" s="33">
        <f>Datos!DT36</f>
        <v>3896.4</v>
      </c>
      <c r="G26" s="32">
        <f>Datos!DU36</f>
        <v>7.1657931034482756</v>
      </c>
      <c r="H26" s="32">
        <f>Datos!DV36</f>
        <v>491.6</v>
      </c>
      <c r="I26" s="32">
        <f>Datos!DW36</f>
        <v>0.90409195402298848</v>
      </c>
      <c r="J26" s="32"/>
      <c r="K26" s="22">
        <v>1977</v>
      </c>
      <c r="L26" s="21">
        <f>Datos!DX62</f>
        <v>9534.8599823828117</v>
      </c>
      <c r="M26" s="14">
        <f>Datos!DY62</f>
        <v>0.51560324206901953</v>
      </c>
      <c r="N26" s="21">
        <f>Datos!DZ62</f>
        <v>126038.42898238281</v>
      </c>
      <c r="O26" s="14">
        <f>Datos!EA62</f>
        <v>6.8156032420690194</v>
      </c>
      <c r="P26" s="21">
        <f>Datos!EB62</f>
        <v>-116503.569</v>
      </c>
      <c r="Q26" s="14">
        <f>Datos!EC62</f>
        <v>-6.3</v>
      </c>
      <c r="R26" s="94"/>
      <c r="S26" s="22">
        <v>1951</v>
      </c>
      <c r="T26" s="32">
        <f>Datos!ED36</f>
        <v>506.2</v>
      </c>
      <c r="U26" s="32">
        <f>Datos!EE36</f>
        <v>8.0324824521072777</v>
      </c>
      <c r="V26" s="22">
        <v>1977</v>
      </c>
      <c r="W26" s="32">
        <f>Datos!ED62</f>
        <v>20185.3</v>
      </c>
      <c r="X26" s="32">
        <f>Datos!EE62</f>
        <v>24.632241961617503</v>
      </c>
    </row>
    <row r="27" spans="1:24" x14ac:dyDescent="0.25">
      <c r="A27" s="9">
        <v>37</v>
      </c>
      <c r="C27" s="22">
        <v>1952</v>
      </c>
      <c r="D27" s="33">
        <f>Datos!DR37</f>
        <v>4818.7999999999993</v>
      </c>
      <c r="E27" s="32">
        <f>Datos!DS37</f>
        <v>7.9005787549390902</v>
      </c>
      <c r="F27" s="33">
        <f>Datos!DT37</f>
        <v>4981.2999999999993</v>
      </c>
      <c r="G27" s="32">
        <f>Datos!DU37</f>
        <v>8.1670027708097646</v>
      </c>
      <c r="H27" s="32">
        <f>Datos!DV37</f>
        <v>-162.5</v>
      </c>
      <c r="I27" s="32">
        <f>Datos!DW37</f>
        <v>-0.26642401587067371</v>
      </c>
      <c r="J27" s="32"/>
      <c r="K27" s="22">
        <v>1978</v>
      </c>
      <c r="L27" s="21">
        <f>Datos!DX63</f>
        <v>30514.796112985299</v>
      </c>
      <c r="M27" s="14">
        <f>Datos!DY63</f>
        <v>1.3055027904099044</v>
      </c>
      <c r="N27" s="21">
        <f>Datos!DZ63</f>
        <v>175433.4721129853</v>
      </c>
      <c r="O27" s="14">
        <f>Datos!EA63</f>
        <v>7.5055027904099045</v>
      </c>
      <c r="P27" s="21">
        <f>Datos!EB63</f>
        <v>-144918.67600000001</v>
      </c>
      <c r="Q27" s="14">
        <f>Datos!EC63</f>
        <v>-6.2</v>
      </c>
      <c r="R27" s="94"/>
      <c r="S27" s="22">
        <v>1952</v>
      </c>
      <c r="T27" s="32" t="str">
        <f>Datos!ED37</f>
        <v>-</v>
      </c>
      <c r="U27" s="32" t="str">
        <f>Datos!EE37</f>
        <v>-</v>
      </c>
      <c r="V27" s="22">
        <v>1978</v>
      </c>
      <c r="W27" s="32">
        <f>Datos!ED63</f>
        <v>25027.7</v>
      </c>
      <c r="X27" s="32">
        <f>Datos!EE63</f>
        <v>24.306035600270043</v>
      </c>
    </row>
    <row r="28" spans="1:24" x14ac:dyDescent="0.25">
      <c r="A28" s="9">
        <v>38</v>
      </c>
      <c r="C28" s="22">
        <v>1953</v>
      </c>
      <c r="D28" s="33">
        <f>Datos!DR38</f>
        <v>4492.2999999999993</v>
      </c>
      <c r="E28" s="32">
        <f>Datos!DS38</f>
        <v>7.4052156138731364</v>
      </c>
      <c r="F28" s="33">
        <f>Datos!DT38</f>
        <v>4780.9999999999991</v>
      </c>
      <c r="G28" s="32">
        <f>Datos!DU38</f>
        <v>7.8811156534353142</v>
      </c>
      <c r="H28" s="32">
        <f>Datos!DV38</f>
        <v>-288.7</v>
      </c>
      <c r="I28" s="32">
        <f>Datos!DW38</f>
        <v>-0.47590003956217858</v>
      </c>
      <c r="J28" s="32"/>
      <c r="K28" s="22">
        <v>1979</v>
      </c>
      <c r="L28" s="21">
        <f>Datos!DX64</f>
        <v>48379.331599004312</v>
      </c>
      <c r="M28" s="14">
        <f>Datos!DY64</f>
        <v>1.5771449565221065</v>
      </c>
      <c r="N28" s="21">
        <f>Datos!DZ64</f>
        <v>266173.6775990043</v>
      </c>
      <c r="O28" s="14">
        <f>Datos!EA64</f>
        <v>8.6771449565221062</v>
      </c>
      <c r="P28" s="21">
        <f>Datos!EB64</f>
        <v>-217794.34599999999</v>
      </c>
      <c r="Q28" s="14">
        <f>Datos!EC64</f>
        <v>-7.1</v>
      </c>
      <c r="R28" s="94"/>
      <c r="S28" s="22">
        <v>1953</v>
      </c>
      <c r="T28" s="32" t="str">
        <f>Datos!ED38</f>
        <v>-</v>
      </c>
      <c r="U28" s="32" t="str">
        <f>Datos!EE38</f>
        <v>-</v>
      </c>
      <c r="V28" s="22">
        <v>1979</v>
      </c>
      <c r="W28" s="32">
        <f>Datos!ED64</f>
        <v>28315</v>
      </c>
      <c r="X28" s="32">
        <f>Datos!EE64</f>
        <v>21.014921036257451</v>
      </c>
    </row>
    <row r="29" spans="1:24" ht="15.75" customHeight="1" x14ac:dyDescent="0.25">
      <c r="A29" s="9">
        <v>39</v>
      </c>
      <c r="C29" s="22">
        <v>1954</v>
      </c>
      <c r="D29" s="33">
        <f>Datos!DR39</f>
        <v>5236.9999999999991</v>
      </c>
      <c r="E29" s="32">
        <f>Datos!DS39</f>
        <v>7.0831529971867546</v>
      </c>
      <c r="F29" s="33">
        <f>Datos!DT39</f>
        <v>5686.7999999999993</v>
      </c>
      <c r="G29" s="32">
        <f>Datos!DU39</f>
        <v>7.6915169876650067</v>
      </c>
      <c r="H29" s="32">
        <f>Datos!DV39</f>
        <v>-449.8</v>
      </c>
      <c r="I29" s="32">
        <f>Datos!DW39</f>
        <v>-0.6083639904782514</v>
      </c>
      <c r="J29" s="32"/>
      <c r="K29" s="22">
        <v>1980</v>
      </c>
      <c r="L29" s="21">
        <f>Datos!DX65</f>
        <v>233967.42191507947</v>
      </c>
      <c r="M29" s="14">
        <f>Datos!DY65</f>
        <v>5.3272398963611813</v>
      </c>
      <c r="N29" s="21">
        <f>Datos!DZ65</f>
        <v>563360.44691507949</v>
      </c>
      <c r="O29" s="14">
        <f>Datos!EA65</f>
        <v>12.827239896361181</v>
      </c>
      <c r="P29" s="21">
        <f>Datos!EB65</f>
        <v>-329393.02499999997</v>
      </c>
      <c r="Q29" s="14">
        <f>Datos!EC65</f>
        <v>-7.5</v>
      </c>
      <c r="R29" s="94"/>
      <c r="S29" s="22">
        <v>1954</v>
      </c>
      <c r="T29" s="32" t="str">
        <f>Datos!ED39</f>
        <v>-</v>
      </c>
      <c r="U29" s="32" t="str">
        <f>Datos!EE39</f>
        <v>-</v>
      </c>
      <c r="V29" s="22">
        <v>1980</v>
      </c>
      <c r="W29" s="32">
        <f>Datos!ED65</f>
        <v>32322</v>
      </c>
      <c r="X29" s="32">
        <f>Datos!EE65</f>
        <v>16.883794442824041</v>
      </c>
    </row>
    <row r="30" spans="1:24" x14ac:dyDescent="0.25">
      <c r="A30" s="9">
        <v>40</v>
      </c>
      <c r="C30" s="22">
        <v>1955</v>
      </c>
      <c r="D30" s="33">
        <f>Datos!DR40</f>
        <v>7112.5999999999995</v>
      </c>
      <c r="E30" s="32">
        <f>Datos!DS40</f>
        <v>7.8982377044629262</v>
      </c>
      <c r="F30" s="33">
        <f>Datos!DT40</f>
        <v>6432.5999999999995</v>
      </c>
      <c r="G30" s="32">
        <f>Datos!DU40</f>
        <v>7.1431268253139804</v>
      </c>
      <c r="H30" s="32">
        <f>Datos!DV40</f>
        <v>680</v>
      </c>
      <c r="I30" s="32">
        <f>Datos!DW40</f>
        <v>0.75511087914894559</v>
      </c>
      <c r="J30" s="32"/>
      <c r="K30" s="22">
        <v>1981</v>
      </c>
      <c r="L30" s="21">
        <f>Datos!DX66</f>
        <v>134521.56877381774</v>
      </c>
      <c r="M30" s="14">
        <f>Datos!DY66</f>
        <v>2.2300339528128816</v>
      </c>
      <c r="N30" s="21">
        <f>Datos!DZ66</f>
        <v>985071.00427381787</v>
      </c>
      <c r="O30" s="14">
        <f>Datos!EA66</f>
        <v>16.330033952812883</v>
      </c>
      <c r="P30" s="21">
        <f>Datos!EB66</f>
        <v>-850549.43549999991</v>
      </c>
      <c r="Q30" s="14">
        <f>Datos!EC66</f>
        <v>-14.1</v>
      </c>
      <c r="R30" s="111"/>
      <c r="S30" s="22">
        <v>1955</v>
      </c>
      <c r="T30" s="32" t="str">
        <f>Datos!ED40</f>
        <v>-</v>
      </c>
      <c r="U30" s="32" t="str">
        <f>Datos!EE40</f>
        <v>-</v>
      </c>
      <c r="V30" s="22">
        <v>1981</v>
      </c>
      <c r="W30" s="32">
        <f>Datos!ED66</f>
        <v>42206.7</v>
      </c>
      <c r="X30" s="32">
        <f>Datos!EE66</f>
        <v>17.130557416612383</v>
      </c>
    </row>
    <row r="31" spans="1:24" x14ac:dyDescent="0.25">
      <c r="A31" s="9">
        <v>41</v>
      </c>
      <c r="C31" s="22">
        <v>1956</v>
      </c>
      <c r="D31" s="33">
        <f>Datos!DR41</f>
        <v>7902.7999999999993</v>
      </c>
      <c r="E31" s="32">
        <f>Datos!DS41</f>
        <v>7.678585308977846</v>
      </c>
      <c r="F31" s="33">
        <f>Datos!DT41</f>
        <v>7507.7999999999993</v>
      </c>
      <c r="G31" s="32">
        <f>Datos!DU41</f>
        <v>7.2947920715118535</v>
      </c>
      <c r="H31" s="32">
        <f>Datos!DV41</f>
        <v>395</v>
      </c>
      <c r="I31" s="32">
        <f>Datos!DW41</f>
        <v>0.38379323746599298</v>
      </c>
      <c r="J31" s="32"/>
      <c r="K31" s="38">
        <v>1982</v>
      </c>
      <c r="L31" s="146">
        <f>Datos!DX67</f>
        <v>2835000</v>
      </c>
      <c r="M31" s="95">
        <f>Datos!DY67</f>
        <v>29.544324902536296</v>
      </c>
      <c r="N31" s="146">
        <f>Datos!DZ67</f>
        <v>4456682.0034999996</v>
      </c>
      <c r="O31" s="95">
        <f>Datos!EA67</f>
        <v>46.444324902536295</v>
      </c>
      <c r="P31" s="146">
        <f>Datos!EB67</f>
        <v>-1621682.0034999999</v>
      </c>
      <c r="Q31" s="95">
        <f>Datos!EC67</f>
        <v>-16.899999999999999</v>
      </c>
      <c r="S31" s="22">
        <v>1956</v>
      </c>
      <c r="T31" s="32" t="str">
        <f>Datos!ED41</f>
        <v>-</v>
      </c>
      <c r="U31" s="32" t="str">
        <f>Datos!EE41</f>
        <v>-</v>
      </c>
      <c r="V31" s="22">
        <v>1982</v>
      </c>
      <c r="W31" s="32">
        <f>Datos!ED67</f>
        <v>49548.7</v>
      </c>
      <c r="X31" s="32">
        <f>Datos!EE67</f>
        <v>28.046997899712871</v>
      </c>
    </row>
    <row r="32" spans="1:24" x14ac:dyDescent="0.25">
      <c r="A32" s="9">
        <v>42</v>
      </c>
      <c r="C32" s="22">
        <v>1957</v>
      </c>
      <c r="D32" s="33">
        <f>Datos!DR42</f>
        <v>8254.9000000000015</v>
      </c>
      <c r="E32" s="32">
        <f>Datos!DS42</f>
        <v>6.9834864558482659</v>
      </c>
      <c r="F32" s="33">
        <f>Datos!DT42</f>
        <v>8659.9000000000015</v>
      </c>
      <c r="G32" s="32">
        <f>Datos!DU42</f>
        <v>7.3261086577669499</v>
      </c>
      <c r="H32" s="32">
        <f>Datos!DV42</f>
        <v>-405</v>
      </c>
      <c r="I32" s="32">
        <f>Datos!DW42</f>
        <v>-0.34262220191868431</v>
      </c>
      <c r="J32" s="32"/>
      <c r="K32" s="235" t="s">
        <v>306</v>
      </c>
      <c r="L32" s="235"/>
      <c r="M32" s="235"/>
      <c r="N32" s="235"/>
      <c r="O32" s="235"/>
      <c r="P32" s="235"/>
      <c r="Q32" s="94"/>
      <c r="R32" s="94"/>
      <c r="S32" s="22">
        <v>1957</v>
      </c>
      <c r="T32" s="32" t="str">
        <f>Datos!ED42</f>
        <v>-</v>
      </c>
      <c r="U32" s="32" t="str">
        <f>Datos!EE42</f>
        <v>-</v>
      </c>
      <c r="V32" s="32"/>
      <c r="W32" s="32"/>
      <c r="X32" s="32"/>
    </row>
    <row r="33" spans="1:24" x14ac:dyDescent="0.25">
      <c r="A33" s="9">
        <v>43</v>
      </c>
      <c r="C33" s="22">
        <v>1958</v>
      </c>
      <c r="D33" s="33">
        <f>Datos!DR43</f>
        <v>8615.7000000000007</v>
      </c>
      <c r="E33" s="32">
        <f>Datos!DS43</f>
        <v>6.5579972141242378</v>
      </c>
      <c r="F33" s="33">
        <f>Datos!DT43</f>
        <v>9490.7000000000007</v>
      </c>
      <c r="G33" s="32">
        <f>Datos!DU43</f>
        <v>7.2240194250135117</v>
      </c>
      <c r="H33" s="32">
        <f>Datos!DV43</f>
        <v>-875</v>
      </c>
      <c r="I33" s="32">
        <f>Datos!DW43</f>
        <v>-0.66602221088927283</v>
      </c>
      <c r="J33" s="32"/>
      <c r="K33" s="22"/>
      <c r="L33" s="14"/>
      <c r="M33" s="14"/>
      <c r="N33" s="14"/>
      <c r="O33" s="14"/>
      <c r="P33" s="14"/>
      <c r="Q33" s="14"/>
      <c r="R33" s="94"/>
      <c r="S33" s="22">
        <v>1958</v>
      </c>
      <c r="T33" s="32">
        <f>Datos!ED43</f>
        <v>602.70000000000005</v>
      </c>
      <c r="U33" s="32">
        <f>Datos!EE43</f>
        <v>5.73445123575664</v>
      </c>
      <c r="V33" s="32"/>
      <c r="W33" s="32"/>
      <c r="X33" s="32"/>
    </row>
    <row r="34" spans="1:24" ht="15.75" customHeight="1" x14ac:dyDescent="0.25">
      <c r="A34" s="45"/>
      <c r="C34" s="229" t="s">
        <v>305</v>
      </c>
      <c r="D34" s="229"/>
      <c r="E34" s="229"/>
      <c r="F34" s="229"/>
      <c r="G34" s="229"/>
      <c r="H34" s="229"/>
      <c r="I34" s="229"/>
      <c r="R34" s="94"/>
      <c r="S34" s="229" t="s">
        <v>306</v>
      </c>
      <c r="T34" s="229"/>
      <c r="U34" s="229"/>
      <c r="V34" s="229"/>
      <c r="W34" s="229"/>
      <c r="X34" s="229"/>
    </row>
    <row r="35" spans="1:24" ht="15.75" customHeight="1" x14ac:dyDescent="0.25">
      <c r="A35" s="45"/>
      <c r="C35" s="145"/>
      <c r="D35" s="145"/>
      <c r="E35" s="145"/>
      <c r="F35" s="145"/>
      <c r="G35" s="145"/>
      <c r="H35" s="145"/>
      <c r="I35" s="145"/>
      <c r="K35" s="145"/>
      <c r="L35" s="145"/>
      <c r="M35" s="145"/>
      <c r="N35" s="145"/>
      <c r="O35" s="145"/>
      <c r="P35" s="145"/>
      <c r="Q35" s="94"/>
      <c r="R35" s="94"/>
      <c r="S35" s="145"/>
      <c r="T35" s="145"/>
      <c r="U35" s="145"/>
      <c r="V35" s="145"/>
      <c r="W35" s="145"/>
      <c r="X35" s="145"/>
    </row>
    <row r="36" spans="1:24" ht="15.75" customHeight="1" x14ac:dyDescent="0.25">
      <c r="A36" s="45"/>
      <c r="C36" s="145"/>
      <c r="D36" s="145"/>
      <c r="E36" s="145"/>
      <c r="F36" s="145"/>
      <c r="G36" s="145"/>
      <c r="H36" s="145"/>
      <c r="I36" s="145"/>
      <c r="K36" s="145"/>
      <c r="L36" s="145"/>
      <c r="M36" s="145"/>
      <c r="N36" s="145"/>
      <c r="O36" s="145"/>
      <c r="P36" s="145"/>
      <c r="Q36" s="94"/>
      <c r="R36" s="94"/>
      <c r="S36" s="145"/>
      <c r="T36" s="145"/>
      <c r="U36" s="145"/>
      <c r="V36" s="145"/>
      <c r="W36" s="145"/>
      <c r="X36" s="145"/>
    </row>
    <row r="37" spans="1:24" x14ac:dyDescent="0.25">
      <c r="A37" s="45"/>
      <c r="L37" s="108"/>
      <c r="M37" s="108"/>
      <c r="Q37" s="94"/>
      <c r="R37" s="94"/>
      <c r="T37" s="108"/>
      <c r="U37" s="108"/>
    </row>
    <row r="38" spans="1:24" x14ac:dyDescent="0.25">
      <c r="A38" s="45"/>
      <c r="C38" s="228" t="s">
        <v>307</v>
      </c>
      <c r="D38" s="228"/>
      <c r="E38" s="228"/>
      <c r="F38" s="228"/>
      <c r="G38" s="228"/>
      <c r="H38" s="228"/>
      <c r="I38" s="228"/>
      <c r="K38" s="119"/>
      <c r="L38" s="119"/>
      <c r="M38" s="119"/>
      <c r="N38" s="119"/>
      <c r="O38" s="119"/>
      <c r="P38" s="119"/>
      <c r="Q38" s="94"/>
      <c r="R38" s="94"/>
      <c r="S38" s="228" t="s">
        <v>269</v>
      </c>
      <c r="T38" s="228"/>
      <c r="U38" s="228"/>
      <c r="V38" s="228"/>
      <c r="W38" s="228"/>
      <c r="X38" s="228"/>
    </row>
    <row r="39" spans="1:24" ht="15.75" customHeight="1" x14ac:dyDescent="0.25">
      <c r="A39" s="45"/>
      <c r="C39" s="230"/>
      <c r="D39" s="230" t="s">
        <v>301</v>
      </c>
      <c r="E39" s="230" t="s">
        <v>37</v>
      </c>
      <c r="F39" s="230" t="s">
        <v>302</v>
      </c>
      <c r="G39" s="230" t="s">
        <v>39</v>
      </c>
      <c r="H39" s="230" t="s">
        <v>303</v>
      </c>
      <c r="I39" s="230" t="s">
        <v>41</v>
      </c>
      <c r="J39" s="144"/>
      <c r="K39" s="97"/>
      <c r="L39" s="97"/>
      <c r="M39" s="97"/>
      <c r="N39" s="97"/>
      <c r="O39" s="97"/>
      <c r="P39" s="97"/>
      <c r="Q39" s="94"/>
      <c r="R39" s="94"/>
      <c r="S39" s="230"/>
      <c r="T39" s="230" t="s">
        <v>270</v>
      </c>
      <c r="U39" s="230" t="s">
        <v>265</v>
      </c>
      <c r="V39" s="230" t="s">
        <v>266</v>
      </c>
      <c r="W39" s="230" t="s">
        <v>267</v>
      </c>
      <c r="X39" s="230" t="s">
        <v>268</v>
      </c>
    </row>
    <row r="40" spans="1:24" x14ac:dyDescent="0.25">
      <c r="A40" s="45"/>
      <c r="C40" s="231"/>
      <c r="D40" s="231"/>
      <c r="E40" s="231"/>
      <c r="F40" s="231"/>
      <c r="G40" s="231"/>
      <c r="H40" s="231"/>
      <c r="I40" s="231"/>
      <c r="J40" s="144"/>
      <c r="K40" s="97"/>
      <c r="L40" s="97"/>
      <c r="M40" s="97"/>
      <c r="N40" s="97"/>
      <c r="O40" s="97"/>
      <c r="P40" s="97"/>
      <c r="Q40" s="94"/>
      <c r="R40" s="94"/>
      <c r="S40" s="231"/>
      <c r="T40" s="231"/>
      <c r="U40" s="231"/>
      <c r="V40" s="231"/>
      <c r="W40" s="231"/>
      <c r="X40" s="231"/>
    </row>
    <row r="41" spans="1:24" ht="15.75" customHeight="1" thickBot="1" x14ac:dyDescent="0.3">
      <c r="A41" s="45"/>
      <c r="C41" s="232"/>
      <c r="D41" s="233"/>
      <c r="E41" s="233"/>
      <c r="F41" s="233"/>
      <c r="G41" s="233"/>
      <c r="H41" s="233"/>
      <c r="I41" s="233"/>
      <c r="J41" s="144"/>
      <c r="K41" s="97"/>
      <c r="L41" s="97"/>
      <c r="M41" s="97"/>
      <c r="N41" s="97"/>
      <c r="O41" s="97"/>
      <c r="P41" s="97"/>
      <c r="Q41" s="94"/>
      <c r="R41" s="94"/>
      <c r="S41" s="232"/>
      <c r="T41" s="232"/>
      <c r="U41" s="232"/>
      <c r="V41" s="232"/>
      <c r="W41" s="232"/>
      <c r="X41" s="232"/>
    </row>
    <row r="42" spans="1:24" ht="16.5" thickTop="1" x14ac:dyDescent="0.25">
      <c r="A42" s="9">
        <v>43</v>
      </c>
      <c r="C42" s="22">
        <v>1958</v>
      </c>
      <c r="D42" s="33">
        <f>Datos!DR43</f>
        <v>8615.7000000000007</v>
      </c>
      <c r="E42" s="32">
        <f>Datos!DS43</f>
        <v>6.5579972141242378</v>
      </c>
      <c r="F42" s="33">
        <f>Datos!DT43</f>
        <v>9490.7000000000007</v>
      </c>
      <c r="G42" s="32">
        <f>Datos!DU43</f>
        <v>7.2240194250135117</v>
      </c>
      <c r="H42" s="32">
        <f>Datos!DV43</f>
        <v>-875</v>
      </c>
      <c r="I42" s="32">
        <f>Datos!DW43</f>
        <v>-0.66602221088927283</v>
      </c>
      <c r="J42" s="32"/>
      <c r="K42" s="22"/>
      <c r="L42" s="13"/>
      <c r="M42" s="13"/>
      <c r="N42" s="13"/>
      <c r="O42" s="13"/>
      <c r="P42" s="13"/>
      <c r="Q42" s="94"/>
      <c r="R42" s="94"/>
      <c r="S42" s="22">
        <v>1958</v>
      </c>
      <c r="T42" s="32">
        <f>Datos!CX43</f>
        <v>1706.3</v>
      </c>
      <c r="U42" s="32">
        <f>Datos!CY43</f>
        <v>1164.8999999999999</v>
      </c>
      <c r="V42" s="32">
        <f>Datos!CZ43</f>
        <v>352.3</v>
      </c>
      <c r="W42" s="32">
        <f>Datos!DA43</f>
        <v>182.89999999999998</v>
      </c>
      <c r="X42" s="32">
        <f>Datos!DB43</f>
        <v>6.3</v>
      </c>
    </row>
    <row r="43" spans="1:24" x14ac:dyDescent="0.25">
      <c r="A43" s="9">
        <v>44</v>
      </c>
      <c r="C43" s="22">
        <v>1959</v>
      </c>
      <c r="D43" s="33">
        <f>Datos!DR44</f>
        <v>10446</v>
      </c>
      <c r="E43" s="32">
        <f>Datos!DS44</f>
        <v>7.4205097604637285</v>
      </c>
      <c r="F43" s="33">
        <f>Datos!DT44</f>
        <v>11352</v>
      </c>
      <c r="G43" s="32">
        <f>Datos!DU44</f>
        <v>8.06410365697724</v>
      </c>
      <c r="H43" s="32">
        <f>Datos!DV44</f>
        <v>-906</v>
      </c>
      <c r="I43" s="32">
        <f>Datos!DW44</f>
        <v>-0.64359389651351118</v>
      </c>
      <c r="J43" s="32"/>
      <c r="K43" s="22"/>
      <c r="L43" s="13"/>
      <c r="M43" s="13"/>
      <c r="N43" s="13"/>
      <c r="O43" s="13"/>
      <c r="P43" s="13"/>
      <c r="Q43" s="94"/>
      <c r="R43" s="94"/>
      <c r="S43" s="22">
        <v>1959</v>
      </c>
      <c r="T43" s="32">
        <f>Datos!CX44</f>
        <v>1634.8</v>
      </c>
      <c r="U43" s="32">
        <f>Datos!CY44</f>
        <v>1035.3</v>
      </c>
      <c r="V43" s="32">
        <f>Datos!CZ44</f>
        <v>380.7</v>
      </c>
      <c r="W43" s="32">
        <f>Datos!DA44</f>
        <v>210.1</v>
      </c>
      <c r="X43" s="32">
        <f>Datos!DB44</f>
        <v>8.6</v>
      </c>
    </row>
    <row r="44" spans="1:24" x14ac:dyDescent="0.25">
      <c r="A44" s="9">
        <v>45</v>
      </c>
      <c r="C44" s="22">
        <v>1960</v>
      </c>
      <c r="D44" s="33">
        <f>Datos!DR45</f>
        <v>12878</v>
      </c>
      <c r="E44" s="32">
        <f>Datos!DS45</f>
        <v>8.0637182770517768</v>
      </c>
      <c r="F44" s="33">
        <f>Datos!DT45</f>
        <v>15382</v>
      </c>
      <c r="G44" s="32">
        <f>Datos!DU45</f>
        <v>9.6316287107944127</v>
      </c>
      <c r="H44" s="32">
        <f>Datos!DV45</f>
        <v>-2504</v>
      </c>
      <c r="I44" s="32">
        <f>Datos!DW45</f>
        <v>-1.5679104337426346</v>
      </c>
      <c r="J44" s="32"/>
      <c r="K44" s="22"/>
      <c r="L44" s="13"/>
      <c r="M44" s="13"/>
      <c r="N44" s="13"/>
      <c r="O44" s="13"/>
      <c r="P44" s="13"/>
      <c r="Q44" s="94"/>
      <c r="R44" s="94"/>
      <c r="S44" s="22">
        <v>1960</v>
      </c>
      <c r="T44" s="32">
        <f>Datos!CX45</f>
        <v>1863.7</v>
      </c>
      <c r="U44" s="32">
        <f>Datos!CY45</f>
        <v>1211.3000000000002</v>
      </c>
      <c r="V44" s="32">
        <f>Datos!CZ45</f>
        <v>398.9</v>
      </c>
      <c r="W44" s="32">
        <f>Datos!DA45</f>
        <v>237.6</v>
      </c>
      <c r="X44" s="32">
        <f>Datos!DB45</f>
        <v>15.9</v>
      </c>
    </row>
    <row r="45" spans="1:24" ht="15.75" customHeight="1" x14ac:dyDescent="0.25">
      <c r="A45" s="9">
        <v>46</v>
      </c>
      <c r="C45" s="22">
        <v>1961</v>
      </c>
      <c r="D45" s="33">
        <f>Datos!DR46</f>
        <v>12221</v>
      </c>
      <c r="E45" s="32">
        <f>Datos!DS46</f>
        <v>7.0545383176706915</v>
      </c>
      <c r="F45" s="33">
        <f>Datos!DT46</f>
        <v>14795</v>
      </c>
      <c r="G45" s="32">
        <f>Datos!DU46</f>
        <v>8.5403726708074537</v>
      </c>
      <c r="H45" s="32">
        <f>Datos!DV46</f>
        <v>-2574</v>
      </c>
      <c r="I45" s="32">
        <f>Datos!DW46</f>
        <v>-1.4858343531367615</v>
      </c>
      <c r="J45" s="32"/>
      <c r="K45" s="22"/>
      <c r="L45" s="13"/>
      <c r="M45" s="13"/>
      <c r="N45" s="13"/>
      <c r="O45" s="13"/>
      <c r="P45" s="13"/>
      <c r="Q45" s="94"/>
      <c r="R45" s="94"/>
      <c r="S45" s="22">
        <v>1961</v>
      </c>
      <c r="T45" s="32">
        <f>Datos!CX46</f>
        <v>1852.2</v>
      </c>
      <c r="U45" s="32">
        <f>Datos!CY46</f>
        <v>1165.1999999999998</v>
      </c>
      <c r="V45" s="32">
        <f>Datos!CZ46</f>
        <v>424.9</v>
      </c>
      <c r="W45" s="32">
        <f>Datos!DA46</f>
        <v>238</v>
      </c>
      <c r="X45" s="32">
        <f>Datos!DB46</f>
        <v>24</v>
      </c>
    </row>
    <row r="46" spans="1:24" x14ac:dyDescent="0.25">
      <c r="A46" s="9">
        <v>47</v>
      </c>
      <c r="C46" s="22">
        <v>1962</v>
      </c>
      <c r="D46" s="33">
        <f>Datos!DR47</f>
        <v>13955</v>
      </c>
      <c r="E46" s="32">
        <f>Datos!DS47</f>
        <v>7.4713166756790033</v>
      </c>
      <c r="F46" s="33">
        <f>Datos!DT47</f>
        <v>16491</v>
      </c>
      <c r="G46" s="32">
        <f>Datos!DU47</f>
        <v>8.8290564886150094</v>
      </c>
      <c r="H46" s="32">
        <f>Datos!DV47</f>
        <v>-2536</v>
      </c>
      <c r="I46" s="32">
        <f>Datos!DW47</f>
        <v>-1.3577398129360052</v>
      </c>
      <c r="J46" s="32"/>
      <c r="K46" s="22"/>
      <c r="L46" s="13"/>
      <c r="M46" s="13"/>
      <c r="N46" s="13"/>
      <c r="O46" s="13"/>
      <c r="P46" s="13"/>
      <c r="Q46" s="94"/>
      <c r="R46" s="94"/>
      <c r="S46" s="22">
        <v>1962</v>
      </c>
      <c r="T46" s="32">
        <f>Datos!CX47</f>
        <v>1875.7</v>
      </c>
      <c r="U46" s="32">
        <f>Datos!CY47</f>
        <v>1160.8</v>
      </c>
      <c r="V46" s="32">
        <f>Datos!CZ47</f>
        <v>433</v>
      </c>
      <c r="W46" s="32">
        <f>Datos!DA47</f>
        <v>258.5</v>
      </c>
      <c r="X46" s="32">
        <f>Datos!DB47</f>
        <v>23.5</v>
      </c>
    </row>
    <row r="47" spans="1:24" x14ac:dyDescent="0.25">
      <c r="A47" s="9">
        <v>48</v>
      </c>
      <c r="C47" s="22">
        <v>1963</v>
      </c>
      <c r="D47" s="33">
        <f>Datos!DR48</f>
        <v>16379</v>
      </c>
      <c r="E47" s="32">
        <f>Datos!DS48</f>
        <v>7.8763368469646835</v>
      </c>
      <c r="F47" s="33">
        <f>Datos!DT48</f>
        <v>19721</v>
      </c>
      <c r="G47" s="32">
        <f>Datos!DU48</f>
        <v>9.483438485804415</v>
      </c>
      <c r="H47" s="32">
        <f>Datos!DV48</f>
        <v>-3342</v>
      </c>
      <c r="I47" s="32">
        <f>Datos!DW48</f>
        <v>-1.6071016388397321</v>
      </c>
      <c r="J47" s="32"/>
      <c r="K47" s="22"/>
      <c r="L47" s="13"/>
      <c r="M47" s="13"/>
      <c r="N47" s="13"/>
      <c r="O47" s="13"/>
      <c r="P47" s="13"/>
      <c r="Q47" s="94"/>
      <c r="R47" s="94"/>
      <c r="S47" s="22">
        <v>1963</v>
      </c>
      <c r="T47" s="32">
        <f>Datos!CX48</f>
        <v>2030.2</v>
      </c>
      <c r="U47" s="32">
        <f>Datos!CY48</f>
        <v>1244.2</v>
      </c>
      <c r="V47" s="32">
        <f>Datos!CZ48</f>
        <v>471</v>
      </c>
      <c r="W47" s="32">
        <f>Datos!DA48</f>
        <v>290.3</v>
      </c>
      <c r="X47" s="32">
        <f>Datos!DB48</f>
        <v>24.7</v>
      </c>
    </row>
    <row r="48" spans="1:24" x14ac:dyDescent="0.25">
      <c r="A48" s="9">
        <v>49</v>
      </c>
      <c r="C48" s="22">
        <v>1964</v>
      </c>
      <c r="D48" s="33">
        <f>Datos!DR49</f>
        <v>18575</v>
      </c>
      <c r="E48" s="32">
        <f>Datos!DS49</f>
        <v>7.5661606266369583</v>
      </c>
      <c r="F48" s="33">
        <f>Datos!DT49</f>
        <v>23044</v>
      </c>
      <c r="G48" s="32">
        <f>Datos!DU49</f>
        <v>9.3865198105099363</v>
      </c>
      <c r="H48" s="32">
        <f>Datos!DV49</f>
        <v>-4469</v>
      </c>
      <c r="I48" s="32">
        <f>Datos!DW49</f>
        <v>-1.8203591838729782</v>
      </c>
      <c r="J48" s="32"/>
      <c r="K48" s="22"/>
      <c r="L48" s="13"/>
      <c r="M48" s="13"/>
      <c r="N48" s="13"/>
      <c r="O48" s="13"/>
      <c r="P48" s="13"/>
      <c r="Q48" s="94"/>
      <c r="R48" s="94"/>
      <c r="S48" s="22">
        <v>1964</v>
      </c>
      <c r="T48" s="32">
        <f>Datos!CX49</f>
        <v>2374.8000000000002</v>
      </c>
      <c r="U48" s="32">
        <f>Datos!CY49</f>
        <v>1501.6000000000001</v>
      </c>
      <c r="V48" s="32">
        <f>Datos!CZ49</f>
        <v>515.1</v>
      </c>
      <c r="W48" s="32">
        <f>Datos!DA49</f>
        <v>337.29999999999995</v>
      </c>
      <c r="X48" s="32">
        <f>Datos!DB49</f>
        <v>20.8</v>
      </c>
    </row>
    <row r="49" spans="1:24" x14ac:dyDescent="0.25">
      <c r="A49" s="9">
        <v>50</v>
      </c>
      <c r="C49" s="22">
        <v>1965</v>
      </c>
      <c r="D49" s="33">
        <f>Datos!DR50</f>
        <v>21928</v>
      </c>
      <c r="E49" s="32">
        <f>Datos!DS50</f>
        <v>8.1998354648119065</v>
      </c>
      <c r="F49" s="33">
        <f>Datos!DT50</f>
        <v>26305</v>
      </c>
      <c r="G49" s="32">
        <f>Datos!DU50</f>
        <v>9.8365866427342752</v>
      </c>
      <c r="H49" s="32">
        <f>Datos!DV50</f>
        <v>-4377</v>
      </c>
      <c r="I49" s="32">
        <f>Datos!DW50</f>
        <v>-1.6367511779223693</v>
      </c>
      <c r="J49" s="32"/>
      <c r="K49" s="22"/>
      <c r="L49" s="13"/>
      <c r="M49" s="13"/>
      <c r="N49" s="13"/>
      <c r="O49" s="13"/>
      <c r="P49" s="13"/>
      <c r="Q49" s="94"/>
      <c r="R49" s="94"/>
      <c r="S49" s="22">
        <v>1965</v>
      </c>
      <c r="T49" s="32">
        <f>Datos!CX50</f>
        <v>2505.5</v>
      </c>
      <c r="U49" s="32">
        <f>Datos!CY50</f>
        <v>1578.8</v>
      </c>
      <c r="V49" s="32">
        <f>Datos!CZ50</f>
        <v>554.20000000000005</v>
      </c>
      <c r="W49" s="32">
        <f>Datos!DA50</f>
        <v>354.1</v>
      </c>
      <c r="X49" s="32">
        <f>Datos!DB50</f>
        <v>18.399999999999999</v>
      </c>
    </row>
    <row r="50" spans="1:24" x14ac:dyDescent="0.25">
      <c r="A50" s="9">
        <v>51</v>
      </c>
      <c r="C50" s="22">
        <v>1966</v>
      </c>
      <c r="D50" s="33">
        <f>Datos!DR51</f>
        <v>24411</v>
      </c>
      <c r="E50" s="32">
        <f>Datos!DS51</f>
        <v>8.2137713831949295</v>
      </c>
      <c r="F50" s="33">
        <f>Datos!DT51</f>
        <v>27013</v>
      </c>
      <c r="G50" s="32">
        <f>Datos!DU51</f>
        <v>9.0892878773603947</v>
      </c>
      <c r="H50" s="32">
        <f>Datos!DV51</f>
        <v>-2602</v>
      </c>
      <c r="I50" s="32">
        <f>Datos!DW51</f>
        <v>-0.87551649416546651</v>
      </c>
      <c r="J50" s="32"/>
      <c r="K50" s="22"/>
      <c r="L50" s="13"/>
      <c r="M50" s="13"/>
      <c r="N50" s="13"/>
      <c r="O50" s="13"/>
      <c r="P50" s="13"/>
      <c r="Q50" s="94"/>
      <c r="R50" s="94"/>
      <c r="S50" s="22">
        <v>1966</v>
      </c>
      <c r="T50" s="32">
        <f>Datos!CX51</f>
        <v>2719.7</v>
      </c>
      <c r="U50" s="32">
        <f>Datos!CY51</f>
        <v>1668.8</v>
      </c>
      <c r="V50" s="32">
        <f>Datos!CZ51</f>
        <v>624.09999999999991</v>
      </c>
      <c r="W50" s="32">
        <f>Datos!DA51</f>
        <v>407.8</v>
      </c>
      <c r="X50" s="32">
        <f>Datos!DB51</f>
        <v>19</v>
      </c>
    </row>
    <row r="51" spans="1:24" x14ac:dyDescent="0.25">
      <c r="A51" s="9">
        <v>52</v>
      </c>
      <c r="C51" s="22">
        <v>1967</v>
      </c>
      <c r="D51" s="33">
        <f>Datos!DR52</f>
        <v>27243</v>
      </c>
      <c r="E51" s="32">
        <f>Datos!DS52</f>
        <v>8.3818167833243606</v>
      </c>
      <c r="F51" s="33">
        <f>Datos!DT52</f>
        <v>32350</v>
      </c>
      <c r="G51" s="32">
        <f>Datos!DU52</f>
        <v>9.9530805322667497</v>
      </c>
      <c r="H51" s="32">
        <f>Datos!DV52</f>
        <v>-5107</v>
      </c>
      <c r="I51" s="32">
        <f>Datos!DW52</f>
        <v>-1.5712637489423891</v>
      </c>
      <c r="J51" s="32"/>
      <c r="K51" s="22"/>
      <c r="L51" s="13"/>
      <c r="M51" s="13"/>
      <c r="N51" s="13"/>
      <c r="O51" s="13"/>
      <c r="P51" s="13"/>
      <c r="Q51" s="94"/>
      <c r="R51" s="94"/>
      <c r="S51" s="22">
        <v>1967</v>
      </c>
      <c r="T51" s="32">
        <f>Datos!CX52</f>
        <v>2912.9</v>
      </c>
      <c r="U51" s="32">
        <f>Datos!CY52</f>
        <v>1755.2</v>
      </c>
      <c r="V51" s="32">
        <f>Datos!CZ52</f>
        <v>667.1</v>
      </c>
      <c r="W51" s="32">
        <f>Datos!DA52</f>
        <v>474</v>
      </c>
      <c r="X51" s="32">
        <f>Datos!DB52</f>
        <v>16.600000000000001</v>
      </c>
    </row>
    <row r="52" spans="1:24" x14ac:dyDescent="0.25">
      <c r="A52" s="9">
        <v>53</v>
      </c>
      <c r="C52" s="22">
        <v>1968</v>
      </c>
      <c r="D52" s="33">
        <f>Datos!DR53</f>
        <v>31732</v>
      </c>
      <c r="E52" s="32">
        <f>Datos!DS53</f>
        <v>8.8179226250354308</v>
      </c>
      <c r="F52" s="33">
        <f>Datos!DT53</f>
        <v>35373</v>
      </c>
      <c r="G52" s="32">
        <f>Datos!DU53</f>
        <v>9.8297106080731851</v>
      </c>
      <c r="H52" s="32">
        <f>Datos!DV53</f>
        <v>-3641</v>
      </c>
      <c r="I52" s="32">
        <f>Datos!DW53</f>
        <v>-1.0117879830377536</v>
      </c>
      <c r="J52" s="32"/>
      <c r="K52" s="22"/>
      <c r="L52" s="13"/>
      <c r="M52" s="13"/>
      <c r="N52" s="13"/>
      <c r="O52" s="13"/>
      <c r="P52" s="13"/>
      <c r="Q52" s="94"/>
      <c r="R52" s="94"/>
      <c r="S52" s="22">
        <v>1968</v>
      </c>
      <c r="T52" s="32">
        <f>Datos!CX53</f>
        <v>3312.6</v>
      </c>
      <c r="U52" s="32">
        <f>Datos!CY53</f>
        <v>1936.8</v>
      </c>
      <c r="V52" s="32">
        <f>Datos!CZ53</f>
        <v>796.8</v>
      </c>
      <c r="W52" s="32">
        <f>Datos!DA53</f>
        <v>564.40000000000009</v>
      </c>
      <c r="X52" s="32">
        <f>Datos!DB53</f>
        <v>14.7</v>
      </c>
    </row>
    <row r="53" spans="1:24" x14ac:dyDescent="0.25">
      <c r="A53" s="9">
        <v>54</v>
      </c>
      <c r="C53" s="22">
        <v>1969</v>
      </c>
      <c r="D53" s="33">
        <f>Datos!DR54</f>
        <v>35712</v>
      </c>
      <c r="E53" s="32">
        <f>Datos!DS54</f>
        <v>8.9774658367605511</v>
      </c>
      <c r="F53" s="33">
        <f>Datos!DT54</f>
        <v>40591</v>
      </c>
      <c r="G53" s="32">
        <f>Datos!DU54</f>
        <v>10.203973896167886</v>
      </c>
      <c r="H53" s="32">
        <f>Datos!DV54</f>
        <v>-4879</v>
      </c>
      <c r="I53" s="32">
        <f>Datos!DW54</f>
        <v>-1.2265080594073343</v>
      </c>
      <c r="J53" s="32"/>
      <c r="K53" s="22"/>
      <c r="L53" s="13"/>
      <c r="M53" s="13"/>
      <c r="N53" s="13"/>
      <c r="O53" s="13"/>
      <c r="P53" s="13"/>
      <c r="Q53" s="94"/>
      <c r="R53" s="94"/>
      <c r="S53" s="22">
        <v>1969</v>
      </c>
      <c r="T53" s="32">
        <f>Datos!CX54</f>
        <v>3561.7</v>
      </c>
      <c r="U53" s="32">
        <f>Datos!CY54</f>
        <v>2001.8999999999999</v>
      </c>
      <c r="V53" s="32">
        <f>Datos!CZ54</f>
        <v>895.9</v>
      </c>
      <c r="W53" s="32">
        <f>Datos!DA54</f>
        <v>648.6</v>
      </c>
      <c r="X53" s="32">
        <f>Datos!DB54</f>
        <v>15.3</v>
      </c>
    </row>
    <row r="54" spans="1:24" x14ac:dyDescent="0.25">
      <c r="A54" s="9">
        <v>55</v>
      </c>
      <c r="C54" s="22">
        <v>1970</v>
      </c>
      <c r="D54" s="33">
        <f>Datos!DR55</f>
        <v>41300</v>
      </c>
      <c r="E54" s="32">
        <f>Datos!DS55</f>
        <v>9.2955210443394112</v>
      </c>
      <c r="F54" s="33">
        <f>Datos!DT55</f>
        <v>48000</v>
      </c>
      <c r="G54" s="32">
        <f>Datos!DU55</f>
        <v>10.803511141120865</v>
      </c>
      <c r="H54" s="32">
        <f>Datos!DV55</f>
        <v>-6700</v>
      </c>
      <c r="I54" s="32">
        <f>Datos!DW55</f>
        <v>-1.5079900967814541</v>
      </c>
      <c r="J54" s="32"/>
      <c r="K54" s="22"/>
      <c r="L54" s="13"/>
      <c r="M54" s="13"/>
      <c r="N54" s="13"/>
      <c r="O54" s="13"/>
      <c r="P54" s="13"/>
      <c r="Q54" s="94"/>
      <c r="R54" s="94"/>
      <c r="S54" s="22">
        <v>1970</v>
      </c>
      <c r="T54" s="32">
        <f>Datos!CX55</f>
        <v>4442.5</v>
      </c>
      <c r="U54" s="32">
        <f>Datos!CY55</f>
        <v>2353.7000000000003</v>
      </c>
      <c r="V54" s="32">
        <f>Datos!CZ55</f>
        <v>1288.5999999999999</v>
      </c>
      <c r="W54" s="32">
        <f>Datos!DA55</f>
        <v>786.2</v>
      </c>
      <c r="X54" s="32">
        <f>Datos!DB55</f>
        <v>13.9</v>
      </c>
    </row>
    <row r="55" spans="1:24" x14ac:dyDescent="0.25">
      <c r="A55" s="9">
        <v>56</v>
      </c>
      <c r="C55" s="22">
        <v>1971</v>
      </c>
      <c r="D55" s="33">
        <f>Datos!DR56</f>
        <v>44400</v>
      </c>
      <c r="E55" s="32">
        <f>Datos!DS56</f>
        <v>9.0610210791186319</v>
      </c>
      <c r="F55" s="33">
        <f>Datos!DT56</f>
        <v>50800</v>
      </c>
      <c r="G55" s="32">
        <f>Datos!DU56</f>
        <v>10.367114207640237</v>
      </c>
      <c r="H55" s="32">
        <f>Datos!DV56</f>
        <v>-6400</v>
      </c>
      <c r="I55" s="32">
        <f>Datos!DW56</f>
        <v>-1.3060931285216046</v>
      </c>
      <c r="J55" s="32"/>
      <c r="K55" s="22"/>
      <c r="L55" s="13"/>
      <c r="M55" s="13"/>
      <c r="N55" s="13"/>
      <c r="O55" s="13"/>
      <c r="P55" s="13"/>
      <c r="Q55" s="94"/>
      <c r="R55" s="94"/>
      <c r="S55" s="22">
        <v>1971</v>
      </c>
      <c r="T55" s="32">
        <f>Datos!CX56</f>
        <v>4460.8999999999996</v>
      </c>
      <c r="U55" s="32">
        <f>Datos!CY56</f>
        <v>2272.6999999999998</v>
      </c>
      <c r="V55" s="32">
        <f>Datos!CZ56</f>
        <v>1341.7</v>
      </c>
      <c r="W55" s="32">
        <f>Datos!DA56</f>
        <v>833</v>
      </c>
      <c r="X55" s="32">
        <f>Datos!DB56</f>
        <v>13.5</v>
      </c>
    </row>
    <row r="56" spans="1:24" x14ac:dyDescent="0.25">
      <c r="A56" s="9">
        <v>57</v>
      </c>
      <c r="C56" s="22">
        <v>1972</v>
      </c>
      <c r="D56" s="33">
        <f>Datos!DR57</f>
        <v>54300</v>
      </c>
      <c r="E56" s="32">
        <f>Datos!DS57</f>
        <v>9.6152824555625216</v>
      </c>
      <c r="F56" s="33">
        <f>Datos!DT57</f>
        <v>71500</v>
      </c>
      <c r="G56" s="32">
        <f>Datos!DU57</f>
        <v>12.661007284948807</v>
      </c>
      <c r="H56" s="32">
        <f>Datos!DV57</f>
        <v>-17200</v>
      </c>
      <c r="I56" s="32">
        <f>Datos!DW57</f>
        <v>-3.0457248293862862</v>
      </c>
      <c r="J56" s="32"/>
      <c r="K56" s="22"/>
      <c r="L56" s="13"/>
      <c r="M56" s="13"/>
      <c r="N56" s="13"/>
      <c r="O56" s="13"/>
      <c r="P56" s="13"/>
      <c r="Q56" s="94"/>
      <c r="R56" s="94"/>
      <c r="S56" s="22">
        <v>1972</v>
      </c>
      <c r="T56" s="32">
        <f>Datos!CX57</f>
        <v>5285.9</v>
      </c>
      <c r="U56" s="32">
        <f>Datos!CY57</f>
        <v>2799.4</v>
      </c>
      <c r="V56" s="32">
        <f>Datos!CZ57</f>
        <v>1524.7</v>
      </c>
      <c r="W56" s="32">
        <f>Datos!DA57</f>
        <v>949.3</v>
      </c>
      <c r="X56" s="32">
        <f>Datos!DB57</f>
        <v>12.6</v>
      </c>
    </row>
    <row r="57" spans="1:24" x14ac:dyDescent="0.25">
      <c r="A57" s="9">
        <v>58</v>
      </c>
      <c r="C57" s="22">
        <v>1973</v>
      </c>
      <c r="D57" s="33">
        <f>Datos!DR58</f>
        <v>69100</v>
      </c>
      <c r="E57" s="32">
        <f>Datos!DS58</f>
        <v>10.001577672889066</v>
      </c>
      <c r="F57" s="33">
        <f>Datos!DT58</f>
        <v>96200</v>
      </c>
      <c r="G57" s="32">
        <f>Datos!DU58</f>
        <v>13.924048800751493</v>
      </c>
      <c r="H57" s="32">
        <f>Datos!DV58</f>
        <v>-27100</v>
      </c>
      <c r="I57" s="32">
        <f>Datos!DW58</f>
        <v>-3.9224711278624271</v>
      </c>
      <c r="J57" s="32"/>
      <c r="K57" s="22"/>
      <c r="L57" s="13"/>
      <c r="M57" s="13"/>
      <c r="N57" s="13"/>
      <c r="O57" s="13"/>
      <c r="P57" s="13"/>
      <c r="Q57" s="94"/>
      <c r="R57" s="94"/>
      <c r="S57" s="22">
        <v>1973</v>
      </c>
      <c r="T57" s="32">
        <f>Datos!CX58</f>
        <v>6934.6</v>
      </c>
      <c r="U57" s="32">
        <f>Datos!CY58</f>
        <v>3937.4</v>
      </c>
      <c r="V57" s="32">
        <f>Datos!CZ58</f>
        <v>1825.3000000000002</v>
      </c>
      <c r="W57" s="32">
        <f>Datos!DA58</f>
        <v>1155.4000000000001</v>
      </c>
      <c r="X57" s="32">
        <f>Datos!DB58</f>
        <v>16.5</v>
      </c>
    </row>
    <row r="58" spans="1:24" x14ac:dyDescent="0.25">
      <c r="A58" s="9">
        <v>59</v>
      </c>
      <c r="C58" s="22">
        <v>1974</v>
      </c>
      <c r="D58" s="33">
        <f>Datos!DR59</f>
        <v>94000</v>
      </c>
      <c r="E58" s="32">
        <f>Datos!DS59</f>
        <v>10.447845798687796</v>
      </c>
      <c r="F58" s="33">
        <f>Datos!DT59</f>
        <v>128400</v>
      </c>
      <c r="G58" s="32">
        <f>Datos!DU59</f>
        <v>14.271312771824604</v>
      </c>
      <c r="H58" s="32">
        <f>Datos!DV59</f>
        <v>-34400</v>
      </c>
      <c r="I58" s="32">
        <f>Datos!DW59</f>
        <v>-3.8234669731368105</v>
      </c>
      <c r="J58" s="32"/>
      <c r="K58" s="22"/>
      <c r="L58" s="13"/>
      <c r="M58" s="13"/>
      <c r="N58" s="13"/>
      <c r="O58" s="13"/>
      <c r="P58" s="13"/>
      <c r="Q58" s="94"/>
      <c r="R58" s="94"/>
      <c r="S58" s="22">
        <v>1974</v>
      </c>
      <c r="T58" s="32">
        <f>Datos!CX59</f>
        <v>10064.4</v>
      </c>
      <c r="U58" s="32">
        <f>Datos!CY59</f>
        <v>6225.5</v>
      </c>
      <c r="V58" s="32">
        <f>Datos!CZ59</f>
        <v>2253.9</v>
      </c>
      <c r="W58" s="32">
        <f>Datos!DA59</f>
        <v>1568.1999999999998</v>
      </c>
      <c r="X58" s="32">
        <f>Datos!DB59</f>
        <v>16.8</v>
      </c>
    </row>
    <row r="59" spans="1:24" x14ac:dyDescent="0.25">
      <c r="A59" s="9">
        <v>60</v>
      </c>
      <c r="C59" s="22">
        <v>1975</v>
      </c>
      <c r="D59" s="33">
        <f>Datos!DR60</f>
        <v>132500</v>
      </c>
      <c r="E59" s="32">
        <f>Datos!DS60</f>
        <v>12.04490704967956</v>
      </c>
      <c r="F59" s="33">
        <f>Datos!DT60</f>
        <v>190500</v>
      </c>
      <c r="G59" s="32">
        <f>Datos!DU60</f>
        <v>17.317394663878915</v>
      </c>
      <c r="H59" s="32">
        <f>Datos!DV60</f>
        <v>-58000</v>
      </c>
      <c r="I59" s="32">
        <f>Datos!DW60</f>
        <v>-5.2724876141993544</v>
      </c>
      <c r="J59" s="32"/>
      <c r="K59" s="22"/>
      <c r="L59" s="13"/>
      <c r="M59" s="13"/>
      <c r="N59" s="13"/>
      <c r="O59" s="13"/>
      <c r="P59" s="13"/>
      <c r="Q59" s="94"/>
      <c r="R59" s="94"/>
      <c r="S59" s="22">
        <v>1975</v>
      </c>
      <c r="T59" s="32">
        <f>Datos!CX60</f>
        <v>11577.4</v>
      </c>
      <c r="U59" s="32">
        <f>Datos!CY60</f>
        <v>6732.2999999999993</v>
      </c>
      <c r="V59" s="32">
        <f>Datos!CZ60</f>
        <v>2703.1</v>
      </c>
      <c r="W59" s="32">
        <f>Datos!DA60</f>
        <v>2120.6999999999998</v>
      </c>
      <c r="X59" s="32">
        <f>Datos!DB60</f>
        <v>21.4</v>
      </c>
    </row>
    <row r="60" spans="1:24" x14ac:dyDescent="0.25">
      <c r="A60" s="9">
        <v>61</v>
      </c>
      <c r="C60" s="22">
        <v>1976</v>
      </c>
      <c r="D60" s="33">
        <f>Datos!DR61</f>
        <v>163100</v>
      </c>
      <c r="E60" s="32">
        <f>Datos!DS61</f>
        <v>11.896703642973431</v>
      </c>
      <c r="F60" s="33">
        <f>Datos!DT61</f>
        <v>228700</v>
      </c>
      <c r="G60" s="32">
        <f>Datos!DU61</f>
        <v>16.68164391874938</v>
      </c>
      <c r="H60" s="32">
        <f>Datos!DV61</f>
        <v>-65600</v>
      </c>
      <c r="I60" s="32">
        <f>Datos!DW61</f>
        <v>-4.7849402757759476</v>
      </c>
      <c r="J60" s="13"/>
      <c r="K60" s="22"/>
      <c r="L60" s="13"/>
      <c r="M60" s="13"/>
      <c r="N60" s="13"/>
      <c r="O60" s="13"/>
      <c r="P60" s="13"/>
      <c r="Q60" s="94"/>
      <c r="R60" s="94"/>
      <c r="S60" s="22">
        <v>1976</v>
      </c>
      <c r="T60" s="32">
        <f>Datos!CX61</f>
        <v>11960.5</v>
      </c>
      <c r="U60" s="32">
        <f>Datos!CY61</f>
        <v>6428.5999999999995</v>
      </c>
      <c r="V60" s="32">
        <f>Datos!CZ61</f>
        <v>2915</v>
      </c>
      <c r="W60" s="32">
        <f>Datos!DA61</f>
        <v>2594.3000000000002</v>
      </c>
      <c r="X60" s="32">
        <f>Datos!DB61</f>
        <v>22.6</v>
      </c>
    </row>
    <row r="61" spans="1:24" ht="15.75" customHeight="1" x14ac:dyDescent="0.25">
      <c r="A61" s="9">
        <v>62</v>
      </c>
      <c r="C61" s="22">
        <v>1977</v>
      </c>
      <c r="D61" s="33">
        <f>Datos!DR62</f>
        <v>230500</v>
      </c>
      <c r="E61" s="32">
        <f>Datos!DS62</f>
        <v>12.464425016885105</v>
      </c>
      <c r="F61" s="33">
        <f>Datos!DT62</f>
        <v>292200</v>
      </c>
      <c r="G61" s="32">
        <f>Datos!DU62</f>
        <v>15.800889327261725</v>
      </c>
      <c r="H61" s="32">
        <f>Datos!DV62</f>
        <v>-61700</v>
      </c>
      <c r="I61" s="32">
        <f>Datos!DW62</f>
        <v>-3.3364643103766203</v>
      </c>
      <c r="J61" s="43"/>
      <c r="K61" s="22"/>
      <c r="L61" s="13"/>
      <c r="M61" s="13"/>
      <c r="N61" s="13"/>
      <c r="O61" s="13"/>
      <c r="P61" s="13"/>
      <c r="Q61" s="94"/>
      <c r="R61" s="94"/>
      <c r="S61" s="22">
        <v>1977</v>
      </c>
      <c r="T61" s="32">
        <f>Datos!CX62</f>
        <v>10773.5</v>
      </c>
      <c r="U61" s="32">
        <f>Datos!CY62</f>
        <v>5735.6</v>
      </c>
      <c r="V61" s="32">
        <f>Datos!CZ62</f>
        <v>2327.5</v>
      </c>
      <c r="W61" s="32">
        <f>Datos!DA62</f>
        <v>2686.9</v>
      </c>
      <c r="X61" s="32">
        <f>Datos!DB62</f>
        <v>23.4</v>
      </c>
    </row>
    <row r="62" spans="1:24" x14ac:dyDescent="0.25">
      <c r="A62" s="9">
        <v>63</v>
      </c>
      <c r="C62" s="22">
        <v>1978</v>
      </c>
      <c r="D62" s="33">
        <f>Datos!DR63</f>
        <v>303800</v>
      </c>
      <c r="E62" s="32">
        <f>Datos!DS63</f>
        <v>12.997358601316506</v>
      </c>
      <c r="F62" s="33">
        <f>Datos!DT63</f>
        <v>370900</v>
      </c>
      <c r="G62" s="32">
        <f>Datos!DU63</f>
        <v>15.868072104108927</v>
      </c>
      <c r="H62" s="32">
        <f>Datos!DV63</f>
        <v>-67100</v>
      </c>
      <c r="I62" s="32">
        <f>Datos!DW63</f>
        <v>-2.8707135027924213</v>
      </c>
      <c r="K62" s="22"/>
      <c r="L62" s="13"/>
      <c r="M62" s="13"/>
      <c r="N62" s="13"/>
      <c r="O62" s="13"/>
      <c r="P62" s="13"/>
      <c r="S62" s="22">
        <v>1978</v>
      </c>
      <c r="T62" s="32">
        <f>Datos!CX63</f>
        <v>14346.1</v>
      </c>
      <c r="U62" s="32">
        <f>Datos!CY63</f>
        <v>7991.5</v>
      </c>
      <c r="V62" s="32">
        <f>Datos!CZ63</f>
        <v>2927.7</v>
      </c>
      <c r="W62" s="32">
        <f>Datos!DA63</f>
        <v>3397.8</v>
      </c>
      <c r="X62" s="32">
        <f>Datos!DB63</f>
        <v>29.3</v>
      </c>
    </row>
    <row r="63" spans="1:24" x14ac:dyDescent="0.25">
      <c r="A63" s="9">
        <v>64</v>
      </c>
      <c r="C63" s="22">
        <v>1979</v>
      </c>
      <c r="D63" s="33">
        <f>Datos!DR64</f>
        <v>412800</v>
      </c>
      <c r="E63" s="32">
        <f>Datos!DS64</f>
        <v>13.457098652138564</v>
      </c>
      <c r="F63" s="33">
        <f>Datos!DT64</f>
        <v>514300</v>
      </c>
      <c r="G63" s="32">
        <f>Datos!DU64</f>
        <v>16.765954062003061</v>
      </c>
      <c r="H63" s="32">
        <f>Datos!DV64</f>
        <v>-101500</v>
      </c>
      <c r="I63" s="32">
        <f>Datos!DW64</f>
        <v>-3.3088554098644964</v>
      </c>
      <c r="K63" s="22"/>
      <c r="L63" s="13"/>
      <c r="M63" s="13"/>
      <c r="N63" s="13"/>
      <c r="O63" s="13"/>
      <c r="P63" s="13"/>
      <c r="S63" s="22">
        <v>1979</v>
      </c>
      <c r="T63" s="32">
        <f>Datos!CX64</f>
        <v>21134</v>
      </c>
      <c r="U63" s="32">
        <f>Datos!CY64</f>
        <v>12131.5</v>
      </c>
      <c r="V63" s="32">
        <f>Datos!CZ64</f>
        <v>4051.1</v>
      </c>
      <c r="W63" s="32">
        <f>Datos!DA64</f>
        <v>4918.8999999999996</v>
      </c>
      <c r="X63" s="32">
        <f>Datos!DB64</f>
        <v>32.5</v>
      </c>
    </row>
    <row r="64" spans="1:24" ht="15.75" customHeight="1" x14ac:dyDescent="0.25">
      <c r="A64" s="9">
        <v>65</v>
      </c>
      <c r="C64" s="22">
        <v>1980</v>
      </c>
      <c r="D64" s="33">
        <f>Datos!DR65</f>
        <v>683800</v>
      </c>
      <c r="E64" s="32">
        <f>Datos!DS65</f>
        <v>15.569546440760243</v>
      </c>
      <c r="F64" s="33">
        <f>Datos!DT65</f>
        <v>817500</v>
      </c>
      <c r="G64" s="32">
        <f>Datos!DU65</f>
        <v>18.613782122435651</v>
      </c>
      <c r="H64" s="32">
        <f>Datos!DV65</f>
        <v>-133700</v>
      </c>
      <c r="I64" s="32">
        <f>Datos!DW65</f>
        <v>-3.044235681675409</v>
      </c>
      <c r="K64" s="22"/>
      <c r="L64" s="13"/>
      <c r="M64" s="13"/>
      <c r="N64" s="13"/>
      <c r="O64" s="13"/>
      <c r="P64" s="13"/>
      <c r="S64" s="22">
        <v>1980</v>
      </c>
      <c r="T64" s="32">
        <f>Datos!CX65</f>
        <v>35294</v>
      </c>
      <c r="U64" s="32">
        <f>Datos!CY65</f>
        <v>21089.360000000001</v>
      </c>
      <c r="V64" s="32">
        <f>Datos!CZ65</f>
        <v>6340.6229999999996</v>
      </c>
      <c r="W64" s="32">
        <f>Datos!DA65</f>
        <v>7820.6610000000001</v>
      </c>
      <c r="X64" s="32">
        <f>Datos!DB65</f>
        <v>44.124000000000002</v>
      </c>
    </row>
    <row r="65" spans="1:24" x14ac:dyDescent="0.25">
      <c r="A65" s="9">
        <v>66</v>
      </c>
      <c r="B65" s="43"/>
      <c r="C65" s="22">
        <v>1981</v>
      </c>
      <c r="D65" s="33">
        <f>Datos!DR66</f>
        <v>935300</v>
      </c>
      <c r="E65" s="32">
        <f>Datos!DS66</f>
        <v>15.504954150310526</v>
      </c>
      <c r="F65" s="33">
        <f>Datos!DT66</f>
        <v>1335100</v>
      </c>
      <c r="G65" s="32">
        <f>Datos!DU66</f>
        <v>22.132646515641593</v>
      </c>
      <c r="H65" s="32">
        <f>Datos!DV66</f>
        <v>-399800</v>
      </c>
      <c r="I65" s="32">
        <f>Datos!DW66</f>
        <v>-6.6276923653310682</v>
      </c>
      <c r="J65" s="43"/>
      <c r="K65" s="22"/>
      <c r="L65" s="13"/>
      <c r="M65" s="13"/>
      <c r="N65" s="13"/>
      <c r="O65" s="13"/>
      <c r="P65" s="13"/>
      <c r="S65" s="22">
        <v>1981</v>
      </c>
      <c r="T65" s="32">
        <f>Datos!CX66</f>
        <v>47352.093999999997</v>
      </c>
      <c r="U65" s="32">
        <f>Datos!CY66</f>
        <v>27184.229000000003</v>
      </c>
      <c r="V65" s="32">
        <f>Datos!CZ66</f>
        <v>8216.8169999999991</v>
      </c>
      <c r="W65" s="32">
        <f>Datos!DA66</f>
        <v>11893.837</v>
      </c>
      <c r="X65" s="32">
        <f>Datos!DB66</f>
        <v>57.211000000000006</v>
      </c>
    </row>
    <row r="66" spans="1:24" x14ac:dyDescent="0.25">
      <c r="A66" s="9">
        <v>67</v>
      </c>
      <c r="B66" s="113"/>
      <c r="C66" s="22">
        <v>1982</v>
      </c>
      <c r="D66" s="33">
        <f>Datos!DR67</f>
        <v>1532300</v>
      </c>
      <c r="E66" s="32">
        <f>Datos!DS67</f>
        <v>15.968525237444926</v>
      </c>
      <c r="F66" s="33">
        <f>Datos!DT67</f>
        <v>2698900</v>
      </c>
      <c r="G66" s="32">
        <f>Datos!DU67</f>
        <v>28.125988881642051</v>
      </c>
      <c r="H66" s="32">
        <f>Datos!DV67</f>
        <v>-1166600</v>
      </c>
      <c r="I66" s="32">
        <f>Datos!DW67</f>
        <v>-12.157463644197122</v>
      </c>
      <c r="J66" s="113"/>
      <c r="K66" s="22"/>
      <c r="L66" s="13"/>
      <c r="M66" s="13"/>
      <c r="N66" s="13"/>
      <c r="O66" s="13"/>
      <c r="P66" s="13"/>
      <c r="S66" s="38">
        <v>1982</v>
      </c>
      <c r="T66" s="32">
        <f>Datos!CX67</f>
        <v>36863</v>
      </c>
      <c r="U66" s="32">
        <f>Datos!CY67</f>
        <v>17010.631000000001</v>
      </c>
      <c r="V66" s="32">
        <f>Datos!CZ67</f>
        <v>5829.9070000000002</v>
      </c>
      <c r="W66" s="32">
        <f>Datos!DA67</f>
        <v>13992.58</v>
      </c>
      <c r="X66" s="32">
        <f>Datos!DB67</f>
        <v>29.001999999999999</v>
      </c>
    </row>
    <row r="67" spans="1:24" x14ac:dyDescent="0.25">
      <c r="B67" s="113"/>
      <c r="C67" s="229" t="s">
        <v>306</v>
      </c>
      <c r="D67" s="229"/>
      <c r="E67" s="229"/>
      <c r="F67" s="229"/>
      <c r="G67" s="229"/>
      <c r="H67" s="229"/>
      <c r="I67" s="229"/>
      <c r="J67" s="113"/>
      <c r="K67" s="147"/>
      <c r="L67" s="147"/>
      <c r="M67" s="147"/>
      <c r="N67" s="147"/>
      <c r="O67" s="147"/>
      <c r="P67" s="147"/>
      <c r="S67" s="229" t="s">
        <v>262</v>
      </c>
      <c r="T67" s="229"/>
      <c r="U67" s="229"/>
      <c r="V67" s="229"/>
      <c r="W67" s="229"/>
      <c r="X67" s="229"/>
    </row>
    <row r="68" spans="1:24" x14ac:dyDescent="0.25">
      <c r="B68" s="113"/>
      <c r="C68" s="114"/>
      <c r="D68" s="114"/>
      <c r="E68" s="114"/>
      <c r="F68" s="114"/>
      <c r="G68" s="114"/>
      <c r="H68" s="114"/>
      <c r="I68" s="114"/>
      <c r="J68" s="114"/>
      <c r="K68" s="43"/>
      <c r="L68" s="43"/>
      <c r="M68" s="43"/>
      <c r="N68" s="43"/>
      <c r="O68" s="43"/>
      <c r="P68" s="43"/>
    </row>
    <row r="69" spans="1:24" x14ac:dyDescent="0.25">
      <c r="B69" s="113"/>
      <c r="C69" s="114"/>
      <c r="D69" s="114"/>
      <c r="E69" s="114"/>
      <c r="F69" s="114"/>
      <c r="G69" s="114"/>
      <c r="H69" s="114"/>
      <c r="I69" s="114"/>
      <c r="J69" s="114"/>
      <c r="K69" s="43"/>
      <c r="L69" s="43"/>
      <c r="M69" s="43"/>
      <c r="N69" s="43"/>
      <c r="O69" s="43"/>
      <c r="P69" s="43"/>
    </row>
    <row r="70" spans="1:24" x14ac:dyDescent="0.25">
      <c r="B70" s="113"/>
      <c r="C70" s="114"/>
      <c r="D70" s="114"/>
      <c r="E70" s="114"/>
      <c r="F70" s="114"/>
      <c r="G70" s="114"/>
      <c r="H70" s="114"/>
      <c r="I70" s="114"/>
      <c r="J70" s="114"/>
      <c r="K70" s="43"/>
      <c r="L70" s="43"/>
      <c r="M70" s="43"/>
      <c r="N70" s="43"/>
      <c r="O70" s="43"/>
      <c r="P70" s="43"/>
    </row>
    <row r="71" spans="1:24" x14ac:dyDescent="0.25">
      <c r="B71" s="113"/>
      <c r="C71" s="114"/>
      <c r="D71" s="114"/>
      <c r="E71" s="114"/>
      <c r="F71" s="114"/>
      <c r="G71" s="114"/>
      <c r="H71" s="114"/>
      <c r="I71" s="114"/>
      <c r="J71" s="114"/>
      <c r="K71" s="43"/>
      <c r="L71" s="43"/>
      <c r="M71" s="43"/>
      <c r="N71" s="43"/>
      <c r="O71" s="43"/>
      <c r="P71" s="43"/>
    </row>
    <row r="72" spans="1:24" x14ac:dyDescent="0.25">
      <c r="B72" s="113"/>
      <c r="C72" s="114"/>
      <c r="D72" s="114"/>
      <c r="E72" s="114"/>
      <c r="F72" s="114"/>
      <c r="G72" s="114"/>
      <c r="H72" s="114"/>
      <c r="I72" s="114"/>
      <c r="J72" s="114"/>
      <c r="K72" s="43"/>
    </row>
    <row r="73" spans="1:24" x14ac:dyDescent="0.25">
      <c r="B73" s="113"/>
      <c r="C73" s="114"/>
      <c r="D73" s="114"/>
      <c r="E73" s="114"/>
      <c r="F73" s="114"/>
      <c r="G73" s="114"/>
      <c r="H73" s="114"/>
      <c r="I73" s="114"/>
      <c r="J73" s="114"/>
      <c r="K73" s="43"/>
    </row>
    <row r="74" spans="1:24" x14ac:dyDescent="0.25">
      <c r="B74" s="113"/>
      <c r="C74" s="113"/>
      <c r="D74" s="113"/>
      <c r="E74" s="113"/>
      <c r="F74" s="113"/>
      <c r="G74" s="113"/>
      <c r="H74" s="113"/>
      <c r="I74" s="113"/>
      <c r="J74" s="113"/>
      <c r="K74" s="43"/>
    </row>
    <row r="75" spans="1:24" x14ac:dyDescent="0.25">
      <c r="B75" s="43"/>
      <c r="C75" s="43"/>
      <c r="D75" s="43"/>
      <c r="E75" s="43"/>
      <c r="F75" s="43"/>
      <c r="G75" s="43"/>
      <c r="H75" s="43"/>
      <c r="I75" s="43"/>
      <c r="J75" s="43"/>
      <c r="K75" s="43"/>
    </row>
  </sheetData>
  <mergeCells count="43">
    <mergeCell ref="C39:C41"/>
    <mergeCell ref="D39:D41"/>
    <mergeCell ref="C67:I67"/>
    <mergeCell ref="S67:X67"/>
    <mergeCell ref="W39:W41"/>
    <mergeCell ref="X39:X41"/>
    <mergeCell ref="S39:S41"/>
    <mergeCell ref="T39:T41"/>
    <mergeCell ref="U39:U41"/>
    <mergeCell ref="V39:V41"/>
    <mergeCell ref="H39:H41"/>
    <mergeCell ref="I39:I41"/>
    <mergeCell ref="E39:E41"/>
    <mergeCell ref="F39:F41"/>
    <mergeCell ref="G39:G41"/>
    <mergeCell ref="C34:I34"/>
    <mergeCell ref="K32:P32"/>
    <mergeCell ref="C38:I38"/>
    <mergeCell ref="S34:X34"/>
    <mergeCell ref="W5:W7"/>
    <mergeCell ref="X5:X7"/>
    <mergeCell ref="O5:O7"/>
    <mergeCell ref="P5:P7"/>
    <mergeCell ref="S5:S7"/>
    <mergeCell ref="T5:T7"/>
    <mergeCell ref="U5:U7"/>
    <mergeCell ref="V5:V7"/>
    <mergeCell ref="Q5:Q7"/>
    <mergeCell ref="N5:N7"/>
    <mergeCell ref="S38:X38"/>
    <mergeCell ref="C4:I4"/>
    <mergeCell ref="S4:X4"/>
    <mergeCell ref="C5:C7"/>
    <mergeCell ref="D5:D7"/>
    <mergeCell ref="E5:E7"/>
    <mergeCell ref="F5:F7"/>
    <mergeCell ref="G5:G7"/>
    <mergeCell ref="H5:H7"/>
    <mergeCell ref="I5:I7"/>
    <mergeCell ref="K5:K7"/>
    <mergeCell ref="L5:L7"/>
    <mergeCell ref="M5:M7"/>
    <mergeCell ref="K4:Q4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75"/>
  <sheetViews>
    <sheetView zoomScale="90" zoomScaleNormal="90" workbookViewId="0">
      <selection activeCell="J14" sqref="J14"/>
    </sheetView>
  </sheetViews>
  <sheetFormatPr baseColWidth="10" defaultColWidth="10.85546875" defaultRowHeight="15.75" x14ac:dyDescent="0.25"/>
  <cols>
    <col min="1" max="1" width="5.42578125" style="9" customWidth="1"/>
    <col min="2" max="2" width="10.85546875" style="9"/>
    <col min="3" max="3" width="9" style="9" customWidth="1"/>
    <col min="4" max="4" width="12.5703125" style="9" customWidth="1"/>
    <col min="5" max="5" width="14.42578125" style="9" customWidth="1"/>
    <col min="6" max="6" width="14.140625" style="9" customWidth="1"/>
    <col min="7" max="7" width="11.85546875" style="9" customWidth="1"/>
    <col min="8" max="8" width="14.42578125" style="9" customWidth="1"/>
    <col min="9" max="9" width="11.7109375" style="9" customWidth="1"/>
    <col min="10" max="10" width="12.140625" style="9" customWidth="1"/>
    <col min="11" max="11" width="8.5703125" style="9" customWidth="1"/>
    <col min="12" max="12" width="11" style="9" customWidth="1"/>
    <col min="13" max="13" width="11.28515625" style="9" customWidth="1"/>
    <col min="14" max="14" width="11.140625" style="9" customWidth="1"/>
    <col min="15" max="15" width="10.28515625" style="9" customWidth="1"/>
    <col min="16" max="16" width="16.7109375" style="9" customWidth="1"/>
    <col min="17" max="17" width="16.28515625" style="9" customWidth="1"/>
    <col min="18" max="19" width="10" style="9" customWidth="1"/>
    <col min="20" max="20" width="13.5703125" style="9" customWidth="1"/>
    <col min="21" max="22" width="10" style="9" customWidth="1"/>
    <col min="23" max="23" width="14.28515625" style="9" customWidth="1"/>
    <col min="24" max="24" width="12.5703125" style="9" customWidth="1"/>
    <col min="25" max="25" width="14.5703125" style="9" customWidth="1"/>
    <col min="26" max="27" width="10.85546875" style="9"/>
    <col min="28" max="28" width="11.85546875" style="9" customWidth="1"/>
    <col min="29" max="29" width="15.28515625" style="9" customWidth="1"/>
    <col min="30" max="30" width="15" style="9" customWidth="1"/>
    <col min="31" max="31" width="20.28515625" style="9" customWidth="1"/>
    <col min="32" max="16384" width="10.85546875" style="9"/>
  </cols>
  <sheetData>
    <row r="2" spans="1:31" x14ac:dyDescent="0.25">
      <c r="Y2" s="43"/>
    </row>
    <row r="3" spans="1:31" x14ac:dyDescent="0.25">
      <c r="Y3" s="43"/>
    </row>
    <row r="4" spans="1:31" ht="15.75" customHeight="1" x14ac:dyDescent="0.25">
      <c r="C4" s="239" t="s">
        <v>335</v>
      </c>
      <c r="D4" s="239"/>
      <c r="E4" s="239"/>
      <c r="F4" s="239"/>
      <c r="G4" s="239"/>
      <c r="H4" s="239"/>
      <c r="I4" s="239"/>
      <c r="K4" s="239" t="s">
        <v>338</v>
      </c>
      <c r="L4" s="239"/>
      <c r="M4" s="239"/>
      <c r="N4" s="239"/>
      <c r="O4" s="239"/>
      <c r="P4" s="239"/>
      <c r="Q4" s="239"/>
      <c r="R4" s="154"/>
      <c r="S4" s="239" t="s">
        <v>349</v>
      </c>
      <c r="T4" s="239"/>
      <c r="U4" s="239"/>
      <c r="V4" s="239"/>
      <c r="W4" s="239"/>
      <c r="X4" s="239"/>
      <c r="Y4" s="239"/>
      <c r="AA4" s="228" t="s">
        <v>358</v>
      </c>
      <c r="AB4" s="228"/>
      <c r="AC4" s="228"/>
      <c r="AD4" s="228"/>
      <c r="AE4" s="228"/>
    </row>
    <row r="5" spans="1:31" ht="15" customHeight="1" x14ac:dyDescent="0.25">
      <c r="C5" s="230"/>
      <c r="D5" s="230" t="s">
        <v>0</v>
      </c>
      <c r="E5" s="230" t="s">
        <v>356</v>
      </c>
      <c r="F5" s="230" t="s">
        <v>357</v>
      </c>
      <c r="G5" s="230" t="s">
        <v>331</v>
      </c>
      <c r="H5" s="230"/>
      <c r="I5" s="230"/>
      <c r="J5" s="155"/>
      <c r="K5" s="230"/>
      <c r="L5" s="230" t="s">
        <v>339</v>
      </c>
      <c r="M5" s="230" t="s">
        <v>340</v>
      </c>
      <c r="N5" s="230" t="s">
        <v>341</v>
      </c>
      <c r="O5" s="230" t="s">
        <v>342</v>
      </c>
      <c r="P5" s="230" t="s">
        <v>343</v>
      </c>
      <c r="Q5" s="230" t="s">
        <v>344</v>
      </c>
      <c r="R5" s="155"/>
      <c r="S5" s="230"/>
      <c r="T5" s="240" t="s">
        <v>347</v>
      </c>
      <c r="U5" s="240"/>
      <c r="V5" s="230" t="s">
        <v>321</v>
      </c>
      <c r="W5" s="230" t="s">
        <v>348</v>
      </c>
      <c r="X5" s="230" t="s">
        <v>67</v>
      </c>
      <c r="Y5" s="230" t="s">
        <v>66</v>
      </c>
      <c r="AA5" s="230"/>
      <c r="AB5" s="230" t="s">
        <v>350</v>
      </c>
      <c r="AC5" s="230"/>
      <c r="AD5" s="240" t="s">
        <v>353</v>
      </c>
      <c r="AE5" s="240"/>
    </row>
    <row r="6" spans="1:31" ht="15.75" customHeight="1" x14ac:dyDescent="0.25">
      <c r="C6" s="231"/>
      <c r="D6" s="231"/>
      <c r="E6" s="231"/>
      <c r="F6" s="231"/>
      <c r="G6" s="231" t="s">
        <v>332</v>
      </c>
      <c r="H6" s="231" t="s">
        <v>333</v>
      </c>
      <c r="I6" s="231" t="s">
        <v>334</v>
      </c>
      <c r="J6" s="155"/>
      <c r="K6" s="231"/>
      <c r="L6" s="231"/>
      <c r="M6" s="231"/>
      <c r="N6" s="231"/>
      <c r="O6" s="231"/>
      <c r="P6" s="231"/>
      <c r="Q6" s="231"/>
      <c r="R6" s="155"/>
      <c r="S6" s="231"/>
      <c r="T6" s="231" t="s">
        <v>345</v>
      </c>
      <c r="U6" s="231" t="s">
        <v>346</v>
      </c>
      <c r="V6" s="231"/>
      <c r="W6" s="231"/>
      <c r="X6" s="231"/>
      <c r="Y6" s="231"/>
      <c r="AA6" s="231"/>
      <c r="AB6" s="231" t="s">
        <v>351</v>
      </c>
      <c r="AC6" s="231" t="s">
        <v>155</v>
      </c>
      <c r="AD6" s="231" t="s">
        <v>354</v>
      </c>
      <c r="AE6" s="231" t="s">
        <v>355</v>
      </c>
    </row>
    <row r="7" spans="1:31" ht="15.75" customHeight="1" x14ac:dyDescent="0.25">
      <c r="C7" s="232"/>
      <c r="D7" s="232"/>
      <c r="E7" s="232"/>
      <c r="F7" s="232"/>
      <c r="G7" s="232"/>
      <c r="H7" s="232"/>
      <c r="I7" s="232"/>
      <c r="J7" s="155"/>
      <c r="K7" s="232"/>
      <c r="L7" s="232"/>
      <c r="M7" s="232"/>
      <c r="N7" s="232"/>
      <c r="O7" s="232"/>
      <c r="P7" s="232"/>
      <c r="Q7" s="232"/>
      <c r="R7" s="155"/>
      <c r="S7" s="232"/>
      <c r="T7" s="232"/>
      <c r="U7" s="232"/>
      <c r="V7" s="232"/>
      <c r="W7" s="232"/>
      <c r="X7" s="232"/>
      <c r="Y7" s="232"/>
      <c r="AA7" s="232"/>
      <c r="AB7" s="232"/>
      <c r="AC7" s="232"/>
      <c r="AD7" s="232"/>
      <c r="AE7" s="232"/>
    </row>
    <row r="8" spans="1:31" ht="15.75" customHeight="1" x14ac:dyDescent="0.25">
      <c r="A8" s="9">
        <v>18</v>
      </c>
      <c r="C8" s="22">
        <v>1933</v>
      </c>
      <c r="D8" s="32">
        <f>Datos!EH18</f>
        <v>4.7593865679534639</v>
      </c>
      <c r="E8" s="32">
        <f>Datos!EK18</f>
        <v>3.4637757800105766</v>
      </c>
      <c r="F8" s="32">
        <f>Datos!EN18</f>
        <v>1.2956107879428873</v>
      </c>
      <c r="G8" s="32">
        <f>Datos!EQ18</f>
        <v>0.26441036488630354</v>
      </c>
      <c r="H8" s="32">
        <f>Datos!ET18</f>
        <v>0.23796932839767318</v>
      </c>
      <c r="I8" s="32">
        <f>Datos!EW18</f>
        <v>0.79323109465891073</v>
      </c>
      <c r="J8" s="32"/>
      <c r="K8" s="22">
        <v>1933</v>
      </c>
      <c r="L8" s="32">
        <f>Datos!FA18</f>
        <v>8.8313061872025376</v>
      </c>
      <c r="M8" s="32">
        <f>Datos!FC18</f>
        <v>1.0576414595452142</v>
      </c>
      <c r="N8" s="32">
        <f>Datos!FE18</f>
        <v>0.79323109465891073</v>
      </c>
      <c r="O8" s="32">
        <f>Datos!FG18</f>
        <v>6.9804336329984134</v>
      </c>
      <c r="P8" s="32" t="str">
        <f>Datos!FI18</f>
        <v>-</v>
      </c>
      <c r="Q8" s="32" t="str">
        <f>Datos!FK18</f>
        <v>-</v>
      </c>
      <c r="R8" s="43"/>
      <c r="S8" s="22">
        <v>1933</v>
      </c>
      <c r="T8" s="32" t="str">
        <f>Datos!FM18</f>
        <v>-</v>
      </c>
      <c r="U8" s="32">
        <f>Datos!FP18</f>
        <v>9.997355896351138</v>
      </c>
      <c r="V8" s="32">
        <f>Datos!FS18</f>
        <v>13.220518244315176</v>
      </c>
      <c r="W8" s="32" t="str">
        <f>Datos!FT18</f>
        <v>-</v>
      </c>
      <c r="X8" s="32" t="str">
        <f>Datos!FU18</f>
        <v>-</v>
      </c>
      <c r="Y8" s="32" t="str">
        <f>Datos!FV18</f>
        <v>-</v>
      </c>
      <c r="AA8" s="22">
        <v>1933</v>
      </c>
      <c r="AB8" s="32" t="s">
        <v>124</v>
      </c>
      <c r="AC8" s="32" t="s">
        <v>124</v>
      </c>
      <c r="AD8" s="32" t="s">
        <v>124</v>
      </c>
      <c r="AE8" s="32" t="s">
        <v>124</v>
      </c>
    </row>
    <row r="9" spans="1:31" ht="15.75" customHeight="1" x14ac:dyDescent="0.25">
      <c r="A9" s="9">
        <v>19</v>
      </c>
      <c r="C9" s="22">
        <v>1934</v>
      </c>
      <c r="D9" s="32">
        <f>Datos!EH19</f>
        <v>6.0226451457480126</v>
      </c>
      <c r="E9" s="32">
        <f>Datos!EK19</f>
        <v>4.6013008913514817</v>
      </c>
      <c r="F9" s="32">
        <f>Datos!EN19</f>
        <v>1.4213442543965309</v>
      </c>
      <c r="G9" s="32">
        <f>Datos!EQ19</f>
        <v>-0.26499638641291257</v>
      </c>
      <c r="H9" s="32">
        <f>Datos!ET19</f>
        <v>0.67453625632377734</v>
      </c>
      <c r="I9" s="32">
        <f>Datos!EW19</f>
        <v>1.0118043844856661</v>
      </c>
      <c r="J9" s="32"/>
      <c r="K9" s="22">
        <v>1934</v>
      </c>
      <c r="L9" s="32">
        <f>Datos!FA19</f>
        <v>8.2148879788002898</v>
      </c>
      <c r="M9" s="32">
        <f>Datos!FC19</f>
        <v>0.74680799807275355</v>
      </c>
      <c r="N9" s="32">
        <f>Datos!FE19</f>
        <v>1.3008913514815708</v>
      </c>
      <c r="O9" s="32">
        <f>Datos!FG19</f>
        <v>6.167188629245965</v>
      </c>
      <c r="P9" s="32" t="str">
        <f>Datos!FI19</f>
        <v>-</v>
      </c>
      <c r="Q9" s="32" t="str">
        <f>Datos!FK19</f>
        <v>-</v>
      </c>
      <c r="R9" s="43"/>
      <c r="S9" s="22">
        <v>1934</v>
      </c>
      <c r="T9" s="32" t="str">
        <f>Datos!FM19</f>
        <v>-</v>
      </c>
      <c r="U9" s="32">
        <f>Datos!FP19</f>
        <v>10.949168874969887</v>
      </c>
      <c r="V9" s="32">
        <f>Datos!FS19</f>
        <v>12.045290291496025</v>
      </c>
      <c r="W9" s="32">
        <f>Datos!FT19</f>
        <v>0</v>
      </c>
      <c r="X9" s="32" t="str">
        <f>Datos!FU19</f>
        <v>-</v>
      </c>
      <c r="Y9" s="32" t="str">
        <f>Datos!FV19</f>
        <v>-</v>
      </c>
      <c r="AA9" s="22">
        <v>1934</v>
      </c>
      <c r="AB9" s="32" t="s">
        <v>124</v>
      </c>
      <c r="AC9" s="32" t="s">
        <v>124</v>
      </c>
      <c r="AD9" s="32" t="s">
        <v>124</v>
      </c>
      <c r="AE9" s="32" t="s">
        <v>124</v>
      </c>
    </row>
    <row r="10" spans="1:31" ht="15.75" customHeight="1" x14ac:dyDescent="0.25">
      <c r="A10" s="9">
        <v>20</v>
      </c>
      <c r="C10" s="22">
        <v>1935</v>
      </c>
      <c r="D10" s="32">
        <f>Datos!EH20</f>
        <v>8.5462555066079293</v>
      </c>
      <c r="E10" s="32">
        <f>Datos!EK20</f>
        <v>7.3788546255506615</v>
      </c>
      <c r="F10" s="32">
        <f>Datos!EN20</f>
        <v>1.1674008810572687</v>
      </c>
      <c r="G10" s="32">
        <f>Datos!EQ20</f>
        <v>-0.48458149779735682</v>
      </c>
      <c r="H10" s="32">
        <f>Datos!ET20</f>
        <v>0.61674008810572689</v>
      </c>
      <c r="I10" s="32">
        <f>Datos!EW20</f>
        <v>1.0352422907488987</v>
      </c>
      <c r="J10" s="32"/>
      <c r="K10" s="22">
        <v>1935</v>
      </c>
      <c r="L10" s="32">
        <f>Datos!FA20</f>
        <v>8.2378854625550648</v>
      </c>
      <c r="M10" s="32">
        <f>Datos!FC20</f>
        <v>0.55066079295154191</v>
      </c>
      <c r="N10" s="32">
        <f>Datos!FE20</f>
        <v>1.4537444933920705</v>
      </c>
      <c r="O10" s="32">
        <f>Datos!FG20</f>
        <v>6.2334801762114544</v>
      </c>
      <c r="P10" s="32">
        <f>Datos!FI20</f>
        <v>0.22026431718061676</v>
      </c>
      <c r="Q10" s="32">
        <f>Datos!FK20</f>
        <v>8.8105726872246701E-2</v>
      </c>
      <c r="R10" s="43"/>
      <c r="S10" s="22">
        <v>1935</v>
      </c>
      <c r="T10" s="32">
        <f>Datos!FM20</f>
        <v>11.343612334801762</v>
      </c>
      <c r="U10" s="32">
        <f>Datos!FP20</f>
        <v>11.134361233480176</v>
      </c>
      <c r="V10" s="32">
        <f>Datos!FS20</f>
        <v>11.013215859030836</v>
      </c>
      <c r="W10" s="32">
        <f>Datos!FT20</f>
        <v>0</v>
      </c>
      <c r="X10" s="32">
        <f>Datos!FU20</f>
        <v>1.3273195876288659</v>
      </c>
      <c r="Y10" s="32">
        <f>Datos!FV20</f>
        <v>11.343612334801762</v>
      </c>
      <c r="AA10" s="22">
        <v>1935</v>
      </c>
      <c r="AB10" s="32" t="s">
        <v>124</v>
      </c>
      <c r="AC10" s="32" t="s">
        <v>124</v>
      </c>
      <c r="AD10" s="32" t="s">
        <v>124</v>
      </c>
      <c r="AE10" s="32" t="s">
        <v>124</v>
      </c>
    </row>
    <row r="11" spans="1:31" x14ac:dyDescent="0.25">
      <c r="A11" s="9">
        <v>21</v>
      </c>
      <c r="C11" s="22">
        <v>1936</v>
      </c>
      <c r="D11" s="32">
        <f>Datos!EH21</f>
        <v>8.1743359521137293</v>
      </c>
      <c r="E11" s="32">
        <f>Datos!EK21</f>
        <v>6.0231949120838015</v>
      </c>
      <c r="F11" s="32">
        <f>Datos!EN21</f>
        <v>2.1511410400299287</v>
      </c>
      <c r="G11" s="32">
        <f>Datos!EQ21</f>
        <v>0.4863449307893753</v>
      </c>
      <c r="H11" s="32">
        <f>Datos!ET21</f>
        <v>0.52375607931163481</v>
      </c>
      <c r="I11" s="32">
        <f>Datos!EW21</f>
        <v>1.1410400299289187</v>
      </c>
      <c r="J11" s="32"/>
      <c r="K11" s="22">
        <v>1936</v>
      </c>
      <c r="L11" s="32">
        <f>Datos!FA21</f>
        <v>10.23194912083801</v>
      </c>
      <c r="M11" s="32">
        <f>Datos!FC21</f>
        <v>1.627384960718294</v>
      </c>
      <c r="N11" s="32">
        <f>Datos!FE21</f>
        <v>2.4317246539468762</v>
      </c>
      <c r="O11" s="32">
        <f>Datos!FG21</f>
        <v>6.1728395061728394</v>
      </c>
      <c r="P11" s="32">
        <f>Datos!FI21</f>
        <v>0.35540591096146651</v>
      </c>
      <c r="Q11" s="32">
        <f>Datos!FK21</f>
        <v>7.4822297044519259E-2</v>
      </c>
      <c r="R11" s="43"/>
      <c r="S11" s="22">
        <v>1936</v>
      </c>
      <c r="T11" s="32">
        <f>Datos!FM21</f>
        <v>11.709689487467264</v>
      </c>
      <c r="U11" s="32">
        <f>Datos!FP21</f>
        <v>10.735129068462401</v>
      </c>
      <c r="V11" s="32">
        <f>Datos!FS21</f>
        <v>14.964459408903855</v>
      </c>
      <c r="W11" s="32">
        <f>Datos!FT21</f>
        <v>60.000000000000007</v>
      </c>
      <c r="X11" s="32">
        <f>Datos!FU21</f>
        <v>1.4324942791762014</v>
      </c>
      <c r="Y11" s="32">
        <f>Datos!FV21</f>
        <v>11.709689487467264</v>
      </c>
      <c r="AA11" s="22">
        <v>1936</v>
      </c>
      <c r="AB11" s="32" t="s">
        <v>124</v>
      </c>
      <c r="AC11" s="32" t="s">
        <v>124</v>
      </c>
      <c r="AD11" s="32" t="s">
        <v>124</v>
      </c>
      <c r="AE11" s="32" t="s">
        <v>124</v>
      </c>
    </row>
    <row r="12" spans="1:31" x14ac:dyDescent="0.25">
      <c r="A12" s="9">
        <v>22</v>
      </c>
      <c r="C12" s="22">
        <v>1937</v>
      </c>
      <c r="D12" s="32">
        <f>Datos!EH22</f>
        <v>6.2352941176470589</v>
      </c>
      <c r="E12" s="32">
        <f>Datos!EK22</f>
        <v>2.9705882352941178</v>
      </c>
      <c r="F12" s="32">
        <f>Datos!EN22</f>
        <v>3.2647058823529411</v>
      </c>
      <c r="G12" s="32">
        <f>Datos!EQ22</f>
        <v>0.61764705882352933</v>
      </c>
      <c r="H12" s="32">
        <f>Datos!ET22</f>
        <v>1.8676470588235294</v>
      </c>
      <c r="I12" s="32">
        <f>Datos!EW22</f>
        <v>0.77941176470588236</v>
      </c>
      <c r="J12" s="32"/>
      <c r="K12" s="22">
        <v>1937</v>
      </c>
      <c r="L12" s="32">
        <f>Datos!FA22</f>
        <v>10.26470588235294</v>
      </c>
      <c r="M12" s="32">
        <f>Datos!FC22</f>
        <v>1.3970588235294119</v>
      </c>
      <c r="N12" s="32">
        <f>Datos!FE22</f>
        <v>3.6176470588235294</v>
      </c>
      <c r="O12" s="32">
        <f>Datos!FG22</f>
        <v>5.25</v>
      </c>
      <c r="P12" s="32">
        <f>Datos!FI22</f>
        <v>0.27941176470588236</v>
      </c>
      <c r="Q12" s="32">
        <f>Datos!FK22</f>
        <v>0.10294117647058824</v>
      </c>
      <c r="R12" s="43"/>
      <c r="S12" s="22">
        <v>1937</v>
      </c>
      <c r="T12" s="32">
        <f>Datos!FM22</f>
        <v>9.75</v>
      </c>
      <c r="U12" s="32">
        <f>Datos!FP22</f>
        <v>10.101470588235294</v>
      </c>
      <c r="V12" s="32">
        <f>Datos!FS22</f>
        <v>11.76470588235294</v>
      </c>
      <c r="W12" s="32">
        <f>Datos!FT22</f>
        <v>0</v>
      </c>
      <c r="X12" s="32">
        <f>Datos!FU22</f>
        <v>1.5636792452830188</v>
      </c>
      <c r="Y12" s="32">
        <f>Datos!FV22</f>
        <v>9.75</v>
      </c>
      <c r="AA12" s="22">
        <v>1937</v>
      </c>
      <c r="AB12" s="32" t="s">
        <v>124</v>
      </c>
      <c r="AC12" s="32" t="s">
        <v>124</v>
      </c>
      <c r="AD12" s="32" t="s">
        <v>124</v>
      </c>
      <c r="AE12" s="32" t="s">
        <v>124</v>
      </c>
    </row>
    <row r="13" spans="1:31" x14ac:dyDescent="0.25">
      <c r="A13" s="9">
        <v>23</v>
      </c>
      <c r="C13" s="22">
        <v>1938</v>
      </c>
      <c r="D13" s="32">
        <f>Datos!EH23</f>
        <v>6.5238291443483032</v>
      </c>
      <c r="E13" s="32">
        <f>Datos!EK23</f>
        <v>2.9116879549512431</v>
      </c>
      <c r="F13" s="32">
        <f>Datos!EN23</f>
        <v>3.6121411893970605</v>
      </c>
      <c r="G13" s="32">
        <f>Datos!EQ23</f>
        <v>2.0464221947534682</v>
      </c>
      <c r="H13" s="32">
        <f>Datos!ET23</f>
        <v>0.53564070869386071</v>
      </c>
      <c r="I13" s="32">
        <f>Datos!EW23</f>
        <v>1.0300782859497322</v>
      </c>
      <c r="J13" s="32"/>
      <c r="K13" s="22">
        <v>1938</v>
      </c>
      <c r="L13" s="32">
        <f>Datos!FA23</f>
        <v>10.602939156709242</v>
      </c>
      <c r="M13" s="32">
        <f>Datos!FC23</f>
        <v>3.0765004807032001</v>
      </c>
      <c r="N13" s="32">
        <f>Datos!FE23</f>
        <v>3.2687817607471503</v>
      </c>
      <c r="O13" s="32">
        <f>Datos!FG23</f>
        <v>4.2576569152588926</v>
      </c>
      <c r="P13" s="32">
        <f>Datos!FI23</f>
        <v>0.10987501716797143</v>
      </c>
      <c r="Q13" s="32">
        <f>Datos!FK23</f>
        <v>0.15107814860596072</v>
      </c>
      <c r="S13" s="22">
        <v>1938</v>
      </c>
      <c r="T13" s="32">
        <f>Datos!FM23</f>
        <v>10.122235956599368</v>
      </c>
      <c r="U13" s="32">
        <f>Datos!FP23</f>
        <v>9.2212608158220029</v>
      </c>
      <c r="V13" s="32">
        <f>Datos!FS23</f>
        <v>10.987501716797144</v>
      </c>
      <c r="W13" s="32">
        <f>Datos!FT23</f>
        <v>0</v>
      </c>
      <c r="X13" s="32">
        <f>Datos!FU23</f>
        <v>1.5515789473684209</v>
      </c>
      <c r="Y13" s="32">
        <f>Datos!FV23</f>
        <v>10.122235956599368</v>
      </c>
      <c r="AA13" s="22">
        <v>1938</v>
      </c>
      <c r="AB13" s="32" t="s">
        <v>124</v>
      </c>
      <c r="AC13" s="32" t="s">
        <v>124</v>
      </c>
      <c r="AD13" s="32" t="s">
        <v>124</v>
      </c>
      <c r="AE13" s="32" t="s">
        <v>124</v>
      </c>
    </row>
    <row r="14" spans="1:31" x14ac:dyDescent="0.25">
      <c r="A14" s="9">
        <v>24</v>
      </c>
      <c r="C14" s="22">
        <v>1939</v>
      </c>
      <c r="D14" s="32">
        <f>Datos!EH24</f>
        <v>7.1933204881181751</v>
      </c>
      <c r="E14" s="32">
        <f>Datos!EK24</f>
        <v>2.6974951830443161</v>
      </c>
      <c r="F14" s="32">
        <f>Datos!EN24</f>
        <v>4.4958253050738595</v>
      </c>
      <c r="G14" s="32">
        <f>Datos!EQ24</f>
        <v>2.8644829800899165</v>
      </c>
      <c r="H14" s="32">
        <f>Datos!ET24</f>
        <v>0.4238921001926782</v>
      </c>
      <c r="I14" s="32">
        <f>Datos!EW24</f>
        <v>1.2074502247912653</v>
      </c>
      <c r="J14" s="32"/>
      <c r="K14" s="22">
        <v>1939</v>
      </c>
      <c r="L14" s="32">
        <f>Datos!FA24</f>
        <v>13.114964675658317</v>
      </c>
      <c r="M14" s="32">
        <f>Datos!FC24</f>
        <v>4.0719332048811818</v>
      </c>
      <c r="N14" s="32">
        <f>Datos!FE24</f>
        <v>3.7636480411046884</v>
      </c>
      <c r="O14" s="32">
        <f>Datos!FG24</f>
        <v>5.2793834296724471</v>
      </c>
      <c r="P14" s="32">
        <f>Datos!FI24</f>
        <v>0.15414258188824664</v>
      </c>
      <c r="Q14" s="32">
        <f>Datos!FK24</f>
        <v>0.16698779704560052</v>
      </c>
      <c r="S14" s="22">
        <v>1939</v>
      </c>
      <c r="T14" s="32">
        <f>Datos!FM24</f>
        <v>11.342324983943481</v>
      </c>
      <c r="U14" s="32">
        <f>Datos!FP24</f>
        <v>10.373795761078998</v>
      </c>
      <c r="V14" s="32">
        <f>Datos!FS24</f>
        <v>12.845215157353888</v>
      </c>
      <c r="W14" s="32">
        <f>Datos!FT24</f>
        <v>25</v>
      </c>
      <c r="X14" s="32">
        <f>Datos!FU24</f>
        <v>1.5767857142857142</v>
      </c>
      <c r="Y14" s="32">
        <f>Datos!FV24</f>
        <v>11.342324983943481</v>
      </c>
      <c r="AA14" s="22">
        <v>1939</v>
      </c>
      <c r="AB14" s="32" t="s">
        <v>124</v>
      </c>
      <c r="AC14" s="32" t="s">
        <v>124</v>
      </c>
      <c r="AD14" s="32" t="s">
        <v>124</v>
      </c>
      <c r="AE14" s="32" t="s">
        <v>124</v>
      </c>
    </row>
    <row r="15" spans="1:31" x14ac:dyDescent="0.25">
      <c r="A15" s="9">
        <v>25</v>
      </c>
      <c r="C15" s="22">
        <v>1940</v>
      </c>
      <c r="D15" s="32">
        <f>Datos!EH25</f>
        <v>8.7525760698266453</v>
      </c>
      <c r="E15" s="32">
        <f>Datos!EK25</f>
        <v>3.7580312765183659</v>
      </c>
      <c r="F15" s="32">
        <f>Datos!EN25</f>
        <v>4.9945447933082798</v>
      </c>
      <c r="G15" s="32">
        <f>Datos!EQ25</f>
        <v>3.7337859134440534</v>
      </c>
      <c r="H15" s="32">
        <f>Datos!ET25</f>
        <v>0.23033094920596434</v>
      </c>
      <c r="I15" s="32">
        <f>Datos!EW25</f>
        <v>1.0304279306582615</v>
      </c>
      <c r="J15" s="32"/>
      <c r="K15" s="22">
        <v>1940</v>
      </c>
      <c r="L15" s="32">
        <f>Datos!FA25</f>
        <v>13.407685780094559</v>
      </c>
      <c r="M15" s="32">
        <f>Datos!FC25</f>
        <v>4.7642138441023159</v>
      </c>
      <c r="N15" s="32">
        <f>Datos!FE25</f>
        <v>3.4307188750151534</v>
      </c>
      <c r="O15" s="32">
        <f>Datos!FG25</f>
        <v>5.2127530609770876</v>
      </c>
      <c r="P15" s="32">
        <f>Datos!FI25</f>
        <v>0.10910413383440416</v>
      </c>
      <c r="Q15" s="32">
        <f>Datos!FK25</f>
        <v>0.27882167535458841</v>
      </c>
      <c r="S15" s="22">
        <v>1940</v>
      </c>
      <c r="T15" s="32">
        <f>Datos!FM25</f>
        <v>12.874287792459693</v>
      </c>
      <c r="U15" s="32">
        <f>Datos!FP25</f>
        <v>10.972239059279913</v>
      </c>
      <c r="V15" s="32">
        <f>Datos!FS25</f>
        <v>14.547217844587223</v>
      </c>
      <c r="W15" s="32">
        <f>Datos!FT25</f>
        <v>19.999999999999996</v>
      </c>
      <c r="X15" s="32">
        <f>Datos!FU25</f>
        <v>1.4709141274238227</v>
      </c>
      <c r="Y15" s="32">
        <f>Datos!FV25</f>
        <v>12.874287792459693</v>
      </c>
      <c r="AA15" s="22">
        <v>1940</v>
      </c>
      <c r="AB15" s="32" t="s">
        <v>124</v>
      </c>
      <c r="AC15" s="32" t="s">
        <v>124</v>
      </c>
      <c r="AD15" s="32" t="s">
        <v>124</v>
      </c>
      <c r="AE15" s="32" t="s">
        <v>124</v>
      </c>
    </row>
    <row r="16" spans="1:31" x14ac:dyDescent="0.25">
      <c r="A16" s="9">
        <v>26</v>
      </c>
      <c r="C16" s="22">
        <v>1941</v>
      </c>
      <c r="D16" s="32">
        <f>Datos!EH26</f>
        <v>9.4129116117850948</v>
      </c>
      <c r="E16" s="32">
        <f>Datos!EK26</f>
        <v>3.2495667244367423</v>
      </c>
      <c r="F16" s="32">
        <f>Datos!EN26</f>
        <v>6.1633448873483534</v>
      </c>
      <c r="G16" s="32">
        <f>Datos!EQ26</f>
        <v>4.9176776429809363</v>
      </c>
      <c r="H16" s="32">
        <f>Datos!ET26</f>
        <v>0.27079722703639514</v>
      </c>
      <c r="I16" s="32">
        <f>Datos!EW26</f>
        <v>0.97487001733102241</v>
      </c>
      <c r="J16" s="32"/>
      <c r="K16" s="22">
        <v>1941</v>
      </c>
      <c r="L16" s="32">
        <f>Datos!FA26</f>
        <v>16.453639514731368</v>
      </c>
      <c r="M16" s="32">
        <f>Datos!FC26</f>
        <v>5.8925476603119584</v>
      </c>
      <c r="N16" s="32">
        <f>Datos!FE26</f>
        <v>4.0511265164644712</v>
      </c>
      <c r="O16" s="32">
        <f>Datos!FG26</f>
        <v>6.5099653379549398</v>
      </c>
      <c r="P16" s="32">
        <f>Datos!FI26</f>
        <v>0.11915077989601386</v>
      </c>
      <c r="Q16" s="32">
        <f>Datos!FK26</f>
        <v>7.582322357019064E-2</v>
      </c>
      <c r="S16" s="22">
        <v>1941</v>
      </c>
      <c r="T16" s="32">
        <f>Datos!FM26</f>
        <v>13.734835355285963</v>
      </c>
      <c r="U16" s="32">
        <f>Datos!FP26</f>
        <v>12.702556325823226</v>
      </c>
      <c r="V16" s="32">
        <f>Datos!FS26</f>
        <v>15.164644714038127</v>
      </c>
      <c r="W16" s="32">
        <f>Datos!FT26</f>
        <v>16.666666666666675</v>
      </c>
      <c r="X16" s="32">
        <f>Datos!FU26</f>
        <v>1.4591484464902187</v>
      </c>
      <c r="Y16" s="32">
        <f>Datos!FV26</f>
        <v>13.734835355285963</v>
      </c>
      <c r="AA16" s="22">
        <v>1941</v>
      </c>
      <c r="AB16" s="32" t="s">
        <v>124</v>
      </c>
      <c r="AC16" s="32" t="s">
        <v>124</v>
      </c>
      <c r="AD16" s="32" t="s">
        <v>124</v>
      </c>
      <c r="AE16" s="32" t="s">
        <v>124</v>
      </c>
    </row>
    <row r="17" spans="1:31" x14ac:dyDescent="0.25">
      <c r="A17" s="9">
        <v>27</v>
      </c>
      <c r="C17" s="22">
        <v>1942</v>
      </c>
      <c r="D17" s="32">
        <f>Datos!EH27</f>
        <v>12.302218893362046</v>
      </c>
      <c r="E17" s="32">
        <f>Datos!EK27</f>
        <v>4.6156726898230502</v>
      </c>
      <c r="F17" s="32">
        <f>Datos!EN27</f>
        <v>7.6865462035389953</v>
      </c>
      <c r="G17" s="32">
        <f>Datos!EQ27</f>
        <v>5.5519146147364484</v>
      </c>
      <c r="H17" s="32">
        <f>Datos!ET27</f>
        <v>0.8894298286677278</v>
      </c>
      <c r="I17" s="32">
        <f>Datos!EW27</f>
        <v>1.2452017601348186</v>
      </c>
      <c r="J17" s="32"/>
      <c r="K17" s="22">
        <v>1942</v>
      </c>
      <c r="L17" s="32">
        <f>Datos!FA27</f>
        <v>18.958898979496304</v>
      </c>
      <c r="M17" s="32">
        <f>Datos!FC27</f>
        <v>6.7971163748712664</v>
      </c>
      <c r="N17" s="32">
        <f>Datos!FE27</f>
        <v>4.5407733358299787</v>
      </c>
      <c r="O17" s="32">
        <f>Datos!FG27</f>
        <v>7.6210092687950564</v>
      </c>
      <c r="P17" s="32">
        <f>Datos!FI27</f>
        <v>1.4418125643666324</v>
      </c>
      <c r="Q17" s="32">
        <f>Datos!FK27</f>
        <v>0.19661080423181349</v>
      </c>
      <c r="S17" s="22">
        <v>1942</v>
      </c>
      <c r="T17" s="32">
        <f>Datos!FM27</f>
        <v>16.384233685984459</v>
      </c>
      <c r="U17" s="32">
        <f>Datos!FP27</f>
        <v>13.534313266548075</v>
      </c>
      <c r="V17" s="32">
        <f>Datos!FS27</f>
        <v>18.72483849826795</v>
      </c>
      <c r="W17" s="32">
        <f>Datos!FT27</f>
        <v>42.857142857142861</v>
      </c>
      <c r="X17" s="32">
        <f>Datos!FU27</f>
        <v>1.3318112633181127</v>
      </c>
      <c r="Y17" s="32">
        <f>Datos!FV27</f>
        <v>16.384233685984459</v>
      </c>
      <c r="AA17" s="22">
        <v>1942</v>
      </c>
      <c r="AB17" s="32" t="s">
        <v>124</v>
      </c>
      <c r="AC17" s="32" t="s">
        <v>124</v>
      </c>
      <c r="AD17" s="32" t="s">
        <v>124</v>
      </c>
      <c r="AE17" s="32" t="s">
        <v>124</v>
      </c>
    </row>
    <row r="18" spans="1:31" ht="18" customHeight="1" x14ac:dyDescent="0.25">
      <c r="A18" s="9">
        <v>28</v>
      </c>
      <c r="C18" s="22">
        <v>1943</v>
      </c>
      <c r="D18" s="32">
        <f>Datos!EH28</f>
        <v>15.74223245109321</v>
      </c>
      <c r="E18" s="32">
        <f>Datos!EK28</f>
        <v>9.0065209052550816</v>
      </c>
      <c r="F18" s="32">
        <f>Datos!EN28</f>
        <v>6.7357115458381287</v>
      </c>
      <c r="G18" s="32">
        <f>Datos!EQ28</f>
        <v>4.0736478711162256</v>
      </c>
      <c r="H18" s="32">
        <f>Datos!ET28</f>
        <v>1.1123897199846566</v>
      </c>
      <c r="I18" s="32">
        <f>Datos!EW28</f>
        <v>1.5496739547372458</v>
      </c>
      <c r="J18" s="32"/>
      <c r="K18" s="22">
        <v>1943</v>
      </c>
      <c r="L18" s="32">
        <f>Datos!FA28</f>
        <v>18.611430763329498</v>
      </c>
      <c r="M18" s="32">
        <f>Datos!FC28</f>
        <v>5.6233218258534716</v>
      </c>
      <c r="N18" s="32">
        <f>Datos!FE28</f>
        <v>5.0863060989643261</v>
      </c>
      <c r="O18" s="32">
        <f>Datos!FG28</f>
        <v>7.9018028385117001</v>
      </c>
      <c r="P18" s="32">
        <f>Datos!FI28</f>
        <v>1.5266589950134253</v>
      </c>
      <c r="Q18" s="32">
        <f>Datos!FK28</f>
        <v>0.26850786344457228</v>
      </c>
      <c r="S18" s="22">
        <v>1943</v>
      </c>
      <c r="T18" s="32">
        <f>Datos!FM28</f>
        <v>20.498657460682775</v>
      </c>
      <c r="U18" s="32">
        <f>Datos!FP28</f>
        <v>17.240506329113924</v>
      </c>
      <c r="V18" s="32">
        <f>Datos!FS28</f>
        <v>23.014959723820482</v>
      </c>
      <c r="W18" s="32">
        <f>Datos!FT28</f>
        <v>50</v>
      </c>
      <c r="X18" s="32">
        <f>Datos!FU28</f>
        <v>1.3021442495126705</v>
      </c>
      <c r="Y18" s="32">
        <f>Datos!FV28</f>
        <v>20.498657460682775</v>
      </c>
      <c r="AA18" s="22">
        <v>1943</v>
      </c>
      <c r="AB18" s="32" t="s">
        <v>124</v>
      </c>
      <c r="AC18" s="32" t="s">
        <v>124</v>
      </c>
      <c r="AD18" s="32" t="s">
        <v>124</v>
      </c>
      <c r="AE18" s="32" t="s">
        <v>124</v>
      </c>
    </row>
    <row r="19" spans="1:31" x14ac:dyDescent="0.25">
      <c r="A19" s="9">
        <v>29</v>
      </c>
      <c r="C19" s="22">
        <v>1944</v>
      </c>
      <c r="D19" s="32">
        <f>Datos!EH29</f>
        <v>13.855645976277858</v>
      </c>
      <c r="E19" s="32">
        <f>Datos!EK29</f>
        <v>7.2177011861071216</v>
      </c>
      <c r="F19" s="32">
        <f>Datos!EN29</f>
        <v>6.6379447901707351</v>
      </c>
      <c r="G19" s="32">
        <f>Datos!EQ29</f>
        <v>3.2764214669432477</v>
      </c>
      <c r="H19" s="32">
        <f>Datos!ET29</f>
        <v>1.0424977394819424</v>
      </c>
      <c r="I19" s="32">
        <f>Datos!EW29</f>
        <v>2.3190255837455456</v>
      </c>
      <c r="J19" s="32"/>
      <c r="K19" s="22">
        <v>1944</v>
      </c>
      <c r="L19" s="32">
        <f>Datos!FA29</f>
        <v>17.296952289771824</v>
      </c>
      <c r="M19" s="32">
        <f>Datos!FC29</f>
        <v>5.5954470506887937</v>
      </c>
      <c r="N19" s="32">
        <f>Datos!FE29</f>
        <v>4.0689325035902346</v>
      </c>
      <c r="O19" s="32">
        <f>Datos!FG29</f>
        <v>7.6325727354927935</v>
      </c>
      <c r="P19" s="32">
        <f>Datos!FI29</f>
        <v>1.3350353704590181</v>
      </c>
      <c r="Q19" s="32">
        <f>Datos!FK29</f>
        <v>0.38827721929684589</v>
      </c>
      <c r="S19" s="22">
        <v>1944</v>
      </c>
      <c r="T19" s="32">
        <f>Datos!FM29</f>
        <v>17.600127652784426</v>
      </c>
      <c r="U19" s="32">
        <f>Datos!FP29</f>
        <v>15.864581671187702</v>
      </c>
      <c r="V19" s="32">
        <f>Datos!FS29</f>
        <v>20.743577469283551</v>
      </c>
      <c r="W19" s="32">
        <f>Datos!FT29</f>
        <v>30.000000000000004</v>
      </c>
      <c r="X19" s="32">
        <f>Datos!FU29</f>
        <v>1.2702495201535509</v>
      </c>
      <c r="Y19" s="32">
        <f>Datos!FV29</f>
        <v>17.600127652784426</v>
      </c>
      <c r="AA19" s="22">
        <v>1944</v>
      </c>
      <c r="AB19" s="32" t="s">
        <v>124</v>
      </c>
      <c r="AC19" s="32" t="s">
        <v>124</v>
      </c>
      <c r="AD19" s="32" t="s">
        <v>124</v>
      </c>
      <c r="AE19" s="32" t="s">
        <v>124</v>
      </c>
    </row>
    <row r="20" spans="1:31" ht="15.75" customHeight="1" x14ac:dyDescent="0.25">
      <c r="A20" s="9">
        <v>30</v>
      </c>
      <c r="C20" s="22">
        <v>1945</v>
      </c>
      <c r="D20" s="32">
        <f>Datos!EH30</f>
        <v>16.089662549839542</v>
      </c>
      <c r="E20" s="32">
        <f>Datos!EK30</f>
        <v>8.7571720315083148</v>
      </c>
      <c r="F20" s="32">
        <f>Datos!EN30</f>
        <v>7.3324905183312268</v>
      </c>
      <c r="G20" s="32">
        <f>Datos!EQ30</f>
        <v>3.3696392103471751</v>
      </c>
      <c r="H20" s="32">
        <f>Datos!ET30</f>
        <v>1.6580764368374987</v>
      </c>
      <c r="I20" s="32">
        <f>Datos!EW30</f>
        <v>2.3047748711465523</v>
      </c>
      <c r="J20" s="32"/>
      <c r="K20" s="22">
        <v>1945</v>
      </c>
      <c r="L20" s="32">
        <f>Datos!FA30</f>
        <v>19.823981328406106</v>
      </c>
      <c r="M20" s="32">
        <f>Datos!FC30</f>
        <v>5.6744140814937278</v>
      </c>
      <c r="N20" s="32">
        <f>Datos!FE30</f>
        <v>5.1541378975007293</v>
      </c>
      <c r="O20" s="32">
        <f>Datos!FG30</f>
        <v>8.9954293494116495</v>
      </c>
      <c r="P20" s="32">
        <f>Datos!FI30</f>
        <v>1.4246815131770885</v>
      </c>
      <c r="Q20" s="32">
        <f>Datos!FK30</f>
        <v>0.74394631916755816</v>
      </c>
      <c r="S20" s="22">
        <v>1945</v>
      </c>
      <c r="T20" s="32">
        <f>Datos!FM30</f>
        <v>17.208013225712339</v>
      </c>
      <c r="U20" s="32">
        <f>Datos!FP30</f>
        <v>17.187104930467761</v>
      </c>
      <c r="V20" s="32">
        <f>Datos!FS30</f>
        <v>21.39453466887095</v>
      </c>
      <c r="W20" s="32">
        <f>Datos!FT30</f>
        <v>12.820512820512819</v>
      </c>
      <c r="X20" s="32">
        <f>Datos!FU30</f>
        <v>1.0695074040495618</v>
      </c>
      <c r="Y20" s="32">
        <f>Datos!FV30</f>
        <v>17.208013225712339</v>
      </c>
      <c r="AA20" s="22">
        <v>1945</v>
      </c>
      <c r="AB20" s="32" t="s">
        <v>124</v>
      </c>
      <c r="AC20" s="32" t="s">
        <v>124</v>
      </c>
      <c r="AD20" s="32" t="s">
        <v>124</v>
      </c>
      <c r="AE20" s="32" t="s">
        <v>124</v>
      </c>
    </row>
    <row r="21" spans="1:31" ht="15.75" customHeight="1" x14ac:dyDescent="0.25">
      <c r="A21" s="9">
        <v>31</v>
      </c>
      <c r="C21" s="22">
        <v>1946</v>
      </c>
      <c r="D21" s="32">
        <f>Datos!EH31</f>
        <v>11.657715717866093</v>
      </c>
      <c r="E21" s="32">
        <f>Datos!EK31</f>
        <v>4.7010383100608664</v>
      </c>
      <c r="F21" s="32">
        <f>Datos!EN31</f>
        <v>6.9566774078052269</v>
      </c>
      <c r="G21" s="32">
        <f>Datos!EQ31</f>
        <v>3.494450411743645</v>
      </c>
      <c r="H21" s="32">
        <f>Datos!ET31</f>
        <v>1.288936627282492</v>
      </c>
      <c r="I21" s="32">
        <f>Datos!EW31</f>
        <v>2.1732903687790905</v>
      </c>
      <c r="J21" s="32"/>
      <c r="K21" s="22">
        <v>1946</v>
      </c>
      <c r="L21" s="32">
        <f>Datos!FA31</f>
        <v>17.57250268528464</v>
      </c>
      <c r="M21" s="32">
        <f>Datos!FC31</f>
        <v>5.6677407805227356</v>
      </c>
      <c r="N21" s="32">
        <f>Datos!FE31</f>
        <v>4.4575725026852844</v>
      </c>
      <c r="O21" s="32">
        <f>Datos!FG31</f>
        <v>7.4471894020766207</v>
      </c>
      <c r="P21" s="32">
        <f>Datos!FI31</f>
        <v>0.7662012173290369</v>
      </c>
      <c r="Q21" s="32">
        <f>Datos!FK31</f>
        <v>0.49409237379162191</v>
      </c>
      <c r="S21" s="22">
        <v>1946</v>
      </c>
      <c r="T21" s="32">
        <f>Datos!FM31</f>
        <v>12.391693519513067</v>
      </c>
      <c r="U21" s="32">
        <f>Datos!FP31</f>
        <v>12.460078768349444</v>
      </c>
      <c r="V21" s="32">
        <f>Datos!FS31</f>
        <v>15.753669889008235</v>
      </c>
      <c r="W21" s="32">
        <f>Datos!FT31</f>
        <v>0</v>
      </c>
      <c r="X21" s="32">
        <f>Datos!FU31</f>
        <v>1.0629606879606879</v>
      </c>
      <c r="Y21" s="32">
        <f>Datos!FV31</f>
        <v>12.391693519513067</v>
      </c>
      <c r="AA21" s="22">
        <v>1946</v>
      </c>
      <c r="AB21" s="32" t="s">
        <v>124</v>
      </c>
      <c r="AC21" s="32" t="s">
        <v>124</v>
      </c>
      <c r="AD21" s="32" t="s">
        <v>124</v>
      </c>
      <c r="AE21" s="32" t="s">
        <v>124</v>
      </c>
    </row>
    <row r="22" spans="1:31" x14ac:dyDescent="0.25">
      <c r="A22" s="9">
        <v>32</v>
      </c>
      <c r="C22" s="22">
        <v>1947</v>
      </c>
      <c r="D22" s="32">
        <f>Datos!EH32</f>
        <v>9.8443090610192439</v>
      </c>
      <c r="E22" s="32">
        <f>Datos!EK32</f>
        <v>2.5045933662121653</v>
      </c>
      <c r="F22" s="32">
        <f>Datos!EN32</f>
        <v>7.3397156948070776</v>
      </c>
      <c r="G22" s="32">
        <f>Datos!EQ32</f>
        <v>3.0880314605292845</v>
      </c>
      <c r="H22" s="32">
        <f>Datos!ET32</f>
        <v>1.5569093898075621</v>
      </c>
      <c r="I22" s="32">
        <f>Datos!EW32</f>
        <v>2.6947748444702317</v>
      </c>
      <c r="J22" s="32"/>
      <c r="K22" s="22">
        <v>1947</v>
      </c>
      <c r="L22" s="32">
        <f>Datos!FA32</f>
        <v>18.521741933404247</v>
      </c>
      <c r="M22" s="32">
        <f>Datos!FC32</f>
        <v>5.7828063049995171</v>
      </c>
      <c r="N22" s="32">
        <f>Datos!FE32</f>
        <v>4.7061857331657162</v>
      </c>
      <c r="O22" s="32">
        <f>Datos!FG32</f>
        <v>8.0327498952390162</v>
      </c>
      <c r="P22" s="32">
        <f>Datos!FI32</f>
        <v>0.62534248783160884</v>
      </c>
      <c r="Q22" s="32">
        <f>Datos!FK32</f>
        <v>0.52864004125971054</v>
      </c>
      <c r="R22" s="94"/>
      <c r="S22" s="22">
        <v>1947</v>
      </c>
      <c r="T22" s="32">
        <f>Datos!FM32</f>
        <v>11.082100377139541</v>
      </c>
      <c r="U22" s="32">
        <f>Datos!FP32</f>
        <v>10.8558166521613</v>
      </c>
      <c r="V22" s="32">
        <f>Datos!FS32</f>
        <v>14.183025497211746</v>
      </c>
      <c r="W22" s="32">
        <f>Datos!FT32</f>
        <v>0</v>
      </c>
      <c r="X22" s="32">
        <f>Datos!FU32</f>
        <v>1.1257367387033399</v>
      </c>
      <c r="Y22" s="32">
        <f>Datos!FV32</f>
        <v>11.082100377139541</v>
      </c>
      <c r="AA22" s="22">
        <v>1947</v>
      </c>
      <c r="AB22" s="32" t="s">
        <v>124</v>
      </c>
      <c r="AC22" s="32" t="s">
        <v>124</v>
      </c>
      <c r="AD22" s="32" t="s">
        <v>124</v>
      </c>
      <c r="AE22" s="32" t="s">
        <v>124</v>
      </c>
    </row>
    <row r="23" spans="1:31" x14ac:dyDescent="0.25">
      <c r="A23" s="9">
        <v>33</v>
      </c>
      <c r="C23" s="22">
        <v>1948</v>
      </c>
      <c r="D23" s="32">
        <f>Datos!EH33</f>
        <v>10.401498444155767</v>
      </c>
      <c r="E23" s="32">
        <f>Datos!EK33</f>
        <v>2.4893507749010602</v>
      </c>
      <c r="F23" s="32">
        <f>Datos!EN33</f>
        <v>7.9121476692547059</v>
      </c>
      <c r="G23" s="32">
        <f>Datos!EQ33</f>
        <v>4.3019848342950358</v>
      </c>
      <c r="H23" s="32">
        <f>Datos!ET33</f>
        <v>1.0966436059333555</v>
      </c>
      <c r="I23" s="32">
        <f>Datos!EW33</f>
        <v>2.5135192290263135</v>
      </c>
      <c r="J23" s="32"/>
      <c r="K23" s="22">
        <v>1948</v>
      </c>
      <c r="L23" s="32">
        <f>Datos!FA33</f>
        <v>21.268239630222652</v>
      </c>
      <c r="M23" s="32">
        <f>Datos!FC33</f>
        <v>6.8155040633213497</v>
      </c>
      <c r="N23" s="32">
        <f>Datos!FE33</f>
        <v>5.8608501253738554</v>
      </c>
      <c r="O23" s="32">
        <f>Datos!FG33</f>
        <v>8.5918854415274453</v>
      </c>
      <c r="P23" s="32">
        <f>Datos!FI33</f>
        <v>0.59816923960001211</v>
      </c>
      <c r="Q23" s="32">
        <f>Datos!FK33</f>
        <v>0.46826379867677714</v>
      </c>
      <c r="S23" s="22">
        <v>1948</v>
      </c>
      <c r="T23" s="32">
        <f>Datos!FM33</f>
        <v>11.830458294311349</v>
      </c>
      <c r="U23" s="32">
        <f>Datos!FP33</f>
        <v>10.764629467387692</v>
      </c>
      <c r="V23" s="32">
        <f>Datos!FS33</f>
        <v>15.407389504848796</v>
      </c>
      <c r="W23" s="32">
        <f>Datos!FT33</f>
        <v>15.909090909090917</v>
      </c>
      <c r="X23" s="32">
        <f>Datos!FU33</f>
        <v>1.1373801916932906</v>
      </c>
      <c r="Y23" s="32">
        <f>Datos!FV33</f>
        <v>11.830458294311349</v>
      </c>
      <c r="AA23" s="22">
        <v>1948</v>
      </c>
      <c r="AB23" s="32">
        <f>Datos!FY33</f>
        <v>11.467931482432554</v>
      </c>
      <c r="AC23" s="32">
        <f>Datos!GB33</f>
        <v>8.9785807075314938</v>
      </c>
      <c r="AD23" s="32">
        <f>Datos!GE33</f>
        <v>5.3684178725718255</v>
      </c>
      <c r="AE23" s="32">
        <f>Datos!GD33</f>
        <v>1.0664330382767893</v>
      </c>
    </row>
    <row r="24" spans="1:31" x14ac:dyDescent="0.25">
      <c r="A24" s="9">
        <v>34</v>
      </c>
      <c r="C24" s="22">
        <v>1949</v>
      </c>
      <c r="D24" s="32">
        <f>Datos!EH34</f>
        <v>11.09524332637592</v>
      </c>
      <c r="E24" s="32">
        <f>Datos!EK34</f>
        <v>3.8503789959354058</v>
      </c>
      <c r="F24" s="32">
        <f>Datos!EN34</f>
        <v>7.2448643304405147</v>
      </c>
      <c r="G24" s="32">
        <f>Datos!EQ34</f>
        <v>5.2455234538064373</v>
      </c>
      <c r="H24" s="32">
        <f>Datos!ET34</f>
        <v>0.74975282873777871</v>
      </c>
      <c r="I24" s="32">
        <f>Datos!EW34</f>
        <v>1.249588047896298</v>
      </c>
      <c r="J24" s="32"/>
      <c r="K24" s="22">
        <v>1949</v>
      </c>
      <c r="L24" s="32">
        <f>Datos!FA34</f>
        <v>22.379984620454795</v>
      </c>
      <c r="M24" s="32">
        <f>Datos!FC34</f>
        <v>6.4951115017027359</v>
      </c>
      <c r="N24" s="32">
        <f>Datos!FE34</f>
        <v>7.4014061298473033</v>
      </c>
      <c r="O24" s="32">
        <f>Datos!FG34</f>
        <v>8.4834669889047571</v>
      </c>
      <c r="P24" s="32">
        <f>Datos!FI34</f>
        <v>0.37899593540591014</v>
      </c>
      <c r="Q24" s="32">
        <f>Datos!FK34</f>
        <v>0.48610348236844991</v>
      </c>
      <c r="R24" s="43"/>
      <c r="S24" s="22">
        <v>1949</v>
      </c>
      <c r="T24" s="32">
        <f>Datos!FM34</f>
        <v>11.954850049434253</v>
      </c>
      <c r="U24" s="32">
        <f>Datos!FP34</f>
        <v>10.905196089201363</v>
      </c>
      <c r="V24" s="32">
        <f>Datos!FS34</f>
        <v>15.379545204877513</v>
      </c>
      <c r="W24" s="32">
        <f>Datos!FT34</f>
        <v>9.8039215686274606</v>
      </c>
      <c r="X24" s="32">
        <f>Datos!FU34</f>
        <v>1.0774752475247524</v>
      </c>
      <c r="Y24" s="32">
        <f>Datos!FV34</f>
        <v>11.954850049434253</v>
      </c>
      <c r="AA24" s="22">
        <v>1949</v>
      </c>
      <c r="AB24" s="32">
        <f>Datos!FY34</f>
        <v>11.96034274415028</v>
      </c>
      <c r="AC24" s="32">
        <f>Datos!GB34</f>
        <v>8.1099637482148736</v>
      </c>
      <c r="AD24" s="32">
        <f>Datos!GE34</f>
        <v>6.1106228715807971</v>
      </c>
      <c r="AE24" s="32">
        <f>Datos!GD34</f>
        <v>0.86509941777436017</v>
      </c>
    </row>
    <row r="25" spans="1:31" x14ac:dyDescent="0.25">
      <c r="A25" s="9">
        <v>35</v>
      </c>
      <c r="C25" s="22">
        <v>1950</v>
      </c>
      <c r="D25" s="32">
        <f>Datos!EH35</f>
        <v>12.295140288878875</v>
      </c>
      <c r="E25" s="32">
        <f>Datos!EK35</f>
        <v>6.749994070630648</v>
      </c>
      <c r="F25" s="32">
        <f>Datos!EN35</f>
        <v>5.5451462182482274</v>
      </c>
      <c r="G25" s="32">
        <f>Datos!EQ35</f>
        <v>3.3702535398335032</v>
      </c>
      <c r="H25" s="32">
        <f>Datos!ET35</f>
        <v>1.1431824111187534</v>
      </c>
      <c r="I25" s="32">
        <f>Datos!EW35</f>
        <v>1.0317102672959704</v>
      </c>
      <c r="J25" s="32"/>
      <c r="K25" s="22">
        <v>1950</v>
      </c>
      <c r="L25" s="32">
        <f>Datos!FA35</f>
        <v>21.167848587624221</v>
      </c>
      <c r="M25" s="32">
        <f>Datos!FC35</f>
        <v>4.4019638071294738</v>
      </c>
      <c r="N25" s="32">
        <f>Datos!FE35</f>
        <v>7.810165310817542</v>
      </c>
      <c r="O25" s="32">
        <f>Datos!FG35</f>
        <v>8.9557194696772058</v>
      </c>
      <c r="P25" s="32">
        <f>Datos!FI35</f>
        <v>0.66646111519578777</v>
      </c>
      <c r="Q25" s="32">
        <f>Datos!FK35</f>
        <v>0.75184403386855769</v>
      </c>
      <c r="R25" s="94"/>
      <c r="S25" s="22">
        <v>1950</v>
      </c>
      <c r="T25" s="32">
        <f>Datos!FM35</f>
        <v>14.199653724829828</v>
      </c>
      <c r="U25" s="32">
        <f>Datos!FP35</f>
        <v>11.520527476697577</v>
      </c>
      <c r="V25" s="32">
        <f>Datos!FS35</f>
        <v>18.025282830918105</v>
      </c>
      <c r="W25" s="32">
        <f>Datos!FT35</f>
        <v>35.714285714285722</v>
      </c>
      <c r="X25" s="32">
        <f>Datos!FU35</f>
        <v>1.1548996913580247</v>
      </c>
      <c r="Y25" s="32">
        <f>Datos!FV35</f>
        <v>14.199653724829828</v>
      </c>
      <c r="AA25" s="22">
        <v>1950</v>
      </c>
      <c r="AB25" s="32">
        <f>Datos!FY35</f>
        <v>13.71344543794322</v>
      </c>
      <c r="AC25" s="32">
        <f>Datos!GB35</f>
        <v>6.9634513673125733</v>
      </c>
      <c r="AD25" s="32">
        <f>Datos!GE35</f>
        <v>4.7885586888978491</v>
      </c>
      <c r="AE25" s="32">
        <f>Datos!GD35</f>
        <v>1.4183051490643455</v>
      </c>
    </row>
    <row r="26" spans="1:31" x14ac:dyDescent="0.25">
      <c r="A26" s="9">
        <v>36</v>
      </c>
      <c r="C26" s="22">
        <v>1951</v>
      </c>
      <c r="D26" s="32">
        <f>Datos!EH36</f>
        <v>9.8740229885057467</v>
      </c>
      <c r="E26" s="32">
        <f>Datos!EK36</f>
        <v>4.8680459770114943</v>
      </c>
      <c r="F26" s="32">
        <f>Datos!EN36</f>
        <v>5.0059770114942532</v>
      </c>
      <c r="G26" s="32">
        <f>Datos!EQ36</f>
        <v>2.6354022988505745</v>
      </c>
      <c r="H26" s="32">
        <f>Datos!ET36</f>
        <v>1.1586206896551723</v>
      </c>
      <c r="I26" s="32">
        <f>Datos!EW36</f>
        <v>1.2119540229885057</v>
      </c>
      <c r="J26" s="32"/>
      <c r="K26" s="22">
        <v>1951</v>
      </c>
      <c r="L26" s="32">
        <f>Datos!FA36</f>
        <v>19.722298850574713</v>
      </c>
      <c r="M26" s="32">
        <f>Datos!FC36</f>
        <v>3.8473563218390807</v>
      </c>
      <c r="N26" s="32">
        <f>Datos!FE36</f>
        <v>7.5659770114942528</v>
      </c>
      <c r="O26" s="32">
        <f>Datos!FG36</f>
        <v>8.3089655172413792</v>
      </c>
      <c r="P26" s="32">
        <f>Datos!FI36</f>
        <v>0.14160919540229885</v>
      </c>
      <c r="Q26" s="32">
        <f>Datos!FK36</f>
        <v>0.48735632183908045</v>
      </c>
      <c r="R26" s="94"/>
      <c r="S26" s="22">
        <v>1951</v>
      </c>
      <c r="T26" s="32">
        <f>Datos!FM36</f>
        <v>12.505747126436781</v>
      </c>
      <c r="U26" s="32">
        <f>Datos!FP36</f>
        <v>11.568367816091953</v>
      </c>
      <c r="V26" s="32">
        <f>Datos!FS36</f>
        <v>16.735632183908045</v>
      </c>
      <c r="W26" s="32">
        <f>Datos!FT36</f>
        <v>19.736842105263165</v>
      </c>
      <c r="X26" s="32">
        <f>Datos!FU36</f>
        <v>1.2665300800894022</v>
      </c>
      <c r="Y26" s="32">
        <f>Datos!FV36</f>
        <v>12.505747126436781</v>
      </c>
      <c r="AA26" s="22">
        <v>1951</v>
      </c>
      <c r="AB26" s="32">
        <f>Datos!FY36</f>
        <v>10.502988505747126</v>
      </c>
      <c r="AC26" s="32">
        <f>Datos!GB36</f>
        <v>5.6349425287356318</v>
      </c>
      <c r="AD26" s="32">
        <f>Datos!GE36</f>
        <v>3.2643678160919536</v>
      </c>
      <c r="AE26" s="32">
        <f>Datos!GD36</f>
        <v>0.62896551724137928</v>
      </c>
    </row>
    <row r="27" spans="1:31" x14ac:dyDescent="0.25">
      <c r="A27" s="9">
        <v>37</v>
      </c>
      <c r="C27" s="22">
        <v>1952</v>
      </c>
      <c r="D27" s="32">
        <f>Datos!EH37</f>
        <v>9.2961487383798147</v>
      </c>
      <c r="E27" s="32">
        <f>Datos!EK37</f>
        <v>4.2021215549325337</v>
      </c>
      <c r="F27" s="32">
        <f>Datos!EN37</f>
        <v>5.094027183447281</v>
      </c>
      <c r="G27" s="32">
        <f>Datos!EQ37</f>
        <v>2.5232403718459495</v>
      </c>
      <c r="H27" s="32">
        <f>Datos!ET37</f>
        <v>1.2853934058006655</v>
      </c>
      <c r="I27" s="32">
        <f>Datos!EW37</f>
        <v>1.2853934058006655</v>
      </c>
      <c r="J27" s="32"/>
      <c r="K27" s="22">
        <v>1952</v>
      </c>
      <c r="L27" s="32">
        <f>Datos!FA37</f>
        <v>19.344842850818946</v>
      </c>
      <c r="M27" s="32">
        <f>Datos!FC37</f>
        <v>3.8086337776466155</v>
      </c>
      <c r="N27" s="32">
        <f>Datos!FE37</f>
        <v>7.3926516157591857</v>
      </c>
      <c r="O27" s="32">
        <f>Datos!FG37</f>
        <v>8.1435574574131468</v>
      </c>
      <c r="P27" s="32">
        <f>Datos!FI37</f>
        <v>0.2278950043447609</v>
      </c>
      <c r="Q27" s="32">
        <f>Datos!FK37</f>
        <v>0.34758086993589427</v>
      </c>
      <c r="R27" s="94"/>
      <c r="S27" s="22">
        <v>1952</v>
      </c>
      <c r="T27" s="32">
        <f>Datos!FM37</f>
        <v>11.606249897529224</v>
      </c>
      <c r="U27" s="32">
        <f>Datos!FP37</f>
        <v>10.729264013903235</v>
      </c>
      <c r="V27" s="32">
        <f>Datos!FS37</f>
        <v>15.575557850900923</v>
      </c>
      <c r="W27" s="32">
        <f>Datos!FT37</f>
        <v>4.3956043956044022</v>
      </c>
      <c r="X27" s="32">
        <f>Datos!FU37</f>
        <v>1.2485008818342151</v>
      </c>
      <c r="Y27" s="32">
        <f>Datos!FV37</f>
        <v>11.606249897529224</v>
      </c>
      <c r="AA27" s="22">
        <v>1952</v>
      </c>
      <c r="AB27" s="32">
        <f>Datos!FY37</f>
        <v>9.8716246126604688</v>
      </c>
      <c r="AC27" s="32">
        <f>Datos!GB37</f>
        <v>5.6695030577279359</v>
      </c>
      <c r="AD27" s="32">
        <f>Datos!GE37</f>
        <v>3.0987162461266049</v>
      </c>
      <c r="AE27" s="32">
        <f>Datos!GD37</f>
        <v>0.57547587428065516</v>
      </c>
    </row>
    <row r="28" spans="1:31" x14ac:dyDescent="0.25">
      <c r="A28" s="9">
        <v>38</v>
      </c>
      <c r="C28" s="22">
        <v>1953</v>
      </c>
      <c r="D28" s="32">
        <f>Datos!EH38</f>
        <v>9.8872477911116974</v>
      </c>
      <c r="E28" s="32">
        <f>Datos!EK38</f>
        <v>3.8523671370170121</v>
      </c>
      <c r="F28" s="32">
        <f>Datos!EN38</f>
        <v>6.0348806540946853</v>
      </c>
      <c r="G28" s="32">
        <f>Datos!EQ38</f>
        <v>2.9028748516418306</v>
      </c>
      <c r="H28" s="32">
        <f>Datos!ET38</f>
        <v>1.4357773968086509</v>
      </c>
      <c r="I28" s="32">
        <f>Datos!EW38</f>
        <v>1.6962284056442043</v>
      </c>
      <c r="J28" s="32"/>
      <c r="K28" s="22">
        <v>1953</v>
      </c>
      <c r="L28" s="32">
        <f>Datos!FA38</f>
        <v>22.212514835816961</v>
      </c>
      <c r="M28" s="32">
        <f>Datos!FC38</f>
        <v>4.5991032572860346</v>
      </c>
      <c r="N28" s="32">
        <f>Datos!FE38</f>
        <v>9.0449030726625335</v>
      </c>
      <c r="O28" s="32">
        <f>Datos!FG38</f>
        <v>8.5685085058683903</v>
      </c>
      <c r="P28" s="32">
        <f>Datos!FI38</f>
        <v>0.4384808123433997</v>
      </c>
      <c r="Q28" s="32">
        <f>Datos!FK38</f>
        <v>0.52419886588421472</v>
      </c>
      <c r="R28" s="94"/>
      <c r="S28" s="22">
        <v>1953</v>
      </c>
      <c r="T28" s="32">
        <f>Datos!FM38</f>
        <v>12.613741263352235</v>
      </c>
      <c r="U28" s="32">
        <f>Datos!FP38</f>
        <v>11.608861927996834</v>
      </c>
      <c r="V28" s="32">
        <f>Datos!FS38</f>
        <v>18.79203481471713</v>
      </c>
      <c r="W28" s="32">
        <f>Datos!FT38</f>
        <v>19.999999999999996</v>
      </c>
      <c r="X28" s="32">
        <f>Datos!FU38</f>
        <v>1.2757585861953984</v>
      </c>
      <c r="Y28" s="32">
        <f>Datos!FV38</f>
        <v>12.613741263352235</v>
      </c>
      <c r="AA28" s="22">
        <v>1953</v>
      </c>
      <c r="AB28" s="32">
        <f>Datos!FY38</f>
        <v>10.849927469339312</v>
      </c>
      <c r="AC28" s="32">
        <f>Datos!GB38</f>
        <v>6.9975603323223003</v>
      </c>
      <c r="AD28" s="32">
        <f>Datos!GE38</f>
        <v>3.8655545298694451</v>
      </c>
      <c r="AE28" s="32">
        <f>Datos!GD38</f>
        <v>0.96267967822761447</v>
      </c>
    </row>
    <row r="29" spans="1:31" ht="15.75" customHeight="1" x14ac:dyDescent="0.25">
      <c r="A29" s="9">
        <v>39</v>
      </c>
      <c r="C29" s="22">
        <v>1954</v>
      </c>
      <c r="D29" s="32">
        <f>Datos!EH39</f>
        <v>9.611014931832937</v>
      </c>
      <c r="E29" s="32">
        <f>Datos!EK39</f>
        <v>3.9398939623458125</v>
      </c>
      <c r="F29" s="32">
        <f>Datos!EN39</f>
        <v>5.6711209694871245</v>
      </c>
      <c r="G29" s="32">
        <f>Datos!EQ39</f>
        <v>3.1567842458342348</v>
      </c>
      <c r="H29" s="32">
        <f>Datos!ET39</f>
        <v>1.1063622592512443</v>
      </c>
      <c r="I29" s="32">
        <f>Datos!EW39</f>
        <v>1.4079744644016445</v>
      </c>
      <c r="J29" s="32"/>
      <c r="K29" s="22">
        <v>1954</v>
      </c>
      <c r="L29" s="32">
        <f>Datos!FA39</f>
        <v>22.673663709153864</v>
      </c>
      <c r="M29" s="32">
        <f>Datos!FC39</f>
        <v>4.5647587102358802</v>
      </c>
      <c r="N29" s="32">
        <f>Datos!FE39</f>
        <v>9.6299502272235458</v>
      </c>
      <c r="O29" s="32">
        <f>Datos!FG39</f>
        <v>8.478954771694438</v>
      </c>
      <c r="P29" s="32">
        <f>Datos!FI39</f>
        <v>0.36923826011685784</v>
      </c>
      <c r="Q29" s="32">
        <f>Datos!FK39</f>
        <v>0.42198658299069469</v>
      </c>
      <c r="R29" s="94"/>
      <c r="S29" s="22">
        <v>1954</v>
      </c>
      <c r="T29" s="32">
        <f>Datos!FM39</f>
        <v>11.7993940705475</v>
      </c>
      <c r="U29" s="32">
        <f>Datos!FP39</f>
        <v>10.537762389093269</v>
      </c>
      <c r="V29" s="32">
        <f>Datos!FS39</f>
        <v>16.771261631681455</v>
      </c>
      <c r="W29" s="32">
        <f>Datos!FT39</f>
        <v>8.7719298245614077</v>
      </c>
      <c r="X29" s="32">
        <f>Datos!FU39</f>
        <v>1.2276949057134816</v>
      </c>
      <c r="Y29" s="32">
        <f>Datos!FV39</f>
        <v>11.7993940705475</v>
      </c>
      <c r="AA29" s="22">
        <v>1954</v>
      </c>
      <c r="AB29" s="32">
        <f>Datos!FY39</f>
        <v>10.402239774940488</v>
      </c>
      <c r="AC29" s="32">
        <f>Datos!GB39</f>
        <v>6.462345812594676</v>
      </c>
      <c r="AD29" s="32">
        <f>Datos!GE39</f>
        <v>3.9480090889417876</v>
      </c>
      <c r="AE29" s="32">
        <f>Datos!GD39</f>
        <v>0.79122484310755248</v>
      </c>
    </row>
    <row r="30" spans="1:31" x14ac:dyDescent="0.25">
      <c r="A30" s="9">
        <v>40</v>
      </c>
      <c r="C30" s="22">
        <v>1955</v>
      </c>
      <c r="D30" s="32">
        <f>Datos!EH40</f>
        <v>9.1901435821127553</v>
      </c>
      <c r="E30" s="32">
        <f>Datos!EK40</f>
        <v>6.2418797819062108</v>
      </c>
      <c r="F30" s="32">
        <f>Datos!EN40</f>
        <v>2.9482638002065449</v>
      </c>
      <c r="G30" s="32">
        <f>Datos!EQ40</f>
        <v>2.0188111445482102</v>
      </c>
      <c r="H30" s="32">
        <f>Datos!ET40</f>
        <v>0.45528744183980541</v>
      </c>
      <c r="I30" s="32">
        <f>Datos!EW40</f>
        <v>0.47416521381852911</v>
      </c>
      <c r="J30" s="32"/>
      <c r="K30" s="22">
        <v>1955</v>
      </c>
      <c r="L30" s="32">
        <f>Datos!FA40</f>
        <v>19.36082084994392</v>
      </c>
      <c r="M30" s="32">
        <f>Datos!FC40</f>
        <v>2.4929763583667395</v>
      </c>
      <c r="N30" s="32">
        <f>Datos!FE40</f>
        <v>8.2040576105182499</v>
      </c>
      <c r="O30" s="32">
        <f>Datos!FG40</f>
        <v>8.6637868810589325</v>
      </c>
      <c r="P30" s="32">
        <f>Datos!FI40</f>
        <v>0.50081618602378597</v>
      </c>
      <c r="Q30" s="32">
        <f>Datos!FK40</f>
        <v>0.74622722174719336</v>
      </c>
      <c r="R30" s="111"/>
      <c r="S30" s="22">
        <v>1955</v>
      </c>
      <c r="T30" s="32">
        <f>Datos!FM40</f>
        <v>11.677567654603401</v>
      </c>
      <c r="U30" s="32">
        <f>Datos!FP40</f>
        <v>10.484936648418154</v>
      </c>
      <c r="V30" s="32">
        <f>Datos!FS40</f>
        <v>16.434766193241757</v>
      </c>
      <c r="W30" s="32">
        <f>Datos!FT40</f>
        <v>19.354838709677423</v>
      </c>
      <c r="X30" s="32">
        <f>Datos!FU40</f>
        <v>1.2706621556307396</v>
      </c>
      <c r="Y30" s="32">
        <f>Datos!FV40</f>
        <v>11.677567654603401</v>
      </c>
      <c r="AA30" s="22">
        <v>1955</v>
      </c>
      <c r="AB30" s="32">
        <f>Datos!FY40</f>
        <v>10.437186989883736</v>
      </c>
      <c r="AC30" s="32">
        <f>Datos!GB40</f>
        <v>4.1953072079775247</v>
      </c>
      <c r="AD30" s="32">
        <f>Datos!GE40</f>
        <v>3.2658545523191895</v>
      </c>
      <c r="AE30" s="32">
        <f>Datos!GD40</f>
        <v>1.2470434077709793</v>
      </c>
    </row>
    <row r="31" spans="1:31" x14ac:dyDescent="0.25">
      <c r="A31" s="9">
        <v>41</v>
      </c>
      <c r="C31" s="22">
        <v>1956</v>
      </c>
      <c r="D31" s="32">
        <f>Datos!EH41</f>
        <v>8.8495919160513026</v>
      </c>
      <c r="E31" s="32">
        <f>Datos!EK41</f>
        <v>6.1756704236300042</v>
      </c>
      <c r="F31" s="32">
        <f>Datos!EN41</f>
        <v>2.673921492421298</v>
      </c>
      <c r="G31" s="32">
        <f>Datos!EQ41</f>
        <v>1.2300816167897397</v>
      </c>
      <c r="H31" s="32">
        <f>Datos!ET41</f>
        <v>0.43237465993004276</v>
      </c>
      <c r="I31" s="32">
        <f>Datos!EW41</f>
        <v>1.0114652157015158</v>
      </c>
      <c r="J31" s="32"/>
      <c r="K31" s="22">
        <v>1956</v>
      </c>
      <c r="L31" s="32">
        <f>Datos!FA41</f>
        <v>18.816556548775747</v>
      </c>
      <c r="M31" s="32">
        <f>Datos!FC41</f>
        <v>2.2415468324912551</v>
      </c>
      <c r="N31" s="32">
        <f>Datos!FE41</f>
        <v>7.5340069957248348</v>
      </c>
      <c r="O31" s="32">
        <f>Datos!FG41</f>
        <v>9.0410027205596588</v>
      </c>
      <c r="P31" s="32">
        <f>Datos!FI41</f>
        <v>0.53536727555382824</v>
      </c>
      <c r="Q31" s="32">
        <f>Datos!FK41</f>
        <v>0.8560046638165566</v>
      </c>
      <c r="S31" s="22">
        <v>1956</v>
      </c>
      <c r="T31" s="32">
        <f>Datos!FM41</f>
        <v>11.360279828993393</v>
      </c>
      <c r="U31" s="32">
        <f>Datos!FP41</f>
        <v>10.301593470656821</v>
      </c>
      <c r="V31" s="32">
        <f>Datos!FS41</f>
        <v>15.64321803342402</v>
      </c>
      <c r="W31" s="32">
        <f>Datos!FT41</f>
        <v>8.7837837837837931</v>
      </c>
      <c r="X31" s="32">
        <f>Datos!FU41</f>
        <v>1.2837066315327186</v>
      </c>
      <c r="Y31" s="32">
        <f>Datos!FV41</f>
        <v>11.360279828993393</v>
      </c>
      <c r="AA31" s="22">
        <v>1956</v>
      </c>
      <c r="AB31" s="32">
        <f>Datos!FY41</f>
        <v>10.240963855421686</v>
      </c>
      <c r="AC31" s="32">
        <f>Datos!GB41</f>
        <v>4.0652934317916829</v>
      </c>
      <c r="AD31" s="32">
        <f>Datos!GE41</f>
        <v>2.6214535561601244</v>
      </c>
      <c r="AE31" s="32">
        <f>Datos!GD41</f>
        <v>1.3913719393703847</v>
      </c>
    </row>
    <row r="32" spans="1:31" x14ac:dyDescent="0.25">
      <c r="A32" s="9">
        <v>42</v>
      </c>
      <c r="C32" s="22">
        <v>1957</v>
      </c>
      <c r="D32" s="32">
        <f>Datos!EH42</f>
        <v>7.8879244708390432</v>
      </c>
      <c r="E32" s="32">
        <f>Datos!EK42</f>
        <v>5.1790941238177419</v>
      </c>
      <c r="F32" s="32">
        <f>Datos!EN42</f>
        <v>2.7088303470213018</v>
      </c>
      <c r="G32" s="32">
        <f>Datos!EQ42</f>
        <v>1.3129621169822174</v>
      </c>
      <c r="H32" s="32">
        <f>Datos!ET42</f>
        <v>0.53550581188772151</v>
      </c>
      <c r="I32" s="32">
        <f>Datos!EW42</f>
        <v>0.86036241815136294</v>
      </c>
      <c r="J32" s="32"/>
      <c r="K32" s="22">
        <v>1957</v>
      </c>
      <c r="L32" s="32">
        <f>Datos!FA42</f>
        <v>18.779080588125815</v>
      </c>
      <c r="M32" s="32">
        <f>Datos!FC42</f>
        <v>2.1733245351335801</v>
      </c>
      <c r="N32" s="32">
        <f>Datos!FE42</f>
        <v>7.5224607887924471</v>
      </c>
      <c r="O32" s="32">
        <f>Datos!FG42</f>
        <v>9.0832952641997871</v>
      </c>
      <c r="P32" s="32">
        <f>Datos!FI42</f>
        <v>0.58372671437998069</v>
      </c>
      <c r="Q32" s="32">
        <f>Datos!FK42</f>
        <v>0.94242255046275147</v>
      </c>
      <c r="R32" s="94"/>
      <c r="S32" s="22">
        <v>1957</v>
      </c>
      <c r="T32" s="32">
        <f>Datos!FM42</f>
        <v>10.569683434005043</v>
      </c>
      <c r="U32" s="32">
        <f>Datos!FP42</f>
        <v>9.7951880615197204</v>
      </c>
      <c r="V32" s="32">
        <f>Datos!FS42</f>
        <v>14.63546689677343</v>
      </c>
      <c r="W32" s="32">
        <f>Datos!FT42</f>
        <v>7.4534161490683148</v>
      </c>
      <c r="X32" s="32">
        <f>Datos!FU42</f>
        <v>1.33998283998284</v>
      </c>
      <c r="Y32" s="32">
        <f>Datos!FV42</f>
        <v>10.569683434005043</v>
      </c>
      <c r="AA32" s="22">
        <v>1957</v>
      </c>
      <c r="AB32" s="32">
        <f>Datos!FY42</f>
        <v>9.4140737356817752</v>
      </c>
      <c r="AC32" s="32">
        <f>Datos!GB42</f>
        <v>4.2349796118640342</v>
      </c>
      <c r="AD32" s="32">
        <f>Datos!GE42</f>
        <v>2.8391113818249494</v>
      </c>
      <c r="AE32" s="32">
        <f>Datos!GD42</f>
        <v>1.5261492648427322</v>
      </c>
    </row>
    <row r="33" spans="1:31" x14ac:dyDescent="0.25">
      <c r="A33" s="9">
        <v>43</v>
      </c>
      <c r="C33" s="22">
        <v>1958</v>
      </c>
      <c r="D33" s="32">
        <f>Datos!EH43</f>
        <v>7.7715277407765431</v>
      </c>
      <c r="E33" s="32">
        <f>Datos!EK43</f>
        <v>3.9032707399316466</v>
      </c>
      <c r="F33" s="32">
        <f>Datos!EN43</f>
        <v>3.8682570008448969</v>
      </c>
      <c r="G33" s="32">
        <f>Datos!EQ43</f>
        <v>1.8138639183418712</v>
      </c>
      <c r="H33" s="32">
        <f>Datos!ET43</f>
        <v>0.57011501252121755</v>
      </c>
      <c r="I33" s="32">
        <f>Datos!EW43</f>
        <v>1.4842780699818081</v>
      </c>
      <c r="J33" s="32"/>
      <c r="K33" s="22">
        <v>1958</v>
      </c>
      <c r="L33" s="32">
        <f>Datos!FA43</f>
        <v>20.173241891655312</v>
      </c>
      <c r="M33" s="32">
        <f>Datos!FC43</f>
        <v>3.2981419883236796</v>
      </c>
      <c r="N33" s="32">
        <f>Datos!FE43</f>
        <v>7.8735242850727287</v>
      </c>
      <c r="O33" s="32">
        <f>Datos!FG43</f>
        <v>9.0015756182589044</v>
      </c>
      <c r="P33" s="32">
        <f>Datos!FI43</f>
        <v>0.42625421496913463</v>
      </c>
      <c r="Q33" s="32">
        <f>Datos!FK43</f>
        <v>1.1843777830213813</v>
      </c>
      <c r="R33" s="94"/>
      <c r="S33" s="22">
        <v>1958</v>
      </c>
      <c r="T33" s="32">
        <f>Datos!FM43</f>
        <v>10.188998074244351</v>
      </c>
      <c r="U33" s="32">
        <f>Datos!FP43</f>
        <v>9.40362468316372</v>
      </c>
      <c r="V33" s="32">
        <f>Datos!FS43</f>
        <v>14.1577292829034</v>
      </c>
      <c r="W33" s="32">
        <f>Datos!FT43</f>
        <v>7.5144508670520249</v>
      </c>
      <c r="X33" s="32">
        <f>Datos!FU43</f>
        <v>1.3110675808031342</v>
      </c>
      <c r="Y33" s="32">
        <f>Datos!FV43</f>
        <v>10.188998074244351</v>
      </c>
      <c r="AA33" s="22">
        <v>1958</v>
      </c>
      <c r="AB33" s="32">
        <f>Datos!FY43</f>
        <v>9.3821597387670597</v>
      </c>
      <c r="AC33" s="32">
        <f>Datos!GB43</f>
        <v>5.478888998835413</v>
      </c>
      <c r="AD33" s="32">
        <f>Datos!GE43</f>
        <v>3.4244959163323867</v>
      </c>
      <c r="AE33" s="32">
        <f>Datos!GD43</f>
        <v>1.6106319979905157</v>
      </c>
    </row>
    <row r="34" spans="1:31" ht="15.75" customHeight="1" x14ac:dyDescent="0.25">
      <c r="A34" s="45"/>
      <c r="C34" s="229" t="s">
        <v>336</v>
      </c>
      <c r="D34" s="229"/>
      <c r="E34" s="229"/>
      <c r="F34" s="229"/>
      <c r="G34" s="229"/>
      <c r="H34" s="229"/>
      <c r="I34" s="229"/>
      <c r="K34" s="229" t="s">
        <v>336</v>
      </c>
      <c r="L34" s="229"/>
      <c r="M34" s="229"/>
      <c r="N34" s="229"/>
      <c r="O34" s="229"/>
      <c r="P34" s="229"/>
      <c r="Q34" s="229"/>
      <c r="R34" s="94"/>
      <c r="S34" s="229" t="s">
        <v>336</v>
      </c>
      <c r="T34" s="229"/>
      <c r="U34" s="229"/>
      <c r="V34" s="229"/>
      <c r="W34" s="229"/>
      <c r="X34" s="229"/>
      <c r="Y34" s="229"/>
      <c r="AA34" s="229" t="s">
        <v>336</v>
      </c>
      <c r="AB34" s="229"/>
      <c r="AC34" s="229"/>
      <c r="AD34" s="229"/>
      <c r="AE34" s="229"/>
    </row>
    <row r="35" spans="1:31" ht="15.75" customHeight="1" x14ac:dyDescent="0.25">
      <c r="A35" s="45"/>
      <c r="C35" s="156"/>
      <c r="D35" s="156"/>
      <c r="E35" s="156"/>
      <c r="F35" s="156"/>
      <c r="G35" s="156"/>
      <c r="H35" s="156"/>
      <c r="I35" s="156"/>
      <c r="K35" s="156"/>
      <c r="L35" s="156"/>
      <c r="M35" s="156"/>
      <c r="N35" s="156"/>
      <c r="O35" s="156"/>
      <c r="P35" s="156"/>
      <c r="Q35" s="156"/>
      <c r="R35" s="94"/>
      <c r="S35" s="156"/>
      <c r="T35" s="156"/>
      <c r="U35" s="156"/>
      <c r="V35" s="156"/>
      <c r="W35" s="156"/>
      <c r="X35" s="156"/>
      <c r="Y35" s="156"/>
      <c r="AA35" s="156"/>
      <c r="AB35" s="156"/>
      <c r="AC35" s="156"/>
      <c r="AD35" s="156"/>
      <c r="AE35" s="156"/>
    </row>
    <row r="36" spans="1:31" ht="15.75" customHeight="1" x14ac:dyDescent="0.25">
      <c r="A36" s="45"/>
      <c r="C36" s="156"/>
      <c r="D36" s="156"/>
      <c r="E36" s="156"/>
      <c r="F36" s="156"/>
      <c r="G36" s="156"/>
      <c r="H36" s="156"/>
      <c r="I36" s="156"/>
      <c r="K36" s="156"/>
      <c r="L36" s="156"/>
      <c r="M36" s="156"/>
      <c r="N36" s="156"/>
      <c r="O36" s="156"/>
      <c r="P36" s="156"/>
      <c r="Q36" s="156"/>
      <c r="R36" s="94"/>
      <c r="S36" s="156"/>
      <c r="T36" s="156"/>
      <c r="U36" s="156"/>
      <c r="V36" s="156"/>
      <c r="W36" s="156"/>
      <c r="X36" s="156"/>
      <c r="Y36" s="156"/>
      <c r="AA36" s="156"/>
      <c r="AB36" s="156"/>
      <c r="AC36" s="156"/>
      <c r="AD36" s="156"/>
      <c r="AE36" s="156"/>
    </row>
    <row r="37" spans="1:31" x14ac:dyDescent="0.25">
      <c r="A37" s="45"/>
      <c r="R37" s="94"/>
    </row>
    <row r="38" spans="1:31" x14ac:dyDescent="0.25">
      <c r="A38" s="45"/>
      <c r="C38" s="239" t="s">
        <v>335</v>
      </c>
      <c r="D38" s="239"/>
      <c r="E38" s="239"/>
      <c r="F38" s="239"/>
      <c r="G38" s="239"/>
      <c r="H38" s="239"/>
      <c r="I38" s="239"/>
      <c r="K38" s="239" t="s">
        <v>338</v>
      </c>
      <c r="L38" s="239"/>
      <c r="M38" s="239"/>
      <c r="N38" s="239"/>
      <c r="O38" s="239"/>
      <c r="P38" s="239"/>
      <c r="Q38" s="239"/>
      <c r="R38" s="94"/>
      <c r="S38" s="239" t="s">
        <v>349</v>
      </c>
      <c r="T38" s="239"/>
      <c r="U38" s="239"/>
      <c r="V38" s="239"/>
      <c r="W38" s="239"/>
      <c r="X38" s="239"/>
      <c r="Y38" s="239"/>
      <c r="AA38" s="228" t="s">
        <v>352</v>
      </c>
      <c r="AB38" s="228"/>
      <c r="AC38" s="228"/>
      <c r="AD38" s="228"/>
      <c r="AE38" s="228"/>
    </row>
    <row r="39" spans="1:31" ht="15.75" customHeight="1" x14ac:dyDescent="0.25">
      <c r="A39" s="45"/>
      <c r="C39" s="230"/>
      <c r="D39" s="230" t="s">
        <v>0</v>
      </c>
      <c r="E39" s="230" t="s">
        <v>356</v>
      </c>
      <c r="F39" s="230" t="s">
        <v>357</v>
      </c>
      <c r="G39" s="230" t="s">
        <v>331</v>
      </c>
      <c r="H39" s="230"/>
      <c r="I39" s="230"/>
      <c r="J39" s="155"/>
      <c r="K39" s="230"/>
      <c r="L39" s="230" t="s">
        <v>339</v>
      </c>
      <c r="M39" s="230" t="s">
        <v>340</v>
      </c>
      <c r="N39" s="230" t="s">
        <v>341</v>
      </c>
      <c r="O39" s="230" t="s">
        <v>342</v>
      </c>
      <c r="P39" s="230" t="s">
        <v>343</v>
      </c>
      <c r="Q39" s="230" t="s">
        <v>344</v>
      </c>
      <c r="R39" s="94"/>
      <c r="S39" s="230"/>
      <c r="T39" s="240" t="s">
        <v>347</v>
      </c>
      <c r="U39" s="240"/>
      <c r="V39" s="230" t="s">
        <v>321</v>
      </c>
      <c r="W39" s="230" t="s">
        <v>348</v>
      </c>
      <c r="X39" s="230" t="s">
        <v>67</v>
      </c>
      <c r="Y39" s="230" t="s">
        <v>66</v>
      </c>
      <c r="AA39" s="230"/>
      <c r="AB39" s="230" t="s">
        <v>350</v>
      </c>
      <c r="AC39" s="230"/>
      <c r="AD39" s="240" t="s">
        <v>353</v>
      </c>
      <c r="AE39" s="240"/>
    </row>
    <row r="40" spans="1:31" ht="15.75" customHeight="1" x14ac:dyDescent="0.25">
      <c r="A40" s="45"/>
      <c r="C40" s="231"/>
      <c r="D40" s="231"/>
      <c r="E40" s="231"/>
      <c r="F40" s="231"/>
      <c r="G40" s="231" t="s">
        <v>332</v>
      </c>
      <c r="H40" s="231" t="s">
        <v>333</v>
      </c>
      <c r="I40" s="231" t="s">
        <v>334</v>
      </c>
      <c r="J40" s="155"/>
      <c r="K40" s="231"/>
      <c r="L40" s="231"/>
      <c r="M40" s="231"/>
      <c r="N40" s="231"/>
      <c r="O40" s="231"/>
      <c r="P40" s="231"/>
      <c r="Q40" s="231"/>
      <c r="R40" s="94"/>
      <c r="S40" s="231"/>
      <c r="T40" s="231" t="s">
        <v>345</v>
      </c>
      <c r="U40" s="231" t="s">
        <v>346</v>
      </c>
      <c r="V40" s="231"/>
      <c r="W40" s="231"/>
      <c r="X40" s="231"/>
      <c r="Y40" s="231"/>
      <c r="AA40" s="231"/>
      <c r="AB40" s="231" t="s">
        <v>351</v>
      </c>
      <c r="AC40" s="231" t="s">
        <v>155</v>
      </c>
      <c r="AD40" s="231" t="s">
        <v>354</v>
      </c>
      <c r="AE40" s="231" t="s">
        <v>355</v>
      </c>
    </row>
    <row r="41" spans="1:31" ht="15.75" customHeight="1" x14ac:dyDescent="0.25">
      <c r="A41" s="45"/>
      <c r="C41" s="232"/>
      <c r="D41" s="232"/>
      <c r="E41" s="232"/>
      <c r="F41" s="232"/>
      <c r="G41" s="232"/>
      <c r="H41" s="232"/>
      <c r="I41" s="232"/>
      <c r="J41" s="155"/>
      <c r="K41" s="232"/>
      <c r="L41" s="232"/>
      <c r="M41" s="232"/>
      <c r="N41" s="232"/>
      <c r="O41" s="232"/>
      <c r="P41" s="232"/>
      <c r="Q41" s="232"/>
      <c r="R41" s="94"/>
      <c r="S41" s="232"/>
      <c r="T41" s="232"/>
      <c r="U41" s="232"/>
      <c r="V41" s="232"/>
      <c r="W41" s="232"/>
      <c r="X41" s="232"/>
      <c r="Y41" s="232"/>
      <c r="AA41" s="232"/>
      <c r="AB41" s="232"/>
      <c r="AC41" s="232"/>
      <c r="AD41" s="232"/>
      <c r="AE41" s="232"/>
    </row>
    <row r="42" spans="1:31" x14ac:dyDescent="0.25">
      <c r="A42" s="9">
        <v>43</v>
      </c>
      <c r="C42" s="22">
        <v>1958</v>
      </c>
      <c r="D42" s="32">
        <f>Datos!EH43</f>
        <v>7.7715277407765431</v>
      </c>
      <c r="E42" s="32">
        <f>Datos!EK43</f>
        <v>3.9032707399316466</v>
      </c>
      <c r="F42" s="32">
        <f>Datos!EN43</f>
        <v>3.8682570008448969</v>
      </c>
      <c r="G42" s="32">
        <f>Datos!EQ43</f>
        <v>1.8138639183418712</v>
      </c>
      <c r="H42" s="32">
        <f>Datos!ET43</f>
        <v>0.57011501252121755</v>
      </c>
      <c r="I42" s="32">
        <f>Datos!EW43</f>
        <v>1.4842780699818081</v>
      </c>
      <c r="J42" s="32"/>
      <c r="K42" s="22">
        <v>1958</v>
      </c>
      <c r="L42" s="32">
        <f>Datos!FA43</f>
        <v>20.173241891655312</v>
      </c>
      <c r="M42" s="32">
        <f>Datos!FC43</f>
        <v>3.2981419883236796</v>
      </c>
      <c r="N42" s="32">
        <f>Datos!FE43</f>
        <v>7.8735242850727287</v>
      </c>
      <c r="O42" s="32">
        <f>Datos!FG43</f>
        <v>9.0015756182589044</v>
      </c>
      <c r="P42" s="32">
        <f>Datos!FI43</f>
        <v>0.42625421496913463</v>
      </c>
      <c r="Q42" s="32">
        <f>Datos!FK43</f>
        <v>1.1843777830213813</v>
      </c>
      <c r="R42" s="94"/>
      <c r="S42" s="22">
        <v>1958</v>
      </c>
      <c r="T42" s="32">
        <f>Datos!FM43</f>
        <v>10.188998074244351</v>
      </c>
      <c r="U42" s="32">
        <f>Datos!FP43</f>
        <v>9.40362468316372</v>
      </c>
      <c r="V42" s="32">
        <f>Datos!FS43</f>
        <v>14.1577292829034</v>
      </c>
      <c r="W42" s="32">
        <f>Datos!FT43</f>
        <v>7.5144508670520249</v>
      </c>
      <c r="X42" s="32">
        <f>Datos!FU43</f>
        <v>1.3110675808031342</v>
      </c>
      <c r="Y42" s="32">
        <f>Datos!FV43</f>
        <v>10.188998074244351</v>
      </c>
      <c r="AA42" s="22">
        <v>1958</v>
      </c>
      <c r="AB42" s="32">
        <f>Datos!FY43</f>
        <v>9.3821597387670597</v>
      </c>
      <c r="AC42" s="32">
        <f>Datos!GB43</f>
        <v>5.478888998835413</v>
      </c>
      <c r="AD42" s="32">
        <f>Datos!GE43</f>
        <v>3.4244959163323867</v>
      </c>
      <c r="AE42" s="32">
        <f>Datos!GD43</f>
        <v>1.6106319979905157</v>
      </c>
    </row>
    <row r="43" spans="1:31" x14ac:dyDescent="0.25">
      <c r="A43" s="9">
        <v>44</v>
      </c>
      <c r="C43" s="22">
        <v>1959</v>
      </c>
      <c r="D43" s="32">
        <f>Datos!EH44</f>
        <v>8.0861250816923818</v>
      </c>
      <c r="E43" s="32">
        <f>Datos!EK44</f>
        <v>4.1989884352001825</v>
      </c>
      <c r="F43" s="32">
        <f>Datos!EN44</f>
        <v>3.8871366464922001</v>
      </c>
      <c r="G43" s="32">
        <f>Datos!EQ44</f>
        <v>1.0506350694740432</v>
      </c>
      <c r="H43" s="32">
        <f>Datos!ET44</f>
        <v>0.81337197738186573</v>
      </c>
      <c r="I43" s="32">
        <f>Datos!EW44</f>
        <v>2.0231295996362912</v>
      </c>
      <c r="J43" s="32"/>
      <c r="K43" s="22">
        <v>1959</v>
      </c>
      <c r="L43" s="32">
        <f>Datos!FA44</f>
        <v>22.127269627482736</v>
      </c>
      <c r="M43" s="32">
        <f>Datos!FC44</f>
        <v>3.0737646691103344</v>
      </c>
      <c r="N43" s="32">
        <f>Datos!FE44</f>
        <v>8.5777001108174922</v>
      </c>
      <c r="O43" s="32">
        <f>Datos!FG44</f>
        <v>10.475804847554912</v>
      </c>
      <c r="P43" s="32">
        <f>Datos!FI44</f>
        <v>0.24081493478816809</v>
      </c>
      <c r="Q43" s="32">
        <f>Datos!FK44</f>
        <v>1.6544483277924589</v>
      </c>
      <c r="R43" s="94"/>
      <c r="S43" s="22">
        <v>1959</v>
      </c>
      <c r="T43" s="32">
        <f>Datos!FM44</f>
        <v>11.027050833972666</v>
      </c>
      <c r="U43" s="32">
        <f>Datos!FP44</f>
        <v>9.8613360611485241</v>
      </c>
      <c r="V43" s="32">
        <f>Datos!FS44</f>
        <v>14.846702469241041</v>
      </c>
      <c r="W43" s="32">
        <f>Datos!FT44</f>
        <v>12.365591397849451</v>
      </c>
      <c r="X43" s="32">
        <f>Datos!FU44</f>
        <v>1.363700254765879</v>
      </c>
      <c r="Y43" s="32">
        <f>Datos!FV44</f>
        <v>11.027050833972666</v>
      </c>
      <c r="AA43" s="22">
        <v>1959</v>
      </c>
      <c r="AB43" s="32">
        <f>Datos!FY44</f>
        <v>9.9813883442730091</v>
      </c>
      <c r="AC43" s="32">
        <f>Datos!GB44</f>
        <v>5.7823999090728275</v>
      </c>
      <c r="AD43" s="32">
        <f>Datos!GE44</f>
        <v>2.9458983320546697</v>
      </c>
      <c r="AE43" s="32">
        <f>Datos!GD44</f>
        <v>1.8952632625806269</v>
      </c>
    </row>
    <row r="44" spans="1:31" x14ac:dyDescent="0.25">
      <c r="A44" s="9">
        <v>45</v>
      </c>
      <c r="C44" s="22">
        <v>1960</v>
      </c>
      <c r="D44" s="32">
        <f>Datos!EH45</f>
        <v>7.4550885080430547</v>
      </c>
      <c r="E44" s="32">
        <f>Datos!EK45</f>
        <v>3.6004333043211463</v>
      </c>
      <c r="F44" s="32">
        <f>Datos!EN45</f>
        <v>3.8546552037219088</v>
      </c>
      <c r="G44" s="32">
        <f>Datos!EQ45</f>
        <v>1.0726160435308041</v>
      </c>
      <c r="H44" s="32">
        <f>Datos!ET45</f>
        <v>0.71382503772627948</v>
      </c>
      <c r="I44" s="32">
        <f>Datos!EW45</f>
        <v>2.0682141224648252</v>
      </c>
      <c r="J44" s="32"/>
      <c r="K44" s="22">
        <v>1960</v>
      </c>
      <c r="L44" s="32">
        <f>Datos!FA45</f>
        <v>24.760962536708767</v>
      </c>
      <c r="M44" s="32">
        <f>Datos!FC45</f>
        <v>3.140830165995629</v>
      </c>
      <c r="N44" s="32">
        <f>Datos!FE45</f>
        <v>10.467555399710712</v>
      </c>
      <c r="O44" s="32">
        <f>Datos!FG45</f>
        <v>11.152576971002423</v>
      </c>
      <c r="P44" s="32">
        <f>Datos!FI45</f>
        <v>0.47713568311177623</v>
      </c>
      <c r="Q44" s="32">
        <f>Datos!FK45</f>
        <v>1.8390387156158619</v>
      </c>
      <c r="R44" s="94"/>
      <c r="S44" s="22">
        <v>1960</v>
      </c>
      <c r="T44" s="32">
        <f>Datos!FM45</f>
        <v>10.614077381138738</v>
      </c>
      <c r="U44" s="32">
        <f>Datos!FP45</f>
        <v>9.7291221830522918</v>
      </c>
      <c r="V44" s="32">
        <f>Datos!FS45</f>
        <v>18.221323331433975</v>
      </c>
      <c r="W44" s="32">
        <f>Datos!FT45</f>
        <v>39.234449760765557</v>
      </c>
      <c r="X44" s="32">
        <f>Datos!FU45</f>
        <v>1.4237359314631279</v>
      </c>
      <c r="Y44" s="32">
        <f>Datos!FV45</f>
        <v>10.614077381138738</v>
      </c>
      <c r="AA44" s="22">
        <v>1960</v>
      </c>
      <c r="AB44" s="32">
        <f>Datos!FY45</f>
        <v>9.7712629067706924</v>
      </c>
      <c r="AC44" s="32">
        <f>Datos!GB45</f>
        <v>6.1708296024495475</v>
      </c>
      <c r="AD44" s="32">
        <f>Datos!GE45</f>
        <v>3.3887904422584421</v>
      </c>
      <c r="AE44" s="32">
        <f>Datos!GD45</f>
        <v>2.3161743987276382</v>
      </c>
    </row>
    <row r="45" spans="1:31" ht="15.75" customHeight="1" x14ac:dyDescent="0.25">
      <c r="A45" s="9">
        <v>46</v>
      </c>
      <c r="C45" s="22">
        <v>1961</v>
      </c>
      <c r="D45" s="32">
        <f>Datos!EH46</f>
        <v>7.7431942552356317</v>
      </c>
      <c r="E45" s="32">
        <f>Datos!EK46</f>
        <v>3.1754369761481445</v>
      </c>
      <c r="F45" s="32">
        <f>Datos!EN46</f>
        <v>4.5677572790874876</v>
      </c>
      <c r="G45" s="32">
        <f>Datos!EQ46</f>
        <v>0.74580341268558503</v>
      </c>
      <c r="H45" s="32">
        <f>Datos!ET46</f>
        <v>0.6851924542242952</v>
      </c>
      <c r="I45" s="32">
        <f>Datos!EW46</f>
        <v>3.1367614121776075</v>
      </c>
      <c r="J45" s="32"/>
      <c r="K45" s="22">
        <v>1961</v>
      </c>
      <c r="L45" s="32">
        <f>Datos!FA46</f>
        <v>26.538941097693318</v>
      </c>
      <c r="M45" s="32">
        <f>Datos!FC46</f>
        <v>3.8825648248631923</v>
      </c>
      <c r="N45" s="32">
        <f>Datos!FE46</f>
        <v>11.019649495485927</v>
      </c>
      <c r="O45" s="32">
        <f>Datos!FG46</f>
        <v>11.636726777344201</v>
      </c>
      <c r="P45" s="32">
        <f>Datos!FI46</f>
        <v>0.38386940358816873</v>
      </c>
      <c r="Q45" s="32">
        <f>Datos!FK46</f>
        <v>1.9788034819552518</v>
      </c>
      <c r="R45" s="94"/>
      <c r="S45" s="22">
        <v>1961</v>
      </c>
      <c r="T45" s="32">
        <f>Datos!FM46</f>
        <v>10.395645246946362</v>
      </c>
      <c r="U45" s="32">
        <f>Datos!FP46</f>
        <v>9.5451291879286053</v>
      </c>
      <c r="V45" s="32">
        <f>Datos!FS46</f>
        <v>18.933708928860053</v>
      </c>
      <c r="W45" s="32">
        <f>Datos!FT46</f>
        <v>12.714776632302405</v>
      </c>
      <c r="X45" s="32">
        <f>Datos!FU46</f>
        <v>1.3425525570299688</v>
      </c>
      <c r="Y45" s="32">
        <f>Datos!FV46</f>
        <v>10.395645246946362</v>
      </c>
      <c r="AA45" s="22">
        <v>1961</v>
      </c>
      <c r="AB45" s="32">
        <f>Datos!FY46</f>
        <v>10.105867140779052</v>
      </c>
      <c r="AC45" s="32">
        <f>Datos!GB46</f>
        <v>6.9304301646309074</v>
      </c>
      <c r="AD45" s="32">
        <f>Datos!GE46</f>
        <v>3.1084762982290055</v>
      </c>
      <c r="AE45" s="32">
        <f>Datos!GD46</f>
        <v>2.3626728855434207</v>
      </c>
    </row>
    <row r="46" spans="1:31" x14ac:dyDescent="0.25">
      <c r="A46" s="9">
        <v>47</v>
      </c>
      <c r="C46" s="22">
        <v>1962</v>
      </c>
      <c r="D46" s="32">
        <f>Datos!EH47</f>
        <v>7.9628013555982671</v>
      </c>
      <c r="E46" s="32">
        <f>Datos!EK47</f>
        <v>3.0672284654220716</v>
      </c>
      <c r="F46" s="32">
        <f>Datos!EN47</f>
        <v>4.8955728901761955</v>
      </c>
      <c r="G46" s="32">
        <f>Datos!EQ47</f>
        <v>0.20505297648047713</v>
      </c>
      <c r="H46" s="32">
        <f>Datos!ET47</f>
        <v>0.5974911795096931</v>
      </c>
      <c r="I46" s="32">
        <f>Datos!EW47</f>
        <v>4.0930287341860252</v>
      </c>
      <c r="J46" s="32"/>
      <c r="K46" s="22">
        <v>1962</v>
      </c>
      <c r="L46" s="32">
        <f>Datos!FA47</f>
        <v>28.60141020767637</v>
      </c>
      <c r="M46" s="32">
        <f>Datos!FC47</f>
        <v>4.2980817106665024</v>
      </c>
      <c r="N46" s="32">
        <f>Datos!FE47</f>
        <v>11.62537945508376</v>
      </c>
      <c r="O46" s="32">
        <f>Datos!FG47</f>
        <v>12.677949041926107</v>
      </c>
      <c r="P46" s="32">
        <f>Datos!FI47</f>
        <v>0.42991524833896377</v>
      </c>
      <c r="Q46" s="32">
        <f>Datos!FK47</f>
        <v>2.3412445591361006</v>
      </c>
      <c r="R46" s="94"/>
      <c r="S46" s="22">
        <v>1962</v>
      </c>
      <c r="T46" s="32">
        <f>Datos!FM47</f>
        <v>10.85495848078766</v>
      </c>
      <c r="U46" s="32">
        <f>Datos!FP47</f>
        <v>9.5621074948736755</v>
      </c>
      <c r="V46" s="32">
        <f>Datos!FS47</f>
        <v>20.719452192674844</v>
      </c>
      <c r="W46" s="32">
        <f>Datos!FT47</f>
        <v>17.987804878048784</v>
      </c>
      <c r="X46" s="32">
        <f>Datos!FU47</f>
        <v>1.3632084986216635</v>
      </c>
      <c r="Y46" s="32">
        <f>Datos!FV47</f>
        <v>10.85495848078766</v>
      </c>
      <c r="AA46" s="22">
        <v>1962</v>
      </c>
      <c r="AB46" s="32">
        <f>Datos!FY47</f>
        <v>10.733961163073332</v>
      </c>
      <c r="AC46" s="32">
        <f>Datos!GB47</f>
        <v>7.66673269765126</v>
      </c>
      <c r="AD46" s="32">
        <f>Datos!GE47</f>
        <v>2.9762127839555412</v>
      </c>
      <c r="AE46" s="32">
        <f>Datos!GD47</f>
        <v>2.7711598074750645</v>
      </c>
    </row>
    <row r="47" spans="1:31" x14ac:dyDescent="0.25">
      <c r="A47" s="9">
        <v>48</v>
      </c>
      <c r="C47" s="22">
        <v>1963</v>
      </c>
      <c r="D47" s="32">
        <f>Datos!EH48</f>
        <v>7.9398130337770256</v>
      </c>
      <c r="E47" s="32">
        <f>Datos!EK48</f>
        <v>3.3873201508040318</v>
      </c>
      <c r="F47" s="32">
        <f>Datos!EN48</f>
        <v>4.5524928829729934</v>
      </c>
      <c r="G47" s="32">
        <f>Datos!EQ48</f>
        <v>0.86943140724782642</v>
      </c>
      <c r="H47" s="32">
        <f>Datos!ET48</f>
        <v>0.67275140417019319</v>
      </c>
      <c r="I47" s="32">
        <f>Datos!EW48</f>
        <v>3.010310071554974</v>
      </c>
      <c r="J47" s="32"/>
      <c r="K47" s="22">
        <v>1963</v>
      </c>
      <c r="L47" s="32">
        <f>Datos!FA48</f>
        <v>29.308205739786104</v>
      </c>
      <c r="M47" s="32">
        <f>Datos!FC48</f>
        <v>3.8797414788028006</v>
      </c>
      <c r="N47" s="32">
        <f>Datos!FE48</f>
        <v>11.325690543971685</v>
      </c>
      <c r="O47" s="32">
        <f>Datos!FG48</f>
        <v>14.102773717011619</v>
      </c>
      <c r="P47" s="32">
        <f>Datos!FI48</f>
        <v>0.19283296145264292</v>
      </c>
      <c r="Q47" s="32">
        <f>Datos!FK48</f>
        <v>3.083884742632915</v>
      </c>
      <c r="R47" s="94"/>
      <c r="S47" s="22">
        <v>1963</v>
      </c>
      <c r="T47" s="32">
        <f>Datos!FM48</f>
        <v>11.38820497037778</v>
      </c>
      <c r="U47" s="32">
        <f>Datos!FP48</f>
        <v>9.8242863737785644</v>
      </c>
      <c r="V47" s="32">
        <f>Datos!FS48</f>
        <v>22.312841424944217</v>
      </c>
      <c r="W47" s="32">
        <f>Datos!FT48</f>
        <v>19.896640826873391</v>
      </c>
      <c r="X47" s="32">
        <f>Datos!FU48</f>
        <v>1.4343165162618861</v>
      </c>
      <c r="Y47" s="32">
        <f>Datos!FV48</f>
        <v>11.38820497037778</v>
      </c>
      <c r="AA47" s="22">
        <v>1963</v>
      </c>
      <c r="AB47" s="32">
        <f>Datos!FY48</f>
        <v>11.216530737862582</v>
      </c>
      <c r="AC47" s="32">
        <f>Datos!GB48</f>
        <v>7.8292105870585518</v>
      </c>
      <c r="AD47" s="32">
        <f>Datos!GE48</f>
        <v>4.1461491113333846</v>
      </c>
      <c r="AE47" s="32">
        <f>Datos!GD48</f>
        <v>3.2767177040855584</v>
      </c>
    </row>
    <row r="48" spans="1:31" x14ac:dyDescent="0.25">
      <c r="A48" s="9">
        <v>49</v>
      </c>
      <c r="C48" s="22">
        <v>1964</v>
      </c>
      <c r="D48" s="32">
        <f>Datos!EH49</f>
        <v>7.1502763736196604</v>
      </c>
      <c r="E48" s="32">
        <f>Datos!EK49</f>
        <v>3.1360361057592434</v>
      </c>
      <c r="F48" s="32">
        <f>Datos!EN49</f>
        <v>4.0142402678604157</v>
      </c>
      <c r="G48" s="32">
        <f>Datos!EQ49</f>
        <v>0.7995894110410956</v>
      </c>
      <c r="H48" s="32">
        <f>Datos!ET49</f>
        <v>0.74867312149441345</v>
      </c>
      <c r="I48" s="32">
        <f>Datos!EW49</f>
        <v>2.4659777353249068</v>
      </c>
      <c r="J48" s="32"/>
      <c r="K48" s="22">
        <v>1964</v>
      </c>
      <c r="L48" s="32">
        <f>Datos!FA49</f>
        <v>30.548959067376508</v>
      </c>
      <c r="M48" s="32">
        <f>Datos!FC49</f>
        <v>3.2655671463660023</v>
      </c>
      <c r="N48" s="32">
        <f>Datos!FE49</f>
        <v>11.67775284011063</v>
      </c>
      <c r="O48" s="32">
        <f>Datos!FG49</f>
        <v>15.605639080899875</v>
      </c>
      <c r="P48" s="32">
        <f>Datos!FI49</f>
        <v>0.23543692286385798</v>
      </c>
      <c r="Q48" s="32">
        <f>Datos!FK49</f>
        <v>3.9616946570482403</v>
      </c>
      <c r="R48" s="94"/>
      <c r="S48" s="22">
        <v>1964</v>
      </c>
      <c r="T48" s="32">
        <f>Datos!FM49</f>
        <v>11.259424605195091</v>
      </c>
      <c r="U48" s="32">
        <f>Datos!FP49</f>
        <v>9.9665174479941019</v>
      </c>
      <c r="V48" s="32">
        <f>Datos!FS49</f>
        <v>22.606832558726847</v>
      </c>
      <c r="W48" s="32">
        <f>Datos!FT49</f>
        <v>19.612068965517238</v>
      </c>
      <c r="X48" s="32">
        <f>Datos!FU49</f>
        <v>1.5746838327446735</v>
      </c>
      <c r="Y48" s="32">
        <f>Datos!FV49</f>
        <v>11.259424605195091</v>
      </c>
      <c r="AA48" s="22">
        <v>1964</v>
      </c>
      <c r="AB48" s="32">
        <f>Datos!FY49</f>
        <v>11.347407953531757</v>
      </c>
      <c r="AC48" s="32">
        <f>Datos!GB49</f>
        <v>8.2113718477725133</v>
      </c>
      <c r="AD48" s="32">
        <f>Datos!GE49</f>
        <v>4.9967209909531931</v>
      </c>
      <c r="AE48" s="32">
        <f>Datos!GD49</f>
        <v>4.1971315799120976</v>
      </c>
    </row>
    <row r="49" spans="1:31" x14ac:dyDescent="0.25">
      <c r="A49" s="9">
        <v>50</v>
      </c>
      <c r="C49" s="22">
        <v>1965</v>
      </c>
      <c r="D49" s="32">
        <f>Datos!EH50</f>
        <v>7.1423229377009942</v>
      </c>
      <c r="E49" s="32">
        <f>Datos!EK50</f>
        <v>2.6998728591728369</v>
      </c>
      <c r="F49" s="32">
        <f>Datos!EN50</f>
        <v>4.4424500785281582</v>
      </c>
      <c r="G49" s="32">
        <f>Datos!EQ50</f>
        <v>2.9747214120110685</v>
      </c>
      <c r="H49" s="32">
        <f>Datos!ET50</f>
        <v>0.61102385760227362</v>
      </c>
      <c r="I49" s="32">
        <f>Datos!EW50</f>
        <v>0.85670480891481571</v>
      </c>
      <c r="J49" s="32"/>
      <c r="K49" s="22">
        <v>1965</v>
      </c>
      <c r="L49" s="32">
        <f>Datos!FA50</f>
        <v>32.99491436691347</v>
      </c>
      <c r="M49" s="32">
        <f>Datos!FC50</f>
        <v>3.8314262209258843</v>
      </c>
      <c r="N49" s="32">
        <f>Datos!FE50</f>
        <v>12.243661655822303</v>
      </c>
      <c r="O49" s="32">
        <f>Datos!FG50</f>
        <v>16.919826490165281</v>
      </c>
      <c r="P49" s="32">
        <f>Datos!FI50</f>
        <v>0.84473861341709666</v>
      </c>
      <c r="Q49" s="32">
        <f>Datos!FK50</f>
        <v>4.1590008226759405</v>
      </c>
      <c r="R49" s="94"/>
      <c r="S49" s="22">
        <v>1965</v>
      </c>
      <c r="T49" s="32">
        <f>Datos!FM50</f>
        <v>11.038067459427118</v>
      </c>
      <c r="U49" s="32">
        <f>Datos!FP50</f>
        <v>9.9884077481115838</v>
      </c>
      <c r="V49" s="32">
        <f>Datos!FS50</f>
        <v>23.932390995437888</v>
      </c>
      <c r="W49" s="32">
        <f>Datos!FT50</f>
        <v>15.315315315315313</v>
      </c>
      <c r="X49" s="32">
        <f>Datos!FU50</f>
        <v>1.5454450261780104</v>
      </c>
      <c r="Y49" s="32">
        <f>Datos!FV50</f>
        <v>11.038067459427118</v>
      </c>
      <c r="AA49" s="22">
        <v>1965</v>
      </c>
      <c r="AB49" s="32">
        <f>Datos!FY50</f>
        <v>12.146062373794033</v>
      </c>
      <c r="AC49" s="32">
        <f>Datos!GB50</f>
        <v>9.4461895146211958</v>
      </c>
      <c r="AD49" s="32">
        <f>Datos!GE50</f>
        <v>7.9784608481041062</v>
      </c>
      <c r="AE49" s="32">
        <f>Datos!GD50</f>
        <v>5.0037394360930376</v>
      </c>
    </row>
    <row r="50" spans="1:31" x14ac:dyDescent="0.25">
      <c r="A50" s="9">
        <v>51</v>
      </c>
      <c r="C50" s="22">
        <v>1966</v>
      </c>
      <c r="D50" s="32">
        <f>Datos!EH51</f>
        <v>7.151845919864332</v>
      </c>
      <c r="E50" s="32">
        <f>Datos!EK51</f>
        <v>2.4337474259411298</v>
      </c>
      <c r="F50" s="32">
        <f>Datos!EN51</f>
        <v>4.7180984939232022</v>
      </c>
      <c r="G50" s="32">
        <f>Datos!EQ51</f>
        <v>3.3960753172990215</v>
      </c>
      <c r="H50" s="32">
        <f>Datos!ET51</f>
        <v>0.34051602309586937</v>
      </c>
      <c r="I50" s="32">
        <f>Datos!EW51</f>
        <v>0.9815071535283113</v>
      </c>
      <c r="J50" s="32"/>
      <c r="K50" s="22">
        <v>1966</v>
      </c>
      <c r="L50" s="32">
        <f>Datos!FA51</f>
        <v>35.056326464689967</v>
      </c>
      <c r="M50" s="32">
        <f>Datos!FC51</f>
        <v>4.377582470827333</v>
      </c>
      <c r="N50" s="32">
        <f>Datos!FE51</f>
        <v>11.900900415887158</v>
      </c>
      <c r="O50" s="32">
        <f>Datos!FG51</f>
        <v>18.777843577975478</v>
      </c>
      <c r="P50" s="32">
        <f>Datos!FI51</f>
        <v>0.75640318173865062</v>
      </c>
      <c r="Q50" s="32">
        <f>Datos!FK51</f>
        <v>4.9125829418969298</v>
      </c>
      <c r="R50" s="94"/>
      <c r="S50" s="22">
        <v>1966</v>
      </c>
      <c r="T50" s="32">
        <f>Datos!FM51</f>
        <v>11.020000269182626</v>
      </c>
      <c r="U50" s="32">
        <f>Datos!FP51</f>
        <v>9.7323315253233549</v>
      </c>
      <c r="V50" s="32">
        <f>Datos!FS51</f>
        <v>25.976123500989246</v>
      </c>
      <c r="W50" s="32">
        <f>Datos!FT51</f>
        <v>20.625000000000004</v>
      </c>
      <c r="X50" s="32">
        <f>Datos!FU51</f>
        <v>1.5408609738884969</v>
      </c>
      <c r="Y50" s="32">
        <f>Datos!FV51</f>
        <v>11.020000269182626</v>
      </c>
      <c r="AA50" s="22">
        <v>1966</v>
      </c>
      <c r="AB50" s="32">
        <f>Datos!FY51</f>
        <v>12.820832043499914</v>
      </c>
      <c r="AC50" s="32">
        <f>Datos!GB51</f>
        <v>10.387084617558783</v>
      </c>
      <c r="AD50" s="32">
        <f>Datos!GE51</f>
        <v>9.0650614409346026</v>
      </c>
      <c r="AE50" s="32">
        <f>Datos!GD51</f>
        <v>5.6689861236355803</v>
      </c>
    </row>
    <row r="51" spans="1:31" x14ac:dyDescent="0.25">
      <c r="A51" s="9">
        <v>52</v>
      </c>
      <c r="C51" s="22">
        <v>1967</v>
      </c>
      <c r="D51" s="32">
        <f>Datos!EH52</f>
        <v>6.6936389508499357</v>
      </c>
      <c r="E51" s="32">
        <f>Datos!EK52</f>
        <v>2.4536574109683871</v>
      </c>
      <c r="F51" s="32">
        <f>Datos!EN52</f>
        <v>4.2399815398815477</v>
      </c>
      <c r="G51" s="32">
        <f>Datos!EQ52</f>
        <v>2.6711791400661489</v>
      </c>
      <c r="H51" s="32">
        <f>Datos!ET52</f>
        <v>0.42889008537804785</v>
      </c>
      <c r="I51" s="32">
        <f>Datos!EW52</f>
        <v>1.1399123144373511</v>
      </c>
      <c r="J51" s="32"/>
      <c r="K51" s="22">
        <v>1967</v>
      </c>
      <c r="L51" s="32">
        <f>Datos!FA52</f>
        <v>37.239289285439582</v>
      </c>
      <c r="M51" s="32">
        <f>Datos!FC52</f>
        <v>3.8110914545035</v>
      </c>
      <c r="N51" s="32">
        <f>Datos!FE52</f>
        <v>12.835012691331436</v>
      </c>
      <c r="O51" s="32">
        <f>Datos!FG52</f>
        <v>20.593185139604646</v>
      </c>
      <c r="P51" s="32">
        <f>Datos!FI52</f>
        <v>1.1417583262825937</v>
      </c>
      <c r="Q51" s="32">
        <f>Datos!FK52</f>
        <v>5.416506422582879</v>
      </c>
      <c r="R51" s="94"/>
      <c r="S51" s="22">
        <v>1967</v>
      </c>
      <c r="T51" s="32">
        <f>Datos!FM52</f>
        <v>10.898546265671872</v>
      </c>
      <c r="U51" s="32">
        <f>Datos!FP52</f>
        <v>9.6904238135528029</v>
      </c>
      <c r="V51" s="32">
        <f>Datos!FS52</f>
        <v>28.182447504038148</v>
      </c>
      <c r="W51" s="32">
        <f>Datos!FT52</f>
        <v>18.652849740932641</v>
      </c>
      <c r="X51" s="32">
        <f>Datos!FU52</f>
        <v>1.628194521051664</v>
      </c>
      <c r="Y51" s="32">
        <f>Datos!FV52</f>
        <v>10.898546265671872</v>
      </c>
      <c r="AA51" s="22">
        <v>1967</v>
      </c>
      <c r="AB51" s="32">
        <f>Datos!FY52</f>
        <v>13.251903699715406</v>
      </c>
      <c r="AC51" s="32">
        <f>Datos!GB52</f>
        <v>10.79824628874702</v>
      </c>
      <c r="AD51" s="32">
        <f>Datos!GE52</f>
        <v>9.2294438889316215</v>
      </c>
      <c r="AE51" s="32">
        <f>Datos!GD52</f>
        <v>6.5582647488654722</v>
      </c>
    </row>
    <row r="52" spans="1:31" x14ac:dyDescent="0.25">
      <c r="A52" s="9">
        <v>53</v>
      </c>
      <c r="C52" s="22">
        <v>1968</v>
      </c>
      <c r="D52" s="32">
        <f>Datos!EH53</f>
        <v>6.4330930533710511</v>
      </c>
      <c r="E52" s="32">
        <f>Datos!EK53</f>
        <v>2.377048724774772</v>
      </c>
      <c r="F52" s="32">
        <f>Datos!EN53</f>
        <v>4.0560443285962799</v>
      </c>
      <c r="G52" s="32">
        <f>Datos!EQ53</f>
        <v>3.0567612780596791</v>
      </c>
      <c r="H52" s="32">
        <f>Datos!ET53</f>
        <v>0.37125755158979379</v>
      </c>
      <c r="I52" s="32">
        <f>Datos!EW53</f>
        <v>0.62802549894680681</v>
      </c>
      <c r="J52" s="32"/>
      <c r="K52" s="22">
        <v>1968</v>
      </c>
      <c r="L52" s="32">
        <f>Datos!FA53</f>
        <v>38.494350549383363</v>
      </c>
      <c r="M52" s="32">
        <f>Datos!FC53</f>
        <v>3.6847867770064857</v>
      </c>
      <c r="N52" s="32">
        <f>Datos!FE53</f>
        <v>12.931489643137015</v>
      </c>
      <c r="O52" s="32">
        <f>Datos!FG53</f>
        <v>21.878074129239867</v>
      </c>
      <c r="P52" s="32">
        <f>Datos!FI53</f>
        <v>1.023737140761078</v>
      </c>
      <c r="Q52" s="32">
        <f>Datos!FK53</f>
        <v>5.6280532876856988</v>
      </c>
      <c r="R52" s="94"/>
      <c r="S52" s="22">
        <v>1968</v>
      </c>
      <c r="T52" s="32">
        <f>Datos!FM53</f>
        <v>11.179965430808819</v>
      </c>
      <c r="U52" s="32">
        <f>Datos!FP53</f>
        <v>9.6986311267222085</v>
      </c>
      <c r="V52" s="32">
        <f>Datos!FS53</f>
        <v>29.761739352744694</v>
      </c>
      <c r="W52" s="32">
        <f>Datos!FT53</f>
        <v>16.921397379912673</v>
      </c>
      <c r="X52" s="32">
        <f>Datos!FU53</f>
        <v>1.7378833693304536</v>
      </c>
      <c r="Y52" s="32">
        <f>Datos!FV53</f>
        <v>11.179965430808819</v>
      </c>
      <c r="AA52" s="22">
        <v>1968</v>
      </c>
      <c r="AB52" s="32">
        <f>Datos!FY53</f>
        <v>13.084883481817828</v>
      </c>
      <c r="AC52" s="32">
        <f>Datos!GB53</f>
        <v>10.707834757043056</v>
      </c>
      <c r="AD52" s="32">
        <f>Datos!GE53</f>
        <v>9.708551706506455</v>
      </c>
      <c r="AE52" s="32">
        <f>Datos!GD53</f>
        <v>6.6517904284467759</v>
      </c>
    </row>
    <row r="53" spans="1:31" x14ac:dyDescent="0.25">
      <c r="A53" s="9">
        <v>54</v>
      </c>
      <c r="C53" s="22">
        <v>1969</v>
      </c>
      <c r="D53" s="32">
        <f>Datos!EH54</f>
        <v>7.1252601836117009</v>
      </c>
      <c r="E53" s="32">
        <f>Datos!EK54</f>
        <v>2.2576898711902582</v>
      </c>
      <c r="F53" s="32">
        <f>Datos!EN54</f>
        <v>4.8675703124214422</v>
      </c>
      <c r="G53" s="32">
        <f>Datos!EQ54</f>
        <v>4.1574073143018033</v>
      </c>
      <c r="H53" s="32">
        <f>Datos!ET54</f>
        <v>0.25716699011553662</v>
      </c>
      <c r="I53" s="32">
        <f>Datos!EW54</f>
        <v>0.45299600800410261</v>
      </c>
      <c r="J53" s="32"/>
      <c r="K53" s="22">
        <v>1969</v>
      </c>
      <c r="L53" s="32">
        <f>Datos!FA54</f>
        <v>41.920984625285321</v>
      </c>
      <c r="M53" s="32">
        <f>Datos!FC54</f>
        <v>4.6104033223059053</v>
      </c>
      <c r="N53" s="32">
        <f>Datos!FE54</f>
        <v>13.052418827740853</v>
      </c>
      <c r="O53" s="32">
        <f>Datos!FG54</f>
        <v>24.258162475238564</v>
      </c>
      <c r="P53" s="32">
        <f>Datos!FI54</f>
        <v>0.41026053555088537</v>
      </c>
      <c r="Q53" s="32">
        <f>Datos!FK54</f>
        <v>5.9515430019406939</v>
      </c>
      <c r="R53" s="94"/>
      <c r="S53" s="22">
        <v>1969</v>
      </c>
      <c r="T53" s="32">
        <f>Datos!FM54</f>
        <v>11.156472161610473</v>
      </c>
      <c r="U53" s="32">
        <f>Datos!FP54</f>
        <v>9.6450693320194265</v>
      </c>
      <c r="V53" s="32">
        <f>Datos!FS54</f>
        <v>32.076742853120692</v>
      </c>
      <c r="W53" s="32">
        <f>Datos!FT54</f>
        <v>19.140989729225023</v>
      </c>
      <c r="X53" s="32">
        <f>Datos!FU54</f>
        <v>1.565763477279142</v>
      </c>
      <c r="Y53" s="32">
        <f>Datos!FV54</f>
        <v>11.156472161610473</v>
      </c>
      <c r="AA53" s="22">
        <v>1969</v>
      </c>
      <c r="AB53" s="32">
        <f>Datos!FY54</f>
        <v>13.487063721103279</v>
      </c>
      <c r="AC53" s="32">
        <f>Datos!GB54</f>
        <v>11.229373849913021</v>
      </c>
      <c r="AD53" s="32">
        <f>Datos!GE54</f>
        <v>10.519210851793382</v>
      </c>
      <c r="AE53" s="32">
        <f>Datos!GD54</f>
        <v>6.3618035374915785</v>
      </c>
    </row>
    <row r="54" spans="1:31" x14ac:dyDescent="0.25">
      <c r="A54" s="9">
        <v>55</v>
      </c>
      <c r="C54" s="22">
        <v>1970</v>
      </c>
      <c r="D54" s="32">
        <f>Datos!EH55</f>
        <v>6.9005176682421787</v>
      </c>
      <c r="E54" s="32">
        <f>Datos!EK55</f>
        <v>2.3243304073823992</v>
      </c>
      <c r="F54" s="32">
        <f>Datos!EN55</f>
        <v>4.5761872608597791</v>
      </c>
      <c r="G54" s="32">
        <f>Datos!EQ55</f>
        <v>3.858428989421562</v>
      </c>
      <c r="H54" s="32">
        <f>Datos!ET55</f>
        <v>0.22237227098807111</v>
      </c>
      <c r="I54" s="32">
        <f>Datos!EW55</f>
        <v>0.49538600045014625</v>
      </c>
      <c r="J54" s="32"/>
      <c r="K54" s="22">
        <v>1970</v>
      </c>
      <c r="L54" s="32">
        <f>Datos!FA55</f>
        <v>43.644384424938103</v>
      </c>
      <c r="M54" s="32">
        <f>Datos!FC55</f>
        <v>4.3538149898717089</v>
      </c>
      <c r="N54" s="32">
        <f>Datos!FE55</f>
        <v>12.923700202565833</v>
      </c>
      <c r="O54" s="32">
        <f>Datos!FG55</f>
        <v>26.366869232500562</v>
      </c>
      <c r="P54" s="32">
        <f>Datos!FI55</f>
        <v>0.52419536349313534</v>
      </c>
      <c r="Q54" s="32">
        <f>Datos!FK55</f>
        <v>6.0911546252532078</v>
      </c>
      <c r="R54" s="94"/>
      <c r="S54" s="22">
        <v>1970</v>
      </c>
      <c r="T54" s="32">
        <f>Datos!FM55</f>
        <v>11.04028809363043</v>
      </c>
      <c r="U54" s="32">
        <f>Datos!FP55</f>
        <v>9.5402430790006765</v>
      </c>
      <c r="V54" s="32">
        <f>Datos!FS55</f>
        <v>33.963538149898717</v>
      </c>
      <c r="W54" s="32">
        <f>Datos!FT55</f>
        <v>18.260188087774299</v>
      </c>
      <c r="X54" s="32">
        <f>Datos!FU55</f>
        <v>1.5999217195603248</v>
      </c>
      <c r="Y54" s="32">
        <f>Datos!FV55</f>
        <v>11.04028809363043</v>
      </c>
      <c r="AA54" s="22">
        <v>1970</v>
      </c>
      <c r="AB54" s="32">
        <f>Datos!FY55</f>
        <v>13.515867656988521</v>
      </c>
      <c r="AC54" s="32">
        <f>Datos!GB55</f>
        <v>11.191537249606123</v>
      </c>
      <c r="AD54" s="32">
        <f>Datos!GE55</f>
        <v>10.473778978167905</v>
      </c>
      <c r="AE54" s="32">
        <f>Datos!GD55</f>
        <v>6.6153499887463427</v>
      </c>
    </row>
    <row r="55" spans="1:31" x14ac:dyDescent="0.25">
      <c r="A55" s="9">
        <v>56</v>
      </c>
      <c r="C55" s="22">
        <v>1971</v>
      </c>
      <c r="D55" s="32">
        <f>Datos!EH56</f>
        <v>6.5133231702961769</v>
      </c>
      <c r="E55" s="32">
        <f>Datos!EK56</f>
        <v>2.6242268030717679</v>
      </c>
      <c r="F55" s="32">
        <f>Datos!EN56</f>
        <v>3.8890963672244094</v>
      </c>
      <c r="G55" s="32">
        <f>Datos!EQ56</f>
        <v>2.9746271002079547</v>
      </c>
      <c r="H55" s="32">
        <f>Datos!ET56</f>
        <v>0.26754501429559746</v>
      </c>
      <c r="I55" s="32">
        <f>Datos!EW56</f>
        <v>0.6469242527208573</v>
      </c>
      <c r="J55" s="32"/>
      <c r="K55" s="22">
        <v>1971</v>
      </c>
      <c r="L55" s="32">
        <f>Datos!FA56</f>
        <v>45.077559483358534</v>
      </c>
      <c r="M55" s="32">
        <f>Datos!FC56</f>
        <v>3.6215513529288117</v>
      </c>
      <c r="N55" s="32">
        <f>Datos!FE56</f>
        <v>13.896830887469875</v>
      </c>
      <c r="O55" s="32">
        <f>Datos!FG56</f>
        <v>27.559177242959855</v>
      </c>
      <c r="P55" s="32">
        <f>Datos!FI56</f>
        <v>0.55917112064831198</v>
      </c>
      <c r="Q55" s="32">
        <f>Datos!FK56</f>
        <v>7.0208627969576192</v>
      </c>
      <c r="R55" s="94"/>
      <c r="S55" s="22">
        <v>1971</v>
      </c>
      <c r="T55" s="32">
        <f>Datos!FM56</f>
        <v>10.841185197883313</v>
      </c>
      <c r="U55" s="32">
        <f>Datos!FP56</f>
        <v>9.305750279075367</v>
      </c>
      <c r="V55" s="32">
        <f>Datos!FS56</f>
        <v>35.080845123884977</v>
      </c>
      <c r="W55" s="32">
        <f>Datos!FT56</f>
        <v>13.916500994035786</v>
      </c>
      <c r="X55" s="32">
        <f>Datos!FU56</f>
        <v>1.6644629652838701</v>
      </c>
      <c r="Y55" s="32">
        <f>Datos!FV56</f>
        <v>10.841185197883313</v>
      </c>
      <c r="AA55" s="22">
        <v>1971</v>
      </c>
      <c r="AB55" s="32">
        <f>Datos!FY56</f>
        <v>14.093357087902108</v>
      </c>
      <c r="AC55" s="32">
        <f>Datos!GB56</f>
        <v>11.46913028483034</v>
      </c>
      <c r="AD55" s="32">
        <f>Datos!GE56</f>
        <v>10.554661017813887</v>
      </c>
      <c r="AE55" s="32">
        <f>Datos!GD56</f>
        <v>7.580033917605931</v>
      </c>
    </row>
    <row r="56" spans="1:31" x14ac:dyDescent="0.25">
      <c r="A56" s="9">
        <v>57</v>
      </c>
      <c r="C56" s="22">
        <v>1972</v>
      </c>
      <c r="D56" s="32">
        <f>Datos!EH57</f>
        <v>10.127566288784296</v>
      </c>
      <c r="E56" s="32">
        <f>Datos!EK57</f>
        <v>2.9750710964255229</v>
      </c>
      <c r="F56" s="32">
        <f>Datos!EN57</f>
        <v>7.1524951923587725</v>
      </c>
      <c r="G56" s="32">
        <f>Datos!EQ57</f>
        <v>6.6540233670842133</v>
      </c>
      <c r="H56" s="32">
        <f>Datos!ET57</f>
        <v>8.6590665207551987E-2</v>
      </c>
      <c r="I56" s="32">
        <f>Datos!EW57</f>
        <v>0.41188116006700598</v>
      </c>
      <c r="J56" s="32"/>
      <c r="K56" s="22">
        <v>1972</v>
      </c>
      <c r="L56" s="32">
        <f>Datos!FA57</f>
        <v>45.277709898251537</v>
      </c>
      <c r="M56" s="32">
        <f>Datos!FC57</f>
        <v>7.0659045271512202</v>
      </c>
      <c r="N56" s="32">
        <f>Datos!FE57</f>
        <v>13.476801138959424</v>
      </c>
      <c r="O56" s="32">
        <f>Datos!FG57</f>
        <v>24.735004232140898</v>
      </c>
      <c r="P56" s="32">
        <f>Datos!FI57</f>
        <v>0.49191997535087811</v>
      </c>
      <c r="Q56" s="32">
        <f>Datos!FK57</f>
        <v>4.3088152484567734</v>
      </c>
      <c r="R56" s="94"/>
      <c r="S56" s="22">
        <v>1972</v>
      </c>
      <c r="T56" s="32">
        <f>Datos!FM57</f>
        <v>11.398271019928249</v>
      </c>
      <c r="U56" s="32">
        <f>Datos!FP57</f>
        <v>9.3201304703519927</v>
      </c>
      <c r="V56" s="32">
        <f>Datos!FS57</f>
        <v>35.875805257771027</v>
      </c>
      <c r="W56" s="32">
        <f>Datos!FT57</f>
        <v>17.85922047702153</v>
      </c>
      <c r="X56" s="32">
        <f>Datos!FU57</f>
        <v>1.1254699001626074</v>
      </c>
      <c r="Y56" s="32">
        <f>Datos!FV57</f>
        <v>11.398271019928249</v>
      </c>
      <c r="AA56" s="22">
        <v>1972</v>
      </c>
      <c r="AB56" s="32">
        <f>Datos!FY57</f>
        <v>14.928301512591947</v>
      </c>
      <c r="AC56" s="32">
        <f>Datos!GB57</f>
        <v>11.953230416166424</v>
      </c>
      <c r="AD56" s="32">
        <f>Datos!GE57</f>
        <v>11.454758590891865</v>
      </c>
      <c r="AE56" s="32">
        <f>Datos!GD57</f>
        <v>4.8007352238076519</v>
      </c>
    </row>
    <row r="57" spans="1:31" x14ac:dyDescent="0.25">
      <c r="A57" s="9">
        <v>58</v>
      </c>
      <c r="C57" s="22">
        <v>1973</v>
      </c>
      <c r="D57" s="32">
        <f>Datos!EH58</f>
        <v>11.726596525356388</v>
      </c>
      <c r="E57" s="32">
        <f>Datos!EK58</f>
        <v>2.6018576012714014</v>
      </c>
      <c r="F57" s="32">
        <f>Datos!EN58</f>
        <v>9.124738924084987</v>
      </c>
      <c r="G57" s="32">
        <f>Datos!EQ58</f>
        <v>8.5708165253274391</v>
      </c>
      <c r="H57" s="32">
        <f>Datos!ET58</f>
        <v>9.6976223456377339E-2</v>
      </c>
      <c r="I57" s="32">
        <f>Datos!EW58</f>
        <v>0.45694617530116904</v>
      </c>
      <c r="J57" s="32"/>
      <c r="K57" s="22">
        <v>1973</v>
      </c>
      <c r="L57" s="32">
        <f>Datos!FA58</f>
        <v>43.80358117271755</v>
      </c>
      <c r="M57" s="32">
        <f>Datos!FC58</f>
        <v>9.0277627006286085</v>
      </c>
      <c r="N57" s="32">
        <f>Datos!FE58</f>
        <v>13.249123233621512</v>
      </c>
      <c r="O57" s="32">
        <f>Datos!FG58</f>
        <v>21.526695238467429</v>
      </c>
      <c r="P57" s="32">
        <f>Datos!FI58</f>
        <v>0.27442823831834545</v>
      </c>
      <c r="Q57" s="32">
        <f>Datos!FK58</f>
        <v>3.2511640765330565</v>
      </c>
      <c r="R57" s="94"/>
      <c r="S57" s="22">
        <v>1973</v>
      </c>
      <c r="T57" s="32">
        <f>Datos!FM58</f>
        <v>11.564487017489009</v>
      </c>
      <c r="U57" s="32">
        <f>Datos!FP58</f>
        <v>9.5179557991057919</v>
      </c>
      <c r="V57" s="32">
        <f>Datos!FS58</f>
        <v>33.464034124051409</v>
      </c>
      <c r="W57" s="32">
        <f>Datos!FT58</f>
        <v>14.116485686080949</v>
      </c>
      <c r="X57" s="32">
        <f>Datos!FU58</f>
        <v>0.98617591152583373</v>
      </c>
      <c r="Y57" s="32">
        <f>Datos!FV58</f>
        <v>11.564487017489009</v>
      </c>
      <c r="AA57" s="22">
        <v>1973</v>
      </c>
      <c r="AB57" s="32">
        <f>Datos!FY58</f>
        <v>15.25218884020779</v>
      </c>
      <c r="AC57" s="32">
        <f>Datos!GB58</f>
        <v>12.650331238936388</v>
      </c>
      <c r="AD57" s="32">
        <f>Datos!GE58</f>
        <v>12.096408840178842</v>
      </c>
      <c r="AE57" s="32">
        <f>Datos!GD58</f>
        <v>3.5255923148514023</v>
      </c>
    </row>
    <row r="58" spans="1:31" x14ac:dyDescent="0.25">
      <c r="A58" s="9">
        <v>59</v>
      </c>
      <c r="C58" s="22">
        <v>1974</v>
      </c>
      <c r="D58" s="32">
        <f>Datos!EH59</f>
        <v>12.74170368797842</v>
      </c>
      <c r="E58" s="32">
        <f>Datos!EK59</f>
        <v>2.020213247201589</v>
      </c>
      <c r="F58" s="32">
        <f>Datos!EN59</f>
        <v>10.721490440776831</v>
      </c>
      <c r="G58" s="32">
        <f>Datos!EQ59</f>
        <v>10.10640130620302</v>
      </c>
      <c r="H58" s="32">
        <f>Datos!ET59</f>
        <v>5.3239554655015467E-2</v>
      </c>
      <c r="I58" s="32">
        <f>Datos!EW59</f>
        <v>0.56184957991879581</v>
      </c>
      <c r="J58" s="32"/>
      <c r="K58" s="22">
        <v>1974</v>
      </c>
      <c r="L58" s="32">
        <f>Datos!FA59</f>
        <v>41.555862075097785</v>
      </c>
      <c r="M58" s="32">
        <f>Datos!FC59</f>
        <v>10.668250886121815</v>
      </c>
      <c r="N58" s="32">
        <f>Datos!FE59</f>
        <v>12.919761655739034</v>
      </c>
      <c r="O58" s="32">
        <f>Datos!FG59</f>
        <v>17.967849533236933</v>
      </c>
      <c r="P58" s="32">
        <f>Datos!FI59</f>
        <v>0.2372994763850898</v>
      </c>
      <c r="Q58" s="32">
        <f>Datos!FK59</f>
        <v>2.2967477189796233</v>
      </c>
      <c r="R58" s="94"/>
      <c r="S58" s="22">
        <v>1974</v>
      </c>
      <c r="T58" s="32">
        <f>Datos!FM59</f>
        <v>10.835194124309359</v>
      </c>
      <c r="U58" s="32">
        <f>Datos!FP59</f>
        <v>8.8298190410878199</v>
      </c>
      <c r="V58" s="32">
        <f>Datos!FS59</f>
        <v>30.343211734486896</v>
      </c>
      <c r="W58" s="32">
        <f>Datos!FT59</f>
        <v>18.079584775086509</v>
      </c>
      <c r="X58" s="32">
        <f>Datos!FU59</f>
        <v>0.85037247684014028</v>
      </c>
      <c r="Y58" s="32">
        <f>Datos!FV59</f>
        <v>10.835194124309359</v>
      </c>
      <c r="AA58" s="22">
        <v>1974</v>
      </c>
      <c r="AB58" s="32">
        <f>Datos!FY59</f>
        <v>15.275750883343134</v>
      </c>
      <c r="AC58" s="32">
        <f>Datos!GB59</f>
        <v>13.255537636141543</v>
      </c>
      <c r="AD58" s="32">
        <f>Datos!GE59</f>
        <v>12.640448501567732</v>
      </c>
      <c r="AE58" s="32">
        <f>Datos!GD59</f>
        <v>2.5340471953647135</v>
      </c>
    </row>
    <row r="59" spans="1:31" x14ac:dyDescent="0.25">
      <c r="A59" s="9">
        <v>60</v>
      </c>
      <c r="C59" s="22">
        <v>1975</v>
      </c>
      <c r="D59" s="32">
        <f>Datos!EH60</f>
        <v>13.584291623108042</v>
      </c>
      <c r="E59" s="32">
        <f>Datos!EK60</f>
        <v>1.8320076360165447</v>
      </c>
      <c r="F59" s="32">
        <f>Datos!EN60</f>
        <v>11.752283987091495</v>
      </c>
      <c r="G59" s="32">
        <f>Datos!EQ60</f>
        <v>11.218490068633244</v>
      </c>
      <c r="H59" s="32">
        <f>Datos!ET60</f>
        <v>7.417844643425299E-2</v>
      </c>
      <c r="I59" s="32">
        <f>Datos!EW60</f>
        <v>0.45961547202399888</v>
      </c>
      <c r="J59" s="32"/>
      <c r="K59" s="22">
        <v>1975</v>
      </c>
      <c r="L59" s="32">
        <f>Datos!FA60</f>
        <v>43.405027044225264</v>
      </c>
      <c r="M59" s="32">
        <f>Datos!FC60</f>
        <v>11.678105540657242</v>
      </c>
      <c r="N59" s="32">
        <f>Datos!FE60</f>
        <v>14.050815872005817</v>
      </c>
      <c r="O59" s="32">
        <f>Datos!FG60</f>
        <v>17.676105631562201</v>
      </c>
      <c r="P59" s="32">
        <f>Datos!FI60</f>
        <v>0.41698104631607652</v>
      </c>
      <c r="Q59" s="32">
        <f>Datos!FK60</f>
        <v>2.5108858688241442</v>
      </c>
      <c r="R59" s="94"/>
      <c r="S59" s="22">
        <v>1975</v>
      </c>
      <c r="T59" s="32">
        <f>Datos!FM60</f>
        <v>10.751147675105678</v>
      </c>
      <c r="U59" s="32">
        <f>Datos!FP60</f>
        <v>8.8314349347756913</v>
      </c>
      <c r="V59" s="32">
        <f>Datos!FS60</f>
        <v>31.462206263351668</v>
      </c>
      <c r="W59" s="32">
        <f>Datos!FT60</f>
        <v>26.77655677655677</v>
      </c>
      <c r="X59" s="32">
        <f>Datos!FU60</f>
        <v>0.79143969913138912</v>
      </c>
      <c r="Y59" s="32">
        <f>Datos!FV60</f>
        <v>10.751147675105678</v>
      </c>
      <c r="AA59" s="22">
        <v>1975</v>
      </c>
      <c r="AB59" s="32">
        <f>Datos!FY60</f>
        <v>16.512158538248261</v>
      </c>
      <c r="AC59" s="32">
        <f>Datos!GB60</f>
        <v>14.680150902231718</v>
      </c>
      <c r="AD59" s="32">
        <f>Datos!GE60</f>
        <v>14.146356983773464</v>
      </c>
      <c r="AE59" s="32">
        <f>Datos!GD60</f>
        <v>2.9278669151402212</v>
      </c>
    </row>
    <row r="60" spans="1:31" x14ac:dyDescent="0.25">
      <c r="A60" s="9">
        <v>61</v>
      </c>
      <c r="C60" s="22">
        <v>1976</v>
      </c>
      <c r="D60" s="32">
        <f>Datos!EH61</f>
        <v>13.332112784543476</v>
      </c>
      <c r="E60" s="32">
        <f>Datos!EK61</f>
        <v>2.0537313781211526</v>
      </c>
      <c r="F60" s="32">
        <f>Datos!EN61</f>
        <v>11.278381406422323</v>
      </c>
      <c r="G60" s="32">
        <f>Datos!EQ61</f>
        <v>8.9399606701250516</v>
      </c>
      <c r="H60" s="32">
        <f>Datos!ET61</f>
        <v>1.4923761896703642</v>
      </c>
      <c r="I60" s="32">
        <f>Datos!EW61</f>
        <v>0.84604454662690876</v>
      </c>
      <c r="J60" s="13"/>
      <c r="K60" s="22">
        <v>1976</v>
      </c>
      <c r="L60" s="32">
        <f>Datos!FA61</f>
        <v>48.030078017867666</v>
      </c>
      <c r="M60" s="32">
        <f>Datos!FC61</f>
        <v>9.7860052167519598</v>
      </c>
      <c r="N60" s="32">
        <f>Datos!FE61</f>
        <v>17.787723710546125</v>
      </c>
      <c r="O60" s="32">
        <f>Datos!FG61</f>
        <v>20.456349090569585</v>
      </c>
      <c r="P60" s="32">
        <f>Datos!FI61</f>
        <v>0.45135991503813366</v>
      </c>
      <c r="Q60" s="32">
        <f>Datos!FK61</f>
        <v>6.2380011787291894</v>
      </c>
      <c r="R60" s="94"/>
      <c r="S60" s="22">
        <v>1976</v>
      </c>
      <c r="T60" s="32">
        <f>Datos!FM61</f>
        <v>11.291802580366573</v>
      </c>
      <c r="U60" s="32" t="str">
        <f>Datos!FP61</f>
        <v>nd</v>
      </c>
      <c r="V60" s="32">
        <f>Datos!FS61</f>
        <v>28.840935747588563</v>
      </c>
      <c r="W60" s="32">
        <f>Datos!FT61</f>
        <v>14.244438023692574</v>
      </c>
      <c r="X60" s="32">
        <f>Datos!FU61</f>
        <v>0.84696272547721563</v>
      </c>
      <c r="Y60" s="32">
        <f>Datos!FV61</f>
        <v>11.291802580366573</v>
      </c>
      <c r="AA60" s="22">
        <v>1976</v>
      </c>
      <c r="AB60" s="32">
        <f>Datos!FY61</f>
        <v>20.0214738783108</v>
      </c>
      <c r="AC60" s="32">
        <f>Datos!GB61</f>
        <v>17.967742500189647</v>
      </c>
      <c r="AD60" s="32">
        <f>Datos!GE61</f>
        <v>15.629321763892372</v>
      </c>
      <c r="AE60" s="32">
        <f>Datos!GD61</f>
        <v>6.6893610937673236</v>
      </c>
    </row>
    <row r="61" spans="1:31" ht="15.75" customHeight="1" x14ac:dyDescent="0.25">
      <c r="A61" s="9">
        <v>62</v>
      </c>
      <c r="C61" s="22">
        <v>1977</v>
      </c>
      <c r="D61" s="32">
        <f>Datos!EH62</f>
        <v>14.196358224871206</v>
      </c>
      <c r="E61" s="32">
        <f>Datos!EK62</f>
        <v>2.387924270371494</v>
      </c>
      <c r="F61" s="32">
        <f>Datos!EN62</f>
        <v>11.808433954499712</v>
      </c>
      <c r="G61" s="32">
        <f>Datos!EQ62</f>
        <v>10.273065540163838</v>
      </c>
      <c r="H61" s="32">
        <f>Datos!ET62</f>
        <v>0.50311935079001735</v>
      </c>
      <c r="I61" s="32">
        <f>Datos!EW62</f>
        <v>1.0322490635458559</v>
      </c>
      <c r="J61" s="43"/>
      <c r="K61" s="22">
        <v>1977</v>
      </c>
      <c r="L61" s="32">
        <f>Datos!FA62</f>
        <v>45.35709631350435</v>
      </c>
      <c r="M61" s="32">
        <f>Datos!FC62</f>
        <v>11.305314603709695</v>
      </c>
      <c r="N61" s="32">
        <f>Datos!FE62</f>
        <v>17.364917807796946</v>
      </c>
      <c r="O61" s="32">
        <f>Datos!FG62</f>
        <v>16.686863901997715</v>
      </c>
      <c r="P61" s="32">
        <f>Datos!FI62</f>
        <v>0.17634052052087776</v>
      </c>
      <c r="Q61" s="32">
        <f>Datos!FK62</f>
        <v>3.6009480533596356</v>
      </c>
      <c r="R61" s="94"/>
      <c r="S61" s="22">
        <v>1977</v>
      </c>
      <c r="T61" s="32">
        <f>Datos!FM62</f>
        <v>10.599249538870351</v>
      </c>
      <c r="U61" s="32" t="str">
        <f>Datos!FP62</f>
        <v>nd</v>
      </c>
      <c r="V61" s="32">
        <f>Datos!FS62</f>
        <v>26.778235437577024</v>
      </c>
      <c r="W61" s="32">
        <f>Datos!FT62</f>
        <v>25.240263024785037</v>
      </c>
      <c r="X61" s="32">
        <f>Datos!FU62</f>
        <v>0.74661750365675283</v>
      </c>
      <c r="Y61" s="32">
        <f>Datos!FV62</f>
        <v>10.599249538870351</v>
      </c>
      <c r="AA61" s="22">
        <v>1977</v>
      </c>
      <c r="AB61" s="32">
        <f>Datos!FY62</f>
        <v>17.973646798751719</v>
      </c>
      <c r="AC61" s="32">
        <f>Datos!GB62</f>
        <v>15.585722528380225</v>
      </c>
      <c r="AD61" s="32">
        <f>Datos!GE62</f>
        <v>14.050354114044353</v>
      </c>
      <c r="AE61" s="32">
        <f>Datos!GD62</f>
        <v>3.7772885738805133</v>
      </c>
    </row>
    <row r="62" spans="1:31" x14ac:dyDescent="0.25">
      <c r="A62" s="9">
        <v>63</v>
      </c>
      <c r="C62" s="22">
        <v>1978</v>
      </c>
      <c r="D62" s="32">
        <f>Datos!EH63</f>
        <v>14.522131019193138</v>
      </c>
      <c r="E62" s="32">
        <f>Datos!EK63</f>
        <v>2.2078396576021713</v>
      </c>
      <c r="F62" s="32">
        <f>Datos!EN63</f>
        <v>12.314291361590966</v>
      </c>
      <c r="G62" s="32">
        <f>Datos!EQ63</f>
        <v>11.062044204709681</v>
      </c>
      <c r="H62" s="32">
        <f>Datos!ET63</f>
        <v>0.34440005510400884</v>
      </c>
      <c r="I62" s="32">
        <f>Datos!EW63</f>
        <v>0.90784710177727546</v>
      </c>
      <c r="K62" s="22">
        <v>1978</v>
      </c>
      <c r="L62" s="32">
        <f>Datos!FA63</f>
        <v>43.304734580931445</v>
      </c>
      <c r="M62" s="32">
        <f>Datos!FC63</f>
        <v>11.969891306486957</v>
      </c>
      <c r="N62" s="32">
        <f>Datos!FE63</f>
        <v>15.118306766755168</v>
      </c>
      <c r="O62" s="32">
        <f>Datos!FG63</f>
        <v>16.21653650768932</v>
      </c>
      <c r="P62" s="32">
        <f>Datos!FI63</f>
        <v>0.14982471962412905</v>
      </c>
      <c r="Q62" s="32">
        <f>Datos!FK63</f>
        <v>2.5510417994710357</v>
      </c>
      <c r="S62" s="22">
        <v>1978</v>
      </c>
      <c r="T62" s="32">
        <f>Datos!FM63</f>
        <v>11.123608388472995</v>
      </c>
      <c r="U62" s="32" t="str">
        <f>Datos!FP63</f>
        <v>nd</v>
      </c>
      <c r="V62" s="32">
        <f>Datos!FS63</f>
        <v>27.419378300144004</v>
      </c>
      <c r="W62" s="32">
        <f>Datos!FT63</f>
        <v>29.422455573505644</v>
      </c>
      <c r="X62" s="32">
        <f>Datos!FU63</f>
        <v>0.76597631392882393</v>
      </c>
      <c r="Y62" s="32">
        <f>Datos!FV63</f>
        <v>11.123608388472995</v>
      </c>
      <c r="AA62" s="22">
        <v>1978</v>
      </c>
      <c r="AB62" s="32">
        <f>Datos!FY63</f>
        <v>17.2229975382883</v>
      </c>
      <c r="AC62" s="32">
        <f>Datos!GB63</f>
        <v>15.015157880686131</v>
      </c>
      <c r="AD62" s="32">
        <f>Datos!GE63</f>
        <v>13.762910723804847</v>
      </c>
      <c r="AE62" s="32">
        <f>Datos!GD63</f>
        <v>2.7008665190951646</v>
      </c>
    </row>
    <row r="63" spans="1:31" x14ac:dyDescent="0.25">
      <c r="A63" s="9">
        <v>64</v>
      </c>
      <c r="C63" s="22">
        <v>1979</v>
      </c>
      <c r="D63" s="32">
        <f>Datos!EH64</f>
        <v>17.786360735002734</v>
      </c>
      <c r="E63" s="32">
        <f>Datos!EK64</f>
        <v>2.0798923953700803</v>
      </c>
      <c r="F63" s="32">
        <f>Datos!EN64</f>
        <v>15.706468339632654</v>
      </c>
      <c r="G63" s="32">
        <f>Datos!EQ64</f>
        <v>14.979498136283114</v>
      </c>
      <c r="H63" s="32">
        <f>Datos!ET64</f>
        <v>0.63243147735341121</v>
      </c>
      <c r="I63" s="32">
        <f>Datos!EW64</f>
        <v>9.4538725996128475E-2</v>
      </c>
      <c r="K63" s="22">
        <v>1979</v>
      </c>
      <c r="L63" s="32">
        <f>Datos!FA64</f>
        <v>47.01508642469534</v>
      </c>
      <c r="M63" s="32">
        <f>Datos!FC64</f>
        <v>15.074036862279245</v>
      </c>
      <c r="N63" s="32">
        <f>Datos!FE64</f>
        <v>14.539404066990794</v>
      </c>
      <c r="O63" s="32">
        <f>Datos!FG64</f>
        <v>17.401645495425303</v>
      </c>
      <c r="P63" s="32">
        <f>Datos!FI64</f>
        <v>3.1588974306982238</v>
      </c>
      <c r="Q63" s="32">
        <f>Datos!FK64</f>
        <v>1.5126196159380556</v>
      </c>
      <c r="S63" s="22">
        <v>1979</v>
      </c>
      <c r="T63" s="32">
        <f>Datos!FM64</f>
        <v>11.292487822434104</v>
      </c>
      <c r="U63" s="32" t="str">
        <f>Datos!FP64</f>
        <v>nd</v>
      </c>
      <c r="V63" s="32">
        <f>Datos!FS64</f>
        <v>28.201879951465774</v>
      </c>
      <c r="W63" s="32">
        <f>Datos!FT64</f>
        <v>34.982056483070693</v>
      </c>
      <c r="X63" s="32">
        <f>Datos!FU64</f>
        <v>0.6348959177585447</v>
      </c>
      <c r="Y63" s="32">
        <f>Datos!FV64</f>
        <v>11.292487822434104</v>
      </c>
      <c r="AA63" s="22">
        <v>1979</v>
      </c>
      <c r="AB63" s="32">
        <f>Datos!FY64</f>
        <v>22.457877781639016</v>
      </c>
      <c r="AC63" s="32">
        <f>Datos!GB64</f>
        <v>20.377985386268936</v>
      </c>
      <c r="AD63" s="32">
        <f>Datos!GE64</f>
        <v>19.651015182919394</v>
      </c>
      <c r="AE63" s="32">
        <f>Datos!GD64</f>
        <v>4.6715170466362794</v>
      </c>
    </row>
    <row r="64" spans="1:31" ht="15.75" customHeight="1" x14ac:dyDescent="0.25">
      <c r="A64" s="9">
        <v>65</v>
      </c>
      <c r="C64" s="22">
        <v>1980</v>
      </c>
      <c r="D64" s="32">
        <f>Datos!EH65</f>
        <v>17.070754913526173</v>
      </c>
      <c r="E64" s="32">
        <f>Datos!EK65</f>
        <v>2.0772680295825934</v>
      </c>
      <c r="F64" s="32">
        <f>Datos!EN65</f>
        <v>14.99348688394358</v>
      </c>
      <c r="G64" s="32">
        <f>Datos!EQ65</f>
        <v>13.921059803861969</v>
      </c>
      <c r="H64" s="32">
        <f>Datos!ET65</f>
        <v>0.99273504652990141</v>
      </c>
      <c r="I64" s="32">
        <f>Datos!EW65</f>
        <v>7.9692033551712282E-2</v>
      </c>
      <c r="K64" s="22">
        <v>1980</v>
      </c>
      <c r="L64" s="32">
        <f>Datos!FA65</f>
        <v>44.547846755407164</v>
      </c>
      <c r="M64" s="32">
        <f>Datos!FC65</f>
        <v>14.000751837413681</v>
      </c>
      <c r="N64" s="32">
        <f>Datos!FE65</f>
        <v>13.288077365936937</v>
      </c>
      <c r="O64" s="32">
        <f>Datos!FG65</f>
        <v>17.259017552056545</v>
      </c>
      <c r="P64" s="32">
        <f>Datos!FI65</f>
        <v>2.7687289371109181</v>
      </c>
      <c r="Q64" s="32">
        <f>Datos!FK65</f>
        <v>1.4230720277091478</v>
      </c>
      <c r="S64" s="22">
        <v>1980</v>
      </c>
      <c r="T64" s="32">
        <f>Datos!FM65</f>
        <v>10.519348428826019</v>
      </c>
      <c r="U64" s="32" t="str">
        <f>Datos!FP65</f>
        <v>nd</v>
      </c>
      <c r="V64" s="32">
        <f>Datos!FS65</f>
        <v>28.370363944409572</v>
      </c>
      <c r="W64" s="32">
        <f>Datos!FT65</f>
        <v>44.029591954687319</v>
      </c>
      <c r="X64" s="32">
        <f>Datos!FU65</f>
        <v>0.61622045903142308</v>
      </c>
      <c r="Y64" s="32">
        <f>Datos!FV65</f>
        <v>10.519348428826019</v>
      </c>
      <c r="AA64" s="22">
        <v>1980</v>
      </c>
      <c r="AB64" s="32">
        <f>Datos!FY65</f>
        <v>21.262555878346241</v>
      </c>
      <c r="AC64" s="32">
        <f>Datos!GB65</f>
        <v>19.185287848763647</v>
      </c>
      <c r="AD64" s="32">
        <f>Datos!GE65</f>
        <v>18.112860768682033</v>
      </c>
      <c r="AE64" s="32">
        <f>Datos!GD65</f>
        <v>4.1918009648200663</v>
      </c>
    </row>
    <row r="65" spans="1:31" x14ac:dyDescent="0.25">
      <c r="A65" s="9">
        <v>66</v>
      </c>
      <c r="B65" s="43"/>
      <c r="C65" s="22">
        <v>1981</v>
      </c>
      <c r="D65" s="32">
        <f>Datos!EH66</f>
        <v>17.854824194989426</v>
      </c>
      <c r="E65" s="32">
        <f>Datos!EK66</f>
        <v>2.0862874818755905</v>
      </c>
      <c r="F65" s="32">
        <f>Datos!EN66</f>
        <v>15.768536713113837</v>
      </c>
      <c r="G65" s="32">
        <f>Datos!EQ66</f>
        <v>14.919767705847828</v>
      </c>
      <c r="H65" s="32">
        <f>Datos!ET66</f>
        <v>0.77085466480213782</v>
      </c>
      <c r="I65" s="32">
        <f>Datos!EW66</f>
        <v>7.791434246387198E-2</v>
      </c>
      <c r="J65" s="43"/>
      <c r="K65" s="22">
        <v>1981</v>
      </c>
      <c r="L65" s="32">
        <f>Datos!FA66</f>
        <v>49.593307854238176</v>
      </c>
      <c r="M65" s="32">
        <f>Datos!FC66</f>
        <v>14.997682048311701</v>
      </c>
      <c r="N65" s="32">
        <f>Datos!FE66</f>
        <v>15.468483607029565</v>
      </c>
      <c r="O65" s="32">
        <f>Datos!FG66</f>
        <v>19.127142198896916</v>
      </c>
      <c r="P65" s="32">
        <f>Datos!FI66</f>
        <v>5.49544777165395</v>
      </c>
      <c r="Q65" s="32">
        <f>Datos!FK66</f>
        <v>2.2943287227659326</v>
      </c>
      <c r="S65" s="22">
        <v>1981</v>
      </c>
      <c r="T65" s="32">
        <f>Datos!FM66</f>
        <v>10.145442039976523</v>
      </c>
      <c r="U65" s="32" t="str">
        <f>Datos!FP66</f>
        <v>nd</v>
      </c>
      <c r="V65" s="32">
        <f>Datos!FS66</f>
        <v>31.613330016724227</v>
      </c>
      <c r="W65" s="32">
        <f>Datos!FT66</f>
        <v>53.049759229534523</v>
      </c>
      <c r="X65" s="32">
        <f>Datos!FU66</f>
        <v>0.56821853462010696</v>
      </c>
      <c r="Y65" s="32">
        <f>Datos!FV66</f>
        <v>10.145442039976523</v>
      </c>
      <c r="AA65" s="22">
        <v>1981</v>
      </c>
      <c r="AB65" s="32">
        <f>Datos!FY66</f>
        <v>25.644600689409309</v>
      </c>
      <c r="AC65" s="32">
        <f>Datos!GB66</f>
        <v>23.558313207533722</v>
      </c>
      <c r="AD65" s="32">
        <f>Datos!GE66</f>
        <v>22.709544200267711</v>
      </c>
      <c r="AE65" s="32">
        <f>Datos!GD66</f>
        <v>7.7897764944198826</v>
      </c>
    </row>
    <row r="66" spans="1:31" x14ac:dyDescent="0.25">
      <c r="A66" s="9">
        <v>67</v>
      </c>
      <c r="B66" s="113"/>
      <c r="C66" s="22">
        <v>1982</v>
      </c>
      <c r="D66" s="32">
        <f>Datos!EH67</f>
        <v>26.953766987400623</v>
      </c>
      <c r="E66" s="32">
        <f>Datos!EK67</f>
        <v>1.4706143651177297</v>
      </c>
      <c r="F66" s="32">
        <f>Datos!EN67</f>
        <v>25.483152622282894</v>
      </c>
      <c r="G66" s="32">
        <f>Datos!EQ67</f>
        <v>22.274440933573572</v>
      </c>
      <c r="H66" s="32">
        <f>Datos!ET67</f>
        <v>3.1878691314588545</v>
      </c>
      <c r="I66" s="32">
        <f>Datos!EW67</f>
        <v>2.084255725046652E-2</v>
      </c>
      <c r="J66" s="113"/>
      <c r="K66" s="22">
        <v>1982</v>
      </c>
      <c r="L66" s="32">
        <f>Datos!FA67</f>
        <v>70.15708983293284</v>
      </c>
      <c r="M66" s="32">
        <f>Datos!FC67</f>
        <v>22.29528349082404</v>
      </c>
      <c r="N66" s="32">
        <f>Datos!FE67</f>
        <v>26.768096276774155</v>
      </c>
      <c r="O66" s="32">
        <f>Datos!FG67</f>
        <v>21.093710065334641</v>
      </c>
      <c r="P66" s="32">
        <f>Datos!FI67</f>
        <v>11.45194308126883</v>
      </c>
      <c r="Q66" s="32">
        <f>Datos!FK67</f>
        <v>8.0254266692921341</v>
      </c>
      <c r="S66" s="22">
        <v>1982</v>
      </c>
      <c r="T66" s="32">
        <f>Datos!FM67</f>
        <v>10.348329674856629</v>
      </c>
      <c r="U66" s="32" t="str">
        <f>Datos!FP67</f>
        <v>nd</v>
      </c>
      <c r="V66" s="32">
        <f>Datos!FS67</f>
        <v>34.025474711386593</v>
      </c>
      <c r="W66" s="32">
        <f>Datos!FT67</f>
        <v>71.211326691137927</v>
      </c>
      <c r="X66" s="32">
        <f>Datos!FU67</f>
        <v>0.38392888384372742</v>
      </c>
      <c r="Y66" s="32">
        <f>Datos!FV67</f>
        <v>10.348329674856629</v>
      </c>
      <c r="AA66" s="22">
        <v>1982</v>
      </c>
      <c r="AB66" s="32">
        <f>Datos!FY67</f>
        <v>46.431136737961587</v>
      </c>
      <c r="AC66" s="32">
        <f>Datos!GB67</f>
        <v>44.960522372843862</v>
      </c>
      <c r="AD66" s="32">
        <f>Datos!GE67</f>
        <v>41.75181068413454</v>
      </c>
      <c r="AE66" s="32">
        <f>Datos!GD67</f>
        <v>19.477369750560964</v>
      </c>
    </row>
    <row r="67" spans="1:31" x14ac:dyDescent="0.25">
      <c r="B67" s="113"/>
      <c r="C67" s="229" t="s">
        <v>337</v>
      </c>
      <c r="D67" s="229"/>
      <c r="E67" s="229"/>
      <c r="F67" s="229"/>
      <c r="G67" s="229"/>
      <c r="H67" s="229"/>
      <c r="I67" s="229"/>
      <c r="J67" s="113"/>
      <c r="K67" s="229" t="s">
        <v>337</v>
      </c>
      <c r="L67" s="229"/>
      <c r="M67" s="229"/>
      <c r="N67" s="229"/>
      <c r="O67" s="229"/>
      <c r="P67" s="229"/>
      <c r="Q67" s="229"/>
      <c r="S67" s="229" t="s">
        <v>337</v>
      </c>
      <c r="T67" s="229"/>
      <c r="U67" s="229"/>
      <c r="V67" s="229"/>
      <c r="W67" s="229"/>
      <c r="X67" s="229"/>
      <c r="Y67" s="229"/>
      <c r="AA67" s="229" t="s">
        <v>337</v>
      </c>
      <c r="AB67" s="229"/>
      <c r="AC67" s="229"/>
      <c r="AD67" s="229"/>
      <c r="AE67" s="229"/>
    </row>
    <row r="68" spans="1:31" x14ac:dyDescent="0.25">
      <c r="B68" s="113"/>
      <c r="C68" s="114"/>
      <c r="D68" s="114"/>
      <c r="E68" s="114"/>
      <c r="F68" s="114"/>
      <c r="G68" s="114"/>
      <c r="H68" s="114"/>
      <c r="I68" s="114"/>
      <c r="J68" s="114"/>
      <c r="K68" s="43"/>
      <c r="L68" s="43"/>
      <c r="M68" s="43"/>
      <c r="N68" s="43"/>
      <c r="O68" s="43"/>
      <c r="P68" s="43"/>
    </row>
    <row r="69" spans="1:31" x14ac:dyDescent="0.25">
      <c r="B69" s="113"/>
      <c r="C69" s="114"/>
      <c r="D69" s="114"/>
      <c r="E69" s="114"/>
      <c r="F69" s="114"/>
      <c r="G69" s="114"/>
      <c r="H69" s="114"/>
      <c r="I69" s="114"/>
      <c r="J69" s="114"/>
      <c r="K69" s="43"/>
      <c r="L69" s="43"/>
      <c r="M69" s="43"/>
      <c r="N69" s="43"/>
      <c r="O69" s="43"/>
      <c r="P69" s="43"/>
    </row>
    <row r="70" spans="1:31" x14ac:dyDescent="0.25">
      <c r="B70" s="113"/>
      <c r="C70" s="114"/>
      <c r="D70" s="114"/>
      <c r="E70" s="114"/>
      <c r="F70" s="114"/>
      <c r="G70" s="114"/>
      <c r="H70" s="114"/>
      <c r="I70" s="114"/>
      <c r="J70" s="114"/>
      <c r="K70" s="43"/>
      <c r="L70" s="43"/>
      <c r="M70" s="43"/>
      <c r="N70" s="43"/>
      <c r="O70" s="43"/>
      <c r="P70" s="43"/>
    </row>
    <row r="71" spans="1:31" x14ac:dyDescent="0.25">
      <c r="B71" s="113"/>
      <c r="C71" s="114"/>
      <c r="D71" s="114"/>
      <c r="E71" s="114"/>
      <c r="F71" s="114"/>
      <c r="G71" s="114"/>
      <c r="H71" s="114"/>
      <c r="I71" s="114"/>
      <c r="J71" s="114"/>
      <c r="K71" s="43"/>
      <c r="L71" s="43"/>
      <c r="M71" s="43"/>
      <c r="N71" s="43"/>
      <c r="O71" s="43"/>
      <c r="P71" s="43"/>
    </row>
    <row r="72" spans="1:31" x14ac:dyDescent="0.25">
      <c r="B72" s="113"/>
      <c r="C72" s="114"/>
      <c r="D72" s="114"/>
      <c r="E72" s="114"/>
      <c r="F72" s="114"/>
      <c r="G72" s="114"/>
      <c r="H72" s="114"/>
      <c r="I72" s="114"/>
      <c r="J72" s="114"/>
      <c r="K72" s="43"/>
    </row>
    <row r="73" spans="1:31" x14ac:dyDescent="0.25">
      <c r="B73" s="113"/>
      <c r="C73" s="114"/>
      <c r="D73" s="114"/>
      <c r="E73" s="114"/>
      <c r="F73" s="114"/>
      <c r="G73" s="114"/>
      <c r="H73" s="114"/>
      <c r="I73" s="114"/>
      <c r="J73" s="114"/>
      <c r="K73" s="43"/>
    </row>
    <row r="74" spans="1:31" x14ac:dyDescent="0.25">
      <c r="B74" s="113"/>
      <c r="C74" s="113"/>
      <c r="D74" s="113"/>
      <c r="E74" s="113"/>
      <c r="F74" s="113"/>
      <c r="G74" s="113"/>
      <c r="H74" s="113"/>
      <c r="I74" s="113"/>
      <c r="J74" s="113"/>
      <c r="K74" s="43"/>
    </row>
    <row r="75" spans="1:31" x14ac:dyDescent="0.25">
      <c r="B75" s="43"/>
      <c r="C75" s="43"/>
      <c r="D75" s="43"/>
      <c r="E75" s="43"/>
      <c r="F75" s="43"/>
      <c r="G75" s="43"/>
      <c r="H75" s="43"/>
      <c r="I75" s="43"/>
      <c r="J75" s="43"/>
      <c r="K75" s="43"/>
    </row>
  </sheetData>
  <mergeCells count="76">
    <mergeCell ref="AA4:AE4"/>
    <mergeCell ref="AD39:AE39"/>
    <mergeCell ref="AD40:AD41"/>
    <mergeCell ref="AE40:AE41"/>
    <mergeCell ref="AA67:AE67"/>
    <mergeCell ref="AD5:AE5"/>
    <mergeCell ref="AD6:AD7"/>
    <mergeCell ref="AE6:AE7"/>
    <mergeCell ref="AA38:AE38"/>
    <mergeCell ref="AA34:AE34"/>
    <mergeCell ref="AA39:AA41"/>
    <mergeCell ref="AB39:AC39"/>
    <mergeCell ref="AB40:AB41"/>
    <mergeCell ref="AC40:AC41"/>
    <mergeCell ref="AA5:AA7"/>
    <mergeCell ref="AB5:AC5"/>
    <mergeCell ref="AB6:AB7"/>
    <mergeCell ref="AC6:AC7"/>
    <mergeCell ref="K67:Q67"/>
    <mergeCell ref="O39:O41"/>
    <mergeCell ref="P39:P41"/>
    <mergeCell ref="Q39:Q41"/>
    <mergeCell ref="S67:Y67"/>
    <mergeCell ref="K34:Q34"/>
    <mergeCell ref="K38:Q38"/>
    <mergeCell ref="K39:K41"/>
    <mergeCell ref="L39:L41"/>
    <mergeCell ref="M39:M41"/>
    <mergeCell ref="N39:N41"/>
    <mergeCell ref="Q5:Q7"/>
    <mergeCell ref="T5:U5"/>
    <mergeCell ref="T6:T7"/>
    <mergeCell ref="S4:Y4"/>
    <mergeCell ref="Y5:Y7"/>
    <mergeCell ref="S34:Y34"/>
    <mergeCell ref="S38:Y38"/>
    <mergeCell ref="Y39:Y41"/>
    <mergeCell ref="X39:X41"/>
    <mergeCell ref="S39:S41"/>
    <mergeCell ref="V39:V41"/>
    <mergeCell ref="W39:W41"/>
    <mergeCell ref="T39:U39"/>
    <mergeCell ref="T40:T41"/>
    <mergeCell ref="U40:U41"/>
    <mergeCell ref="X5:X7"/>
    <mergeCell ref="S5:S7"/>
    <mergeCell ref="V5:V7"/>
    <mergeCell ref="W5:W7"/>
    <mergeCell ref="C67:I67"/>
    <mergeCell ref="G5:I5"/>
    <mergeCell ref="G6:G7"/>
    <mergeCell ref="H6:H7"/>
    <mergeCell ref="I6:I7"/>
    <mergeCell ref="G39:I39"/>
    <mergeCell ref="G40:G41"/>
    <mergeCell ref="H40:H41"/>
    <mergeCell ref="I40:I41"/>
    <mergeCell ref="C39:C41"/>
    <mergeCell ref="D39:D41"/>
    <mergeCell ref="E39:E41"/>
    <mergeCell ref="F39:F41"/>
    <mergeCell ref="C34:I34"/>
    <mergeCell ref="C38:I38"/>
    <mergeCell ref="U6:U7"/>
    <mergeCell ref="K5:K7"/>
    <mergeCell ref="L5:L7"/>
    <mergeCell ref="M5:M7"/>
    <mergeCell ref="N5:N7"/>
    <mergeCell ref="O5:O7"/>
    <mergeCell ref="P5:P7"/>
    <mergeCell ref="C4:I4"/>
    <mergeCell ref="K4:Q4"/>
    <mergeCell ref="C5:C7"/>
    <mergeCell ref="D5:D7"/>
    <mergeCell ref="E5:E7"/>
    <mergeCell ref="F5:F7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I384"/>
  <sheetViews>
    <sheetView zoomScale="87" zoomScaleNormal="87" workbookViewId="0">
      <pane xSplit="2" ySplit="3" topLeftCell="AY4" activePane="bottomRight" state="frozen"/>
      <selection pane="topRight" activeCell="C1" sqref="C1"/>
      <selection pane="bottomLeft" activeCell="A4" sqref="A4"/>
      <selection pane="bottomRight" activeCell="BH57" sqref="BH57"/>
    </sheetView>
  </sheetViews>
  <sheetFormatPr baseColWidth="10" defaultColWidth="10.85546875" defaultRowHeight="15.75" x14ac:dyDescent="0.25"/>
  <cols>
    <col min="1" max="1" width="7.42578125" style="9" customWidth="1"/>
    <col min="2" max="2" width="38.7109375" style="9" customWidth="1"/>
    <col min="3" max="10" width="8" style="9" bestFit="1" customWidth="1"/>
    <col min="11" max="11" width="8.42578125" style="9" customWidth="1"/>
    <col min="12" max="12" width="9.140625" style="9" bestFit="1" customWidth="1"/>
    <col min="13" max="13" width="9.140625" style="9" customWidth="1"/>
    <col min="14" max="14" width="35.140625" style="9" customWidth="1"/>
    <col min="15" max="15" width="9.140625" style="9" bestFit="1" customWidth="1"/>
    <col min="16" max="16" width="9.140625" style="9" customWidth="1"/>
    <col min="17" max="18" width="9.140625" style="9" bestFit="1" customWidth="1"/>
    <col min="19" max="19" width="9.140625" style="9" customWidth="1"/>
    <col min="20" max="21" width="9.28515625" style="9" customWidth="1"/>
    <col min="22" max="23" width="9.7109375" style="9" customWidth="1"/>
    <col min="24" max="24" width="12.140625" style="9" bestFit="1" customWidth="1"/>
    <col min="25" max="25" width="12.140625" style="9" customWidth="1"/>
    <col min="26" max="26" width="36.7109375" style="9" customWidth="1"/>
    <col min="27" max="29" width="12.140625" style="9" bestFit="1" customWidth="1"/>
    <col min="30" max="31" width="11.85546875" style="9" customWidth="1"/>
    <col min="32" max="32" width="10" style="9" customWidth="1"/>
    <col min="33" max="33" width="10.28515625" style="9" customWidth="1"/>
    <col min="34" max="34" width="10.5703125" style="9" customWidth="1"/>
    <col min="35" max="35" width="11.42578125" style="9" customWidth="1"/>
    <col min="36" max="37" width="10.140625" style="9" customWidth="1"/>
    <col min="38" max="38" width="38.42578125" style="9" customWidth="1"/>
    <col min="39" max="39" width="10.140625" style="9" customWidth="1"/>
    <col min="40" max="40" width="10.5703125" style="9" customWidth="1"/>
    <col min="41" max="41" width="10.85546875" style="9" customWidth="1"/>
    <col min="42" max="42" width="10" style="9" customWidth="1"/>
    <col min="43" max="43" width="10.85546875" style="9" customWidth="1"/>
    <col min="44" max="44" width="11.28515625" style="9" customWidth="1"/>
    <col min="45" max="45" width="11.140625" style="9" customWidth="1"/>
    <col min="46" max="46" width="10.7109375" style="9" customWidth="1"/>
    <col min="47" max="47" width="10" style="9" customWidth="1"/>
    <col min="48" max="49" width="11.42578125" style="9" customWidth="1"/>
    <col min="50" max="50" width="36.85546875" style="9" customWidth="1"/>
    <col min="51" max="51" width="11.140625" style="9" customWidth="1"/>
    <col min="52" max="52" width="10.28515625" style="9" bestFit="1" customWidth="1"/>
    <col min="53" max="60" width="12.140625" style="9" bestFit="1" customWidth="1"/>
    <col min="61" max="16384" width="10.85546875" style="9"/>
  </cols>
  <sheetData>
    <row r="2" spans="2:60" x14ac:dyDescent="0.25">
      <c r="B2" s="119" t="s">
        <v>360</v>
      </c>
      <c r="N2" s="119" t="s">
        <v>360</v>
      </c>
      <c r="Z2" s="119" t="s">
        <v>360</v>
      </c>
      <c r="AL2" s="119" t="s">
        <v>360</v>
      </c>
      <c r="AX2" s="119" t="s">
        <v>360</v>
      </c>
    </row>
    <row r="3" spans="2:60" x14ac:dyDescent="0.25">
      <c r="B3" s="76"/>
      <c r="C3" s="120">
        <v>1933</v>
      </c>
      <c r="D3" s="120">
        <v>1934</v>
      </c>
      <c r="E3" s="120">
        <v>1935</v>
      </c>
      <c r="F3" s="120">
        <v>1936</v>
      </c>
      <c r="G3" s="120">
        <v>1937</v>
      </c>
      <c r="H3" s="120">
        <v>1938</v>
      </c>
      <c r="I3" s="120">
        <v>1939</v>
      </c>
      <c r="J3" s="120">
        <v>1940</v>
      </c>
      <c r="K3" s="120">
        <v>1941</v>
      </c>
      <c r="L3" s="120">
        <v>1942</v>
      </c>
      <c r="M3" s="120"/>
      <c r="N3" s="76"/>
      <c r="O3" s="120">
        <v>1943</v>
      </c>
      <c r="P3" s="120">
        <v>1944</v>
      </c>
      <c r="Q3" s="120">
        <v>1945</v>
      </c>
      <c r="R3" s="120">
        <v>1946</v>
      </c>
      <c r="S3" s="120">
        <v>1947</v>
      </c>
      <c r="T3" s="120">
        <v>1948</v>
      </c>
      <c r="U3" s="120">
        <v>1949</v>
      </c>
      <c r="V3" s="120">
        <v>1950</v>
      </c>
      <c r="W3" s="120">
        <v>1951</v>
      </c>
      <c r="X3" s="120">
        <v>1952</v>
      </c>
      <c r="Y3" s="120"/>
      <c r="Z3" s="76"/>
      <c r="AA3" s="120">
        <v>1953</v>
      </c>
      <c r="AB3" s="120">
        <v>1954</v>
      </c>
      <c r="AC3" s="120">
        <v>1955</v>
      </c>
      <c r="AD3" s="120">
        <v>1956</v>
      </c>
      <c r="AE3" s="120">
        <v>1957</v>
      </c>
      <c r="AF3" s="120">
        <v>1958</v>
      </c>
      <c r="AG3" s="120">
        <v>1959</v>
      </c>
      <c r="AH3" s="120">
        <v>1960</v>
      </c>
      <c r="AI3" s="120">
        <v>1961</v>
      </c>
      <c r="AJ3" s="120">
        <v>1962</v>
      </c>
      <c r="AK3" s="120"/>
      <c r="AL3" s="76"/>
      <c r="AM3" s="120">
        <v>1963</v>
      </c>
      <c r="AN3" s="120">
        <v>1964</v>
      </c>
      <c r="AO3" s="120">
        <v>1965</v>
      </c>
      <c r="AP3" s="120">
        <v>1966</v>
      </c>
      <c r="AQ3" s="120">
        <v>1967</v>
      </c>
      <c r="AR3" s="120">
        <v>1968</v>
      </c>
      <c r="AS3" s="120">
        <v>1969</v>
      </c>
      <c r="AT3" s="120">
        <v>1970</v>
      </c>
      <c r="AU3" s="120">
        <v>1971</v>
      </c>
      <c r="AV3" s="120">
        <v>1972</v>
      </c>
      <c r="AW3" s="120"/>
      <c r="AX3" s="76"/>
      <c r="AY3" s="120">
        <v>1973</v>
      </c>
      <c r="AZ3" s="120">
        <v>1974</v>
      </c>
      <c r="BA3" s="120">
        <v>1975</v>
      </c>
      <c r="BB3" s="120">
        <v>1976</v>
      </c>
      <c r="BC3" s="120">
        <v>1977</v>
      </c>
      <c r="BD3" s="120">
        <v>1978</v>
      </c>
      <c r="BE3" s="120">
        <v>1979</v>
      </c>
      <c r="BF3" s="120">
        <v>1980</v>
      </c>
      <c r="BG3" s="120">
        <v>1981</v>
      </c>
      <c r="BH3" s="120">
        <v>1982</v>
      </c>
    </row>
    <row r="4" spans="2:60" x14ac:dyDescent="0.25">
      <c r="B4" s="163" t="s">
        <v>144</v>
      </c>
      <c r="C4" s="27">
        <f>Datos!$AH18</f>
        <v>11.297986606846866</v>
      </c>
      <c r="D4" s="27">
        <f>Datos!$AH19</f>
        <v>6.7475525725292362</v>
      </c>
      <c r="E4" s="27">
        <f>Datos!$AH20</f>
        <v>7.4315903045184761</v>
      </c>
      <c r="F4" s="27">
        <f>Datos!$AH21</f>
        <v>7.9806759939049732</v>
      </c>
      <c r="G4" s="27">
        <f>Datos!$AH22</f>
        <v>3.3097609082599622</v>
      </c>
      <c r="H4" s="27">
        <f>Datos!$AH23</f>
        <v>1.6204889406286282</v>
      </c>
      <c r="I4" s="27">
        <f>Datos!$AH24</f>
        <v>5.3765904473873194</v>
      </c>
      <c r="J4" s="27">
        <f>Datos!$AH25</f>
        <v>1.3799301337894532</v>
      </c>
      <c r="K4" s="27">
        <f>Datos!$AH26</f>
        <v>9.7396376946283336</v>
      </c>
      <c r="L4" s="27">
        <f>Datos!$AH27</f>
        <v>5.6102041614008558</v>
      </c>
      <c r="M4" s="27"/>
      <c r="N4" s="163" t="s">
        <v>144</v>
      </c>
      <c r="O4" s="27">
        <f>Datos!$AH28</f>
        <v>3.7034752464254472</v>
      </c>
      <c r="P4" s="27">
        <f>Datos!$AH29</f>
        <v>8.1631196393095564</v>
      </c>
      <c r="Q4" s="27">
        <f>Datos!$AH30</f>
        <v>3.141119408730475</v>
      </c>
      <c r="R4" s="27">
        <f>Datos!$AH31</f>
        <v>6.5718337794175685</v>
      </c>
      <c r="S4" s="27">
        <f>Datos!$AH32</f>
        <v>3.4439975185607707</v>
      </c>
      <c r="T4" s="27">
        <f>Datos!$AH33</f>
        <v>4.1205602414300158</v>
      </c>
      <c r="U4" s="27">
        <f>Datos!$AH34</f>
        <v>5.4810300620564023</v>
      </c>
      <c r="V4" s="27">
        <f>Datos!$AH35</f>
        <v>9.8948425280067642</v>
      </c>
      <c r="W4" s="27">
        <f>Datos!$AH36</f>
        <v>7.7336731341010934</v>
      </c>
      <c r="X4" s="27">
        <f>Datos!$AH37</f>
        <v>3.9768204777242966</v>
      </c>
      <c r="Y4" s="27"/>
      <c r="Z4" s="163" t="s">
        <v>144</v>
      </c>
      <c r="AA4" s="27">
        <f>Datos!$AH38</f>
        <v>0.27401180468609176</v>
      </c>
      <c r="AB4" s="27">
        <f>Datos!$AH39</f>
        <v>9.9958618130966403</v>
      </c>
      <c r="AC4" s="27">
        <f>Datos!$AH40</f>
        <v>8.4985210938716129</v>
      </c>
      <c r="AD4" s="27">
        <f>Datos!$AH41</f>
        <v>6.8368506008250174</v>
      </c>
      <c r="AE4" s="27">
        <f>Datos!$AH42</f>
        <v>7.5750114713551975</v>
      </c>
      <c r="AF4" s="27">
        <f>Datos!$AH43</f>
        <v>5.3182690657137099</v>
      </c>
      <c r="AG4" s="27">
        <f>Datos!$AH44</f>
        <v>2.9911047232388466</v>
      </c>
      <c r="AH4" s="27">
        <f>Datos!$AH45</f>
        <v>8.1166106376754588</v>
      </c>
      <c r="AI4" s="27">
        <f>Datos!$AH46</f>
        <v>4.3192767187870462</v>
      </c>
      <c r="AJ4" s="27">
        <f>Datos!$AH47</f>
        <v>4.4587230544181899</v>
      </c>
      <c r="AK4" s="27"/>
      <c r="AL4" s="163" t="s">
        <v>144</v>
      </c>
      <c r="AM4" s="27">
        <f>Datos!$AH48</f>
        <v>7.5494401050540505</v>
      </c>
      <c r="AN4" s="27">
        <f>Datos!$AH49</f>
        <v>11.003827198935978</v>
      </c>
      <c r="AO4" s="27">
        <f>Datos!$AH50</f>
        <v>6.1487854716966162</v>
      </c>
      <c r="AP4" s="27">
        <f>Datos!$AH51</f>
        <v>6.0961393006747189</v>
      </c>
      <c r="AQ4" s="27">
        <f>Datos!$AH52</f>
        <v>5.8549248778850149</v>
      </c>
      <c r="AR4" s="27">
        <f>Datos!$AH53</f>
        <v>9.4232788186815917</v>
      </c>
      <c r="AS4" s="27">
        <f>Datos!$AH54</f>
        <v>3.4186200260212685</v>
      </c>
      <c r="AT4" s="27">
        <f>Datos!$AH55</f>
        <v>6.5024840331653344</v>
      </c>
      <c r="AU4" s="27">
        <f>Datos!$AH56</f>
        <v>3.7624676866526929</v>
      </c>
      <c r="AV4" s="27">
        <f>Datos!$AH57</f>
        <v>8.2288073102134707</v>
      </c>
      <c r="AW4" s="27"/>
      <c r="AX4" s="163" t="s">
        <v>144</v>
      </c>
      <c r="AY4" s="27">
        <f>Datos!$AH58</f>
        <v>7.8611198607364097</v>
      </c>
      <c r="AZ4" s="27">
        <f>Datos!$AH59</f>
        <v>5.7768272312762381</v>
      </c>
      <c r="BA4" s="27">
        <f>Datos!$AH60</f>
        <v>5.7444850489476895</v>
      </c>
      <c r="BB4" s="27">
        <f>Datos!$AH61</f>
        <v>4.4174441351527483</v>
      </c>
      <c r="BC4" s="27">
        <f>Datos!$AH62</f>
        <v>3.3906397072745564</v>
      </c>
      <c r="BD4" s="27">
        <f>Datos!$AH63</f>
        <v>8.9569423269018511</v>
      </c>
      <c r="BE4" s="27">
        <f>Datos!$AH64</f>
        <v>9.6981701383695107</v>
      </c>
      <c r="BF4" s="27">
        <f>Datos!$AH65</f>
        <v>9.233251984064438</v>
      </c>
      <c r="BG4" s="27">
        <f>Datos!$AH66</f>
        <v>9.4883124024744969</v>
      </c>
      <c r="BH4" s="27">
        <f>Datos!$AH67</f>
        <v>-7.5833694327065437E-3</v>
      </c>
    </row>
    <row r="5" spans="2:60" x14ac:dyDescent="0.25">
      <c r="B5" s="43" t="s">
        <v>280</v>
      </c>
      <c r="C5" s="28">
        <f>Datos!$AK18</f>
        <v>3782</v>
      </c>
      <c r="D5" s="28">
        <f>Datos!$AK19</f>
        <v>4151</v>
      </c>
      <c r="E5" s="28">
        <f>Datos!$AK20</f>
        <v>4540</v>
      </c>
      <c r="F5" s="28">
        <f>Datos!$AK21</f>
        <v>5346</v>
      </c>
      <c r="G5" s="28">
        <f>Datos!$AK22</f>
        <v>6800</v>
      </c>
      <c r="H5" s="28">
        <f>Datos!$AK23</f>
        <v>7281</v>
      </c>
      <c r="I5" s="28">
        <f>Datos!$AK24</f>
        <v>7785</v>
      </c>
      <c r="J5" s="28">
        <f>Datos!$AK25</f>
        <v>8249</v>
      </c>
      <c r="K5" s="28">
        <f>Datos!$AK26</f>
        <v>9232</v>
      </c>
      <c r="L5" s="28">
        <f>Datos!$AK27</f>
        <v>10681</v>
      </c>
      <c r="M5" s="28"/>
      <c r="N5" s="43" t="s">
        <v>280</v>
      </c>
      <c r="O5" s="28">
        <f>Datos!$AK28</f>
        <v>13035</v>
      </c>
      <c r="P5" s="28">
        <f>Datos!$AK29</f>
        <v>18801</v>
      </c>
      <c r="Q5" s="28">
        <f>Datos!$AK30</f>
        <v>20566</v>
      </c>
      <c r="R5" s="28">
        <f>Datos!$AK31</f>
        <v>27930</v>
      </c>
      <c r="S5" s="28">
        <f>Datos!$AK32</f>
        <v>31023</v>
      </c>
      <c r="T5" s="28">
        <f>Datos!$AK33</f>
        <v>33101</v>
      </c>
      <c r="U5" s="28">
        <f>Datos!$AK34</f>
        <v>36412</v>
      </c>
      <c r="V5" s="28">
        <f>Datos!$AK35</f>
        <v>42163</v>
      </c>
      <c r="W5" s="28">
        <f>Datos!$AK36</f>
        <v>54375</v>
      </c>
      <c r="X5" s="28">
        <f>Datos!$AK37</f>
        <v>60993</v>
      </c>
      <c r="Y5" s="28"/>
      <c r="Z5" s="43" t="s">
        <v>280</v>
      </c>
      <c r="AA5" s="28">
        <f>Datos!$AK38</f>
        <v>60664</v>
      </c>
      <c r="AB5" s="28">
        <f>Datos!$AK39</f>
        <v>73936</v>
      </c>
      <c r="AC5" s="28">
        <f>Datos!$AK40</f>
        <v>90053</v>
      </c>
      <c r="AD5" s="28">
        <f>Datos!$AK41</f>
        <v>102920</v>
      </c>
      <c r="AE5" s="28">
        <f>Datos!$AK42</f>
        <v>118206</v>
      </c>
      <c r="AF5" s="28">
        <f>Datos!$AK43</f>
        <v>131377</v>
      </c>
      <c r="AG5" s="28">
        <f>Datos!$AK44</f>
        <v>140772</v>
      </c>
      <c r="AH5" s="28">
        <f>Datos!$AK45</f>
        <v>159703</v>
      </c>
      <c r="AI5" s="28">
        <f>Datos!$AK46</f>
        <v>173236</v>
      </c>
      <c r="AJ5" s="28">
        <f>Datos!$AK47</f>
        <v>186781</v>
      </c>
      <c r="AK5" s="28"/>
      <c r="AL5" s="43" t="s">
        <v>280</v>
      </c>
      <c r="AM5" s="28">
        <f>Datos!$AK48</f>
        <v>207952</v>
      </c>
      <c r="AN5" s="28">
        <f>Datos!$AK49</f>
        <v>245501</v>
      </c>
      <c r="AO5" s="28">
        <f>Datos!$AK50</f>
        <v>267420</v>
      </c>
      <c r="AP5" s="28">
        <f>Datos!$AK51</f>
        <v>297196</v>
      </c>
      <c r="AQ5" s="28">
        <f>Datos!$AK52</f>
        <v>325025</v>
      </c>
      <c r="AR5" s="28">
        <f>Datos!$AK53</f>
        <v>359858</v>
      </c>
      <c r="AS5" s="28">
        <f>Datos!$AK54</f>
        <v>397796</v>
      </c>
      <c r="AT5" s="28">
        <f>Datos!$AK55</f>
        <v>444300</v>
      </c>
      <c r="AU5" s="28">
        <f>Datos!$AK56</f>
        <v>490011</v>
      </c>
      <c r="AV5" s="28">
        <f>Datos!$AK57</f>
        <v>564726</v>
      </c>
      <c r="AW5" s="28"/>
      <c r="AX5" s="43" t="s">
        <v>280</v>
      </c>
      <c r="AY5" s="28">
        <f>Datos!$AK58</f>
        <v>690891</v>
      </c>
      <c r="AZ5" s="28">
        <f>Datos!$AK59</f>
        <v>899707</v>
      </c>
      <c r="BA5" s="28">
        <f>Datos!$AK60</f>
        <v>1100050</v>
      </c>
      <c r="BB5" s="28">
        <f>Datos!$AK61</f>
        <v>1370968</v>
      </c>
      <c r="BC5" s="28">
        <f>Datos!$AK62</f>
        <v>1849263</v>
      </c>
      <c r="BD5" s="28">
        <f>Datos!$AK63</f>
        <v>2337398</v>
      </c>
      <c r="BE5" s="28">
        <f>Datos!$AK64</f>
        <v>3067526</v>
      </c>
      <c r="BF5" s="28">
        <f>Datos!$AK65</f>
        <v>4391907</v>
      </c>
      <c r="BG5" s="28">
        <f>Datos!$AK66</f>
        <v>6032265.5</v>
      </c>
      <c r="BH5" s="28">
        <f>Datos!$AK67</f>
        <v>9595751.5</v>
      </c>
    </row>
    <row r="6" spans="2:60" x14ac:dyDescent="0.25">
      <c r="B6" s="163" t="s">
        <v>149</v>
      </c>
      <c r="C6" s="27">
        <f>Datos!$AP18</f>
        <v>3.1549613727914316</v>
      </c>
      <c r="D6" s="27">
        <f>Datos!$AP19</f>
        <v>3.6736659602428112</v>
      </c>
      <c r="E6" s="27">
        <f>Datos!$AP20</f>
        <v>4.1133717409481019</v>
      </c>
      <c r="F6" s="27">
        <f>Datos!$AP21</f>
        <v>4.4244817386245749</v>
      </c>
      <c r="G6" s="27">
        <f>Datos!$AP22</f>
        <v>4.6196292906263814</v>
      </c>
      <c r="H6" s="27">
        <f>Datos!$AP23</f>
        <v>4.7713638660118241</v>
      </c>
      <c r="I6" s="27">
        <f>Datos!$AP24</f>
        <v>4.9054375692168417</v>
      </c>
      <c r="J6" s="27">
        <f>Datos!$AP25</f>
        <v>4.9988075068372329</v>
      </c>
      <c r="K6" s="27">
        <f>Datos!$AP26</f>
        <v>5.0831291441702842</v>
      </c>
      <c r="L6" s="27">
        <f>Datos!$AP27</f>
        <v>5.138879306610078</v>
      </c>
      <c r="M6" s="27"/>
      <c r="N6" s="163" t="s">
        <v>149</v>
      </c>
      <c r="O6" s="27">
        <f>Datos!$AP28</f>
        <v>5.1995363994002508</v>
      </c>
      <c r="P6" s="27">
        <f>Datos!$AP29</f>
        <v>5.2459104088958153</v>
      </c>
      <c r="Q6" s="27">
        <f>Datos!$AP30</f>
        <v>5.3106988663314869</v>
      </c>
      <c r="R6" s="27">
        <f>Datos!$AP31</f>
        <v>5.3727979446545504</v>
      </c>
      <c r="S6" s="27">
        <f>Datos!$AP32</f>
        <v>5.4619359171820703</v>
      </c>
      <c r="T6" s="27">
        <f>Datos!$AP33</f>
        <v>5.5527008188073212</v>
      </c>
      <c r="U6" s="27">
        <f>Datos!$AP34</f>
        <v>5.6690628307530355</v>
      </c>
      <c r="V6" s="27">
        <f>Datos!$AP35</f>
        <v>5.7779321614081391</v>
      </c>
      <c r="W6" s="27">
        <f>Datos!$AP36</f>
        <v>5.893580879653082</v>
      </c>
      <c r="X6" s="27">
        <f>Datos!$AP37</f>
        <v>5.9708025594318093</v>
      </c>
      <c r="Y6" s="27"/>
      <c r="Z6" s="163" t="s">
        <v>149</v>
      </c>
      <c r="AA6" s="27">
        <f>Datos!$AP38</f>
        <v>6.0095814595315433</v>
      </c>
      <c r="AB6" s="27">
        <f>Datos!$AP39</f>
        <v>6.0544843242696045</v>
      </c>
      <c r="AC6" s="27">
        <f>Datos!$AP40</f>
        <v>6.08823772570386</v>
      </c>
      <c r="AD6" s="27">
        <f>Datos!$AP41</f>
        <v>6.1372867716017021</v>
      </c>
      <c r="AE6" s="27">
        <f>Datos!$AP42</f>
        <v>6.1653677416452224</v>
      </c>
      <c r="AF6" s="27">
        <f>Datos!$AP43</f>
        <v>6.1791157597644419</v>
      </c>
      <c r="AG6" s="27">
        <f>Datos!$AP44</f>
        <v>6.2278429389726719</v>
      </c>
      <c r="AH6" s="27">
        <f>Datos!$AP45</f>
        <v>6.2972249233195443</v>
      </c>
      <c r="AI6" s="27">
        <f>Datos!$AP46</f>
        <v>6.4150343262521448</v>
      </c>
      <c r="AJ6" s="27">
        <f>Datos!$AP47</f>
        <v>6.5441295336663652</v>
      </c>
      <c r="AK6" s="27"/>
      <c r="AL6" s="163" t="s">
        <v>149</v>
      </c>
      <c r="AM6" s="27">
        <f>Datos!$AP48</f>
        <v>6.6875578231931465</v>
      </c>
      <c r="AN6" s="27">
        <f>Datos!$AP49</f>
        <v>6.7806789618649166</v>
      </c>
      <c r="AO6" s="27">
        <f>Datos!$AP50</f>
        <v>6.7963323915018137</v>
      </c>
      <c r="AP6" s="27">
        <f>Datos!$AP51</f>
        <v>6.7441843657672251</v>
      </c>
      <c r="AQ6" s="27">
        <f>Datos!$AP52</f>
        <v>6.6705492825573254</v>
      </c>
      <c r="AR6" s="27">
        <f>Datos!$AP53</f>
        <v>6.5521016579300095</v>
      </c>
      <c r="AS6" s="27">
        <f>Datos!$AP54</f>
        <v>6.4033485955271585</v>
      </c>
      <c r="AT6" s="27">
        <f>Datos!$AP55</f>
        <v>6.277575501155308</v>
      </c>
      <c r="AU6" s="27">
        <f>Datos!$AP56</f>
        <v>6.1619227051888048</v>
      </c>
      <c r="AV6" s="27">
        <f>Datos!$AP57</f>
        <v>6.0850810898891661</v>
      </c>
      <c r="AW6" s="27"/>
      <c r="AX6" s="163" t="s">
        <v>149</v>
      </c>
      <c r="AY6" s="27">
        <f>Datos!$AP58</f>
        <v>6.0122782566708555</v>
      </c>
      <c r="AZ6" s="27">
        <f>Datos!$AP59</f>
        <v>5.952207597038095</v>
      </c>
      <c r="BA6" s="27">
        <f>Datos!$AP60</f>
        <v>5.9576313516890744</v>
      </c>
      <c r="BB6" s="27">
        <f>Datos!$AP61</f>
        <v>6.0200887218279098</v>
      </c>
      <c r="BC6" s="27">
        <f>Datos!$AP62</f>
        <v>6.1759242700705874</v>
      </c>
      <c r="BD6" s="27">
        <f>Datos!$AP63</f>
        <v>6.3996732578107451</v>
      </c>
      <c r="BE6" s="27">
        <f>Datos!$AP64</f>
        <v>6.6019201063898691</v>
      </c>
      <c r="BF6" s="27">
        <f>Datos!$AP65</f>
        <v>6.7331366210554355</v>
      </c>
      <c r="BG6" s="27">
        <f>Datos!$AP66</f>
        <v>6.7821589877087973</v>
      </c>
      <c r="BH6" s="27">
        <f>Datos!$AP67</f>
        <v>6.6209585968562079</v>
      </c>
    </row>
    <row r="7" spans="2:60" x14ac:dyDescent="0.25">
      <c r="B7" s="9" t="s">
        <v>281</v>
      </c>
      <c r="C7" s="27">
        <f>Datos!$AQ18</f>
        <v>7.8939734218186342</v>
      </c>
      <c r="D7" s="27">
        <f>Datos!$AQ19</f>
        <v>2.9649637483304625</v>
      </c>
      <c r="E7" s="27">
        <f>Datos!$AQ20</f>
        <v>3.1871204515656837</v>
      </c>
      <c r="F7" s="27">
        <f>Datos!$AQ21</f>
        <v>3.4055177445664331</v>
      </c>
      <c r="G7" s="27">
        <f>Datos!$AQ22</f>
        <v>-1.2520292714168324</v>
      </c>
      <c r="H7" s="27">
        <f>Datos!$AQ23</f>
        <v>-3.0073817970077465</v>
      </c>
      <c r="I7" s="27">
        <f>Datos!$AQ24</f>
        <v>0.4491215032200957</v>
      </c>
      <c r="J7" s="27">
        <f>Datos!$AQ25</f>
        <v>-3.4465890222725948</v>
      </c>
      <c r="K7" s="27">
        <f>Datos!$AQ26</f>
        <v>4.431261790909824</v>
      </c>
      <c r="L7" s="27">
        <f>Datos!$AQ27</f>
        <v>0.44828788160875543</v>
      </c>
      <c r="M7" s="27"/>
      <c r="N7" s="9" t="s">
        <v>281</v>
      </c>
      <c r="O7" s="27">
        <f>Datos!$AQ28</f>
        <v>-1.4221176292021465</v>
      </c>
      <c r="P7" s="27">
        <f>Datos!$AQ29</f>
        <v>2.7718029318953619</v>
      </c>
      <c r="Q7" s="27">
        <f>Datos!$AQ30</f>
        <v>-2.060170031114128</v>
      </c>
      <c r="R7" s="27">
        <f>Datos!$AQ31</f>
        <v>1.1378988298220927</v>
      </c>
      <c r="S7" s="27">
        <f>Datos!$AQ32</f>
        <v>-1.913428177732257</v>
      </c>
      <c r="T7" s="27">
        <f>Datos!$AQ33</f>
        <v>-1.3568014520402794</v>
      </c>
      <c r="U7" s="27">
        <f>Datos!$AQ34</f>
        <v>-0.17794495726511927</v>
      </c>
      <c r="V7" s="27">
        <f>Datos!$AQ35</f>
        <v>3.8920314308248827</v>
      </c>
      <c r="W7" s="27">
        <f>Datos!$AQ36</f>
        <v>1.7376806404717282</v>
      </c>
      <c r="X7" s="27">
        <f>Datos!$AQ37</f>
        <v>-1.8816334627542508</v>
      </c>
      <c r="Y7" s="27"/>
      <c r="Z7" s="9" t="s">
        <v>281</v>
      </c>
      <c r="AA7" s="27">
        <f>Datos!$AQ38</f>
        <v>-5.4104257142407182</v>
      </c>
      <c r="AB7" s="27">
        <f>Datos!$AQ39</f>
        <v>3.7163704240699369</v>
      </c>
      <c r="AC7" s="27">
        <f>Datos!$AQ40</f>
        <v>2.2719609825168963</v>
      </c>
      <c r="AD7" s="27">
        <f>Datos!$AQ41</f>
        <v>0.65911222201178177</v>
      </c>
      <c r="AE7" s="27">
        <f>Datos!$AQ42</f>
        <v>1.3277811396465555</v>
      </c>
      <c r="AF7" s="27">
        <f>Datos!$AQ43</f>
        <v>-0.81074954136785005</v>
      </c>
      <c r="AG7" s="27">
        <f>Datos!$AQ44</f>
        <v>-3.0469772577358167</v>
      </c>
      <c r="AH7" s="27">
        <f>Datos!$AQ45</f>
        <v>1.7116022696437971</v>
      </c>
      <c r="AI7" s="27">
        <f>Datos!$AQ46</f>
        <v>-1.969418720516336</v>
      </c>
      <c r="AJ7" s="27">
        <f>Datos!$AQ47</f>
        <v>-1.9573171120509492</v>
      </c>
      <c r="AK7" s="27"/>
      <c r="AL7" s="9" t="s">
        <v>281</v>
      </c>
      <c r="AM7" s="27">
        <f>Datos!$AQ48</f>
        <v>0.80785641685532372</v>
      </c>
      <c r="AN7" s="27">
        <f>Datos!$AQ49</f>
        <v>3.9549741377644665</v>
      </c>
      <c r="AO7" s="27">
        <f>Datos!$AQ50</f>
        <v>-0.60633816284193509</v>
      </c>
      <c r="AP7" s="27">
        <f>Datos!$AQ51</f>
        <v>-0.60710105093119138</v>
      </c>
      <c r="AQ7" s="27">
        <f>Datos!$AQ52</f>
        <v>-0.76462004757453794</v>
      </c>
      <c r="AR7" s="27">
        <f>Datos!$AQ53</f>
        <v>2.6946227395580502</v>
      </c>
      <c r="AS7" s="27">
        <f>Datos!$AQ54</f>
        <v>-2.8051077422871273</v>
      </c>
      <c r="AT7" s="27">
        <f>Datos!$AQ55</f>
        <v>0.21162369479117427</v>
      </c>
      <c r="AU7" s="27">
        <f>Datos!$AQ56</f>
        <v>-2.2601842142586204</v>
      </c>
      <c r="AV7" s="27">
        <f>Datos!$AQ57</f>
        <v>2.0207612590764423</v>
      </c>
      <c r="AW7" s="27"/>
      <c r="AX7" s="9" t="s">
        <v>281</v>
      </c>
      <c r="AY7" s="27">
        <f>Datos!$AQ58</f>
        <v>1.7439881818115843</v>
      </c>
      <c r="AZ7" s="27">
        <f>Datos!$AQ59</f>
        <v>-0.16552780705511028</v>
      </c>
      <c r="BA7" s="27">
        <f>Datos!$AQ60</f>
        <v>-0.20116182291195495</v>
      </c>
      <c r="BB7" s="27">
        <f>Datos!$AQ61</f>
        <v>-1.5116423745693441</v>
      </c>
      <c r="BC7" s="27">
        <f>Datos!$AQ62</f>
        <v>-2.6232731967666623</v>
      </c>
      <c r="BD7" s="27">
        <f>Datos!$AQ63</f>
        <v>2.4034557539427182</v>
      </c>
      <c r="BE7" s="27">
        <f>Datos!$AQ64</f>
        <v>2.9044974320251882</v>
      </c>
      <c r="BF7" s="27">
        <f>Datos!$AQ65</f>
        <v>2.3423984735737591</v>
      </c>
      <c r="BG7" s="27">
        <f>Datos!$AQ66</f>
        <v>2.5342748642843915</v>
      </c>
      <c r="BH7" s="27">
        <f>Datos!$AQ67</f>
        <v>-6.2169221263073116</v>
      </c>
    </row>
    <row r="8" spans="2:60" x14ac:dyDescent="0.25">
      <c r="B8" s="9" t="s">
        <v>285</v>
      </c>
      <c r="C8" s="27">
        <f>Datos!$AT18</f>
        <v>61.548487988903553</v>
      </c>
      <c r="D8" s="27">
        <f>Datos!$AT19</f>
        <v>65.035826219078487</v>
      </c>
      <c r="E8" s="27">
        <f>Datos!$AT20</f>
        <v>69.919862808572049</v>
      </c>
      <c r="F8" s="27">
        <f>Datos!$AT21</f>
        <v>80.931661264511291</v>
      </c>
      <c r="G8" s="27">
        <f>Datos!$AT22</f>
        <v>101.19130564119297</v>
      </c>
      <c r="H8" s="27">
        <f>Datos!$AT23</f>
        <v>84.873955657041023</v>
      </c>
      <c r="I8" s="27">
        <f>Datos!$AT24</f>
        <v>74.568643415069687</v>
      </c>
      <c r="J8" s="27">
        <f>Datos!$AT25</f>
        <v>86.409131525115683</v>
      </c>
      <c r="K8" s="28">
        <f>Datos!$AT26</f>
        <v>94.226281761107444</v>
      </c>
      <c r="L8" s="28">
        <f>Datos!$AT27</f>
        <v>106.12884964832853</v>
      </c>
      <c r="M8" s="28"/>
      <c r="N8" s="9" t="s">
        <v>285</v>
      </c>
      <c r="O8" s="28">
        <f>Datos!$AT28</f>
        <v>125.91606668638038</v>
      </c>
      <c r="P8" s="28">
        <f>Datos!$AT29</f>
        <v>176.80569269697401</v>
      </c>
      <c r="Q8" s="28">
        <f>Datos!$AT30</f>
        <v>188.18570484099817</v>
      </c>
      <c r="R8" s="28">
        <f>Datos!$AT31</f>
        <v>248.50273703152268</v>
      </c>
      <c r="S8" s="28">
        <f>Datos!$AT32</f>
        <v>268.52896647354186</v>
      </c>
      <c r="T8" s="28">
        <f>Datos!$AT33</f>
        <v>239.24604898961388</v>
      </c>
      <c r="U8" s="28">
        <f>Datos!$AT34</f>
        <v>181.52392230768598</v>
      </c>
      <c r="V8" s="28">
        <f>Datos!$AT35</f>
        <v>189.17590166514321</v>
      </c>
      <c r="W8" s="28">
        <f>Datos!$AT36</f>
        <v>237.04993341012948</v>
      </c>
      <c r="X8" s="28">
        <f>Datos!$AT37</f>
        <v>258.56162327756959</v>
      </c>
      <c r="Y8" s="28"/>
      <c r="Z8" s="9" t="s">
        <v>285</v>
      </c>
      <c r="AA8" s="28">
        <f>Datos!$AT38</f>
        <v>249.48864096495819</v>
      </c>
      <c r="AB8" s="28">
        <f>Datos!$AT39</f>
        <v>217.75583498507777</v>
      </c>
      <c r="AC8" s="28">
        <f>Datos!$AT40</f>
        <v>240.04812034186432</v>
      </c>
      <c r="AD8" s="28">
        <f>Datos!$AT41</f>
        <v>266.15557381530249</v>
      </c>
      <c r="AE8" s="28">
        <f>Datos!$AT42</f>
        <v>296.55890754149948</v>
      </c>
      <c r="AF8" s="28">
        <f>Datos!$AT43</f>
        <v>319.76170874738125</v>
      </c>
      <c r="AG8" s="28">
        <f>Datos!$AT44</f>
        <v>332.39850369723479</v>
      </c>
      <c r="AH8" s="28">
        <f>Datos!$AT45</f>
        <v>365.84027718122729</v>
      </c>
      <c r="AI8" s="28">
        <f>Datos!$AT46</f>
        <v>383.67780162664752</v>
      </c>
      <c r="AJ8" s="28">
        <f>Datos!$AT47</f>
        <v>399.95516031283779</v>
      </c>
      <c r="AK8" s="28"/>
      <c r="AL8" s="9" t="s">
        <v>285</v>
      </c>
      <c r="AM8" s="28">
        <f>Datos!$AT48</f>
        <v>430.51847430171347</v>
      </c>
      <c r="AN8" s="28">
        <f>Datos!$AT49</f>
        <v>491.39647756564534</v>
      </c>
      <c r="AO8" s="28">
        <f>Datos!$AT50</f>
        <v>517.51475985640286</v>
      </c>
      <c r="AP8" s="28">
        <f>Datos!$AT51</f>
        <v>556.0603115977716</v>
      </c>
      <c r="AQ8" s="28">
        <f>Datos!$AT52</f>
        <v>587.95730208686109</v>
      </c>
      <c r="AR8" s="28">
        <f>Datos!$AT53</f>
        <v>629.37612764470111</v>
      </c>
      <c r="AS8" s="28">
        <f>Datos!$AT54</f>
        <v>672.65070006496865</v>
      </c>
      <c r="AT8" s="28">
        <f>Datos!$AT55</f>
        <v>726.36612580210078</v>
      </c>
      <c r="AU8" s="28">
        <f>Datos!$AT56</f>
        <v>776.49396886163493</v>
      </c>
      <c r="AV8" s="28">
        <f>Datos!$AT57</f>
        <v>867.40721192177773</v>
      </c>
      <c r="AW8" s="28"/>
      <c r="AX8" s="9" t="s">
        <v>285</v>
      </c>
      <c r="AY8" s="28">
        <f>Datos!$AT58</f>
        <v>1028.6029582223914</v>
      </c>
      <c r="AZ8" s="28">
        <f>Datos!$AT59</f>
        <v>1298.351611242957</v>
      </c>
      <c r="BA8" s="28">
        <f>Datos!$AT60</f>
        <v>1538.7095005131864</v>
      </c>
      <c r="BB8" s="28">
        <f>Datos!$AT61</f>
        <v>1508.7379279822771</v>
      </c>
      <c r="BC8" s="28">
        <f>Datos!$AT62</f>
        <v>1346.143831867967</v>
      </c>
      <c r="BD8" s="28">
        <f>Datos!$AT63</f>
        <v>1639.5323798097281</v>
      </c>
      <c r="BE8" s="28">
        <f>Datos!$AT64</f>
        <v>2079.4811064183032</v>
      </c>
      <c r="BF8" s="28">
        <f>Datos!$AT65</f>
        <v>2863.8306536413274</v>
      </c>
      <c r="BG8" s="28">
        <f>Datos!$AT66</f>
        <v>3614.5563737307943</v>
      </c>
      <c r="BH8" s="28">
        <f>Datos!$AT67</f>
        <v>2541.6568670808406</v>
      </c>
    </row>
    <row r="9" spans="2:60" x14ac:dyDescent="0.25">
      <c r="B9" s="9" t="s">
        <v>284</v>
      </c>
      <c r="C9" s="27">
        <f>Datos!$AI18</f>
        <v>22.22564756200541</v>
      </c>
      <c r="D9" s="27">
        <f>Datos!$AI19</f>
        <v>22.852183649905943</v>
      </c>
      <c r="E9" s="27">
        <f>Datos!$AI20</f>
        <v>23.264773057006121</v>
      </c>
      <c r="F9" s="27">
        <f>Datos!$AI21</f>
        <v>25.370316199978042</v>
      </c>
      <c r="G9" s="27">
        <f>Datos!$AI22</f>
        <v>31.236652188881585</v>
      </c>
      <c r="H9" s="27">
        <f>Datos!$AI23</f>
        <v>32.9128370837239</v>
      </c>
      <c r="I9" s="27">
        <f>Datos!$AI24</f>
        <v>33.395562538394437</v>
      </c>
      <c r="J9" s="27">
        <f>Datos!$AI25</f>
        <v>34.904342580657207</v>
      </c>
      <c r="K9" s="27">
        <f>Datos!$AI26</f>
        <v>35.596756902057479</v>
      </c>
      <c r="L9" s="27">
        <f>Datos!$AI27</f>
        <v>38.996054598115791</v>
      </c>
      <c r="M9" s="27"/>
      <c r="N9" s="9" t="s">
        <v>284</v>
      </c>
      <c r="O9" s="27">
        <f>Datos!$AI28</f>
        <v>45.890889932516529</v>
      </c>
      <c r="P9" s="27">
        <f>Datos!$AI29</f>
        <v>61.19517611535673</v>
      </c>
      <c r="Q9" s="27">
        <f>Datos!$AI30</f>
        <v>64.901424705876067</v>
      </c>
      <c r="R9" s="27">
        <f>Datos!$AI31</f>
        <v>82.705215188507381</v>
      </c>
      <c r="S9" s="27">
        <f>Datos!$AI32</f>
        <v>88.805621483166604</v>
      </c>
      <c r="T9" s="27">
        <f>Datos!$AI33</f>
        <v>91.004167909294537</v>
      </c>
      <c r="U9" s="27">
        <f>Datos!$AI34</f>
        <v>94.905272540611023</v>
      </c>
      <c r="V9" s="27">
        <f>Datos!$AI35</f>
        <v>100</v>
      </c>
      <c r="W9" s="27">
        <f>Datos!$AI36</f>
        <v>119.70610456349067</v>
      </c>
      <c r="X9" s="27">
        <f>Datos!$AI37</f>
        <v>129.13991331043542</v>
      </c>
      <c r="Y9" s="27"/>
      <c r="Z9" s="9" t="s">
        <v>284</v>
      </c>
      <c r="AA9" s="27">
        <f>Datos!$AI38</f>
        <v>128.09233653824734</v>
      </c>
      <c r="AB9" s="27">
        <f>Datos!$AI39</f>
        <v>141.92918507691601</v>
      </c>
      <c r="AC9" s="27">
        <f>Datos!$AI40</f>
        <v>159.32727369627645</v>
      </c>
      <c r="AD9" s="27">
        <f>Datos!$AI41</f>
        <v>170.43965242064866</v>
      </c>
      <c r="AE9" s="27">
        <f>Datos!$AI42</f>
        <v>181.96965959218241</v>
      </c>
      <c r="AF9" s="27">
        <f>Datos!$AI43</f>
        <v>192.03265615602822</v>
      </c>
      <c r="AG9" s="27">
        <f>Datos!$AI44</f>
        <v>199.78934026077872</v>
      </c>
      <c r="AH9" s="27">
        <f>Datos!$AI45</f>
        <v>209.64122262167834</v>
      </c>
      <c r="AI9" s="27">
        <f>Datos!$AI46</f>
        <v>217.99031027197299</v>
      </c>
      <c r="AJ9" s="27">
        <f>Datos!$AI47</f>
        <v>225.00233538776641</v>
      </c>
      <c r="AK9" s="27"/>
      <c r="AL9" s="9" t="s">
        <v>284</v>
      </c>
      <c r="AM9" s="27">
        <f>Datos!$AI48</f>
        <v>232.9213386309942</v>
      </c>
      <c r="AN9" s="27">
        <f>Datos!$AI49</f>
        <v>247.72023799970145</v>
      </c>
      <c r="AO9" s="27">
        <f>Datos!$AI50</f>
        <v>254.20674992397716</v>
      </c>
      <c r="AP9" s="27">
        <f>Datos!$AI51</f>
        <v>266.27878876862417</v>
      </c>
      <c r="AQ9" s="27">
        <f>Datos!$AI52</f>
        <v>275.10552441041091</v>
      </c>
      <c r="AR9" s="27">
        <f>Datos!$AI53</f>
        <v>278.35817627978344</v>
      </c>
      <c r="AS9" s="27">
        <f>Datos!$AI54</f>
        <v>297.53255651808411</v>
      </c>
      <c r="AT9" s="27">
        <f>Datos!$AI55</f>
        <v>312.0259097414895</v>
      </c>
      <c r="AU9" s="27">
        <f>Datos!$AI56</f>
        <v>331.64990911034482</v>
      </c>
      <c r="AV9" s="27">
        <f>Datos!$AI57</f>
        <v>353.15793102362562</v>
      </c>
      <c r="AW9" s="27"/>
      <c r="AX9" s="9" t="s">
        <v>284</v>
      </c>
      <c r="AY9" s="27">
        <f>Datos!$AI58</f>
        <v>400.56757477248743</v>
      </c>
      <c r="AZ9" s="27">
        <f>Datos!$AI59</f>
        <v>493.14748078568857</v>
      </c>
      <c r="BA9" s="27">
        <f>Datos!$AI60</f>
        <v>570.20420825592851</v>
      </c>
      <c r="BB9" s="27">
        <f>Datos!$AI61</f>
        <v>680.56913967134062</v>
      </c>
      <c r="BC9" s="27">
        <f>Datos!$AI62</f>
        <v>887.8965983873394</v>
      </c>
      <c r="BD9" s="27">
        <f>Datos!$AI63</f>
        <v>1030.0100750801123</v>
      </c>
      <c r="BE9" s="27">
        <f>Datos!$AI64</f>
        <v>1232.2467287816739</v>
      </c>
      <c r="BF9" s="27">
        <f>Datos!$AI65</f>
        <v>1615.1307791612458</v>
      </c>
      <c r="BG9" s="27">
        <f>Datos!$AI66</f>
        <v>2026.1297081177204</v>
      </c>
      <c r="BH9" s="27">
        <f>Datos!$AI67</f>
        <v>3223.2851280091822</v>
      </c>
    </row>
    <row r="10" spans="2:60" x14ac:dyDescent="0.25">
      <c r="B10" s="163" t="s">
        <v>158</v>
      </c>
      <c r="C10" s="27">
        <f>Datos!$BW18</f>
        <v>8.0347506270093572</v>
      </c>
      <c r="D10" s="27">
        <f>Datos!$BW19</f>
        <v>5.5127610208816513</v>
      </c>
      <c r="E10" s="27">
        <f>Datos!$BW20</f>
        <v>-0.30785469258510778</v>
      </c>
      <c r="F10" s="27">
        <f>Datos!$BW21</f>
        <v>6.290806423151607</v>
      </c>
      <c r="G10" s="27">
        <f>Datos!$BW22</f>
        <v>18.419523532829807</v>
      </c>
      <c r="H10" s="27">
        <f>Datos!$BW23</f>
        <v>6.2736576475536099</v>
      </c>
      <c r="I10" s="27">
        <f>Datos!$BW24</f>
        <v>0.54745729173537594</v>
      </c>
      <c r="J10" s="27">
        <f>Datos!$BW25</f>
        <v>1.5378640776698926</v>
      </c>
      <c r="K10" s="27">
        <f>Datos!$BW26</f>
        <v>6.5832249674902199</v>
      </c>
      <c r="L10" s="27">
        <f>Datos!$BW27</f>
        <v>10.362970870825094</v>
      </c>
      <c r="M10" s="27"/>
      <c r="N10" s="163" t="s">
        <v>158</v>
      </c>
      <c r="O10" s="27">
        <f>Datos!$BW28</f>
        <v>20.804256201202275</v>
      </c>
      <c r="P10" s="27">
        <f>Datos!$BW29</f>
        <v>22.512010981468823</v>
      </c>
      <c r="Q10" s="27">
        <f>Datos!$BW30</f>
        <v>11.30718954248362</v>
      </c>
      <c r="R10" s="27">
        <f>Datos!$BW31</f>
        <v>15.099404412381512</v>
      </c>
      <c r="S10" s="27">
        <f>Datos!$BW32</f>
        <v>5.9361562568326143</v>
      </c>
      <c r="T10" s="27">
        <f>Datos!$BW33</f>
        <v>7.3234494857418175</v>
      </c>
      <c r="U10" s="27">
        <f>Datos!$BW34</f>
        <v>9.55448717948717</v>
      </c>
      <c r="V10" s="27">
        <f>Datos!$BW35</f>
        <v>9.6945662135627497</v>
      </c>
      <c r="W10" s="27">
        <f>Datos!$BW36</f>
        <v>24.399460772269379</v>
      </c>
      <c r="X10" s="27">
        <f>Datos!$BW37</f>
        <v>3.6157582298974589</v>
      </c>
      <c r="Y10" s="27"/>
      <c r="Z10" s="163" t="s">
        <v>158</v>
      </c>
      <c r="AA10" s="27">
        <f>Datos!$BW38</f>
        <v>-1.8729166666666131</v>
      </c>
      <c r="AB10" s="27">
        <f>Datos!$BW39</f>
        <v>9.1823952782319029</v>
      </c>
      <c r="AC10" s="27">
        <f>Datos!$BW40</f>
        <v>13.823165282156635</v>
      </c>
      <c r="AD10" s="27">
        <f>Datos!$BW41</f>
        <v>4.6508215962441257</v>
      </c>
      <c r="AE10" s="27">
        <f>Datos!$BW42</f>
        <v>4.3459974765175824</v>
      </c>
      <c r="AF10" s="27">
        <f>Datos!$BW43</f>
        <v>4.4336960902861433</v>
      </c>
      <c r="AG10" s="27">
        <f>Datos!$BW44</f>
        <v>1.1514215875466638</v>
      </c>
      <c r="AH10" s="27">
        <f>Datos!$BW45</f>
        <v>4.9093799682034867</v>
      </c>
      <c r="AI10" s="27">
        <f>Datos!$BW46</f>
        <v>0.96381160210938788</v>
      </c>
      <c r="AJ10" s="27">
        <f>Datos!$BW47</f>
        <v>1.8011527377521874</v>
      </c>
      <c r="AK10" s="27"/>
      <c r="AL10" s="163" t="s">
        <v>158</v>
      </c>
      <c r="AM10" s="27">
        <f>Datos!$BW48</f>
        <v>0.57796650153336682</v>
      </c>
      <c r="AN10" s="27">
        <f>Datos!$BW49</f>
        <v>4.2394746100621772</v>
      </c>
      <c r="AO10" s="27">
        <f>Datos!$BW50</f>
        <v>1.828204983968007</v>
      </c>
      <c r="AP10" s="27">
        <f>Datos!$BW51</f>
        <v>1.3092475969506356</v>
      </c>
      <c r="AQ10" s="27">
        <f>Datos!$BW52</f>
        <v>2.8518457931184571</v>
      </c>
      <c r="AR10" s="27">
        <f>Datos!$BW53</f>
        <v>1.9351076237938525</v>
      </c>
      <c r="AS10" s="27">
        <f>Datos!$BW54</f>
        <v>2.526808575980044</v>
      </c>
      <c r="AT10" s="27">
        <f>Datos!$BW55</f>
        <v>5.0033968978513643</v>
      </c>
      <c r="AU10" s="27">
        <f>Datos!$BW56</f>
        <v>5.4690210388737226</v>
      </c>
      <c r="AV10" s="27">
        <f>Datos!$BW57</f>
        <v>4.9436883627050676</v>
      </c>
      <c r="AW10" s="27"/>
      <c r="AX10" s="163" t="s">
        <v>158</v>
      </c>
      <c r="AY10" s="27">
        <f>Datos!$BW58</f>
        <v>12.081944640298792</v>
      </c>
      <c r="AZ10" s="27">
        <f>Datos!$BW59</f>
        <v>23.784025266195187</v>
      </c>
      <c r="BA10" s="27">
        <f>Datos!$BW60</f>
        <v>14.944526210387554</v>
      </c>
      <c r="BB10" s="27">
        <f>Datos!$BW61</f>
        <v>15.824719696886525</v>
      </c>
      <c r="BC10" s="27">
        <f>Datos!$BW62</f>
        <v>29.064126479990215</v>
      </c>
      <c r="BD10" s="27">
        <f>Datos!$BW63</f>
        <v>17.457295365482107</v>
      </c>
      <c r="BE10" s="27">
        <f>Datos!$BW64</f>
        <v>18.191250433154238</v>
      </c>
      <c r="BF10" s="27">
        <f>Datos!$BW65</f>
        <v>26.351647187367178</v>
      </c>
      <c r="BG10" s="27">
        <f>Datos!$BW66</f>
        <v>27.933761083078366</v>
      </c>
      <c r="BH10" s="27">
        <f>Datos!$BW67</f>
        <v>58.913427207406023</v>
      </c>
    </row>
    <row r="11" spans="2:60" x14ac:dyDescent="0.25">
      <c r="B11" s="163" t="s">
        <v>161</v>
      </c>
      <c r="C11" s="27">
        <f>Datos!$BY18</f>
        <v>10.691753774680613</v>
      </c>
      <c r="D11" s="27">
        <f>Datos!$BY19</f>
        <v>2.1551724137930828</v>
      </c>
      <c r="E11" s="27">
        <f>Datos!$BY20</f>
        <v>-1.0548523206751148</v>
      </c>
      <c r="F11" s="27">
        <f>Datos!$BY21</f>
        <v>12.473347547974445</v>
      </c>
      <c r="G11" s="27">
        <f>Datos!$BY22</f>
        <v>12.132701421800984</v>
      </c>
      <c r="H11" s="27">
        <f>Datos!$BY23</f>
        <v>5.6635672020287631</v>
      </c>
      <c r="I11" s="27">
        <f>Datos!$BY24</f>
        <v>0.64000000000001833</v>
      </c>
      <c r="J11" s="27">
        <f>Datos!$BY25</f>
        <v>0.79999999999997851</v>
      </c>
      <c r="K11" s="27">
        <f>Datos!$BY26</f>
        <v>12.20238095238091</v>
      </c>
      <c r="L11" s="27">
        <f>Datos!$BY27</f>
        <v>11.140583554376704</v>
      </c>
      <c r="M11" s="27"/>
      <c r="N11" s="163" t="s">
        <v>161</v>
      </c>
      <c r="O11" s="27">
        <f>Datos!$BY28</f>
        <v>24.582338902148003</v>
      </c>
      <c r="P11" s="27">
        <f>Datos!$BY29</f>
        <v>19.92337164750959</v>
      </c>
      <c r="Q11" s="27">
        <f>Datos!$BY30</f>
        <v>10.80937167199143</v>
      </c>
      <c r="R11" s="27">
        <f>Datos!$BY31</f>
        <v>17.827967323402195</v>
      </c>
      <c r="S11" s="27">
        <f>Datos!$BY32</f>
        <v>-1.0603588907014183</v>
      </c>
      <c r="T11" s="27">
        <f>Datos!$BY33</f>
        <v>10.634789777411392</v>
      </c>
      <c r="U11" s="27">
        <f>Datos!$BY34</f>
        <v>9.31445603576746</v>
      </c>
      <c r="V11" s="27">
        <f>Datos!$BY35</f>
        <v>15.100152219941343</v>
      </c>
      <c r="W11" s="27">
        <f>Datos!$BY36</f>
        <v>19.707811568276725</v>
      </c>
      <c r="X11" s="27">
        <f>Datos!$BY37</f>
        <v>-2.1917808219178214</v>
      </c>
      <c r="Y11" s="27"/>
      <c r="Z11" s="163" t="s">
        <v>161</v>
      </c>
      <c r="AA11" s="27">
        <f>Datos!$BY38</f>
        <v>0.73847720906550229</v>
      </c>
      <c r="AB11" s="27">
        <f>Datos!$BY39</f>
        <v>16.253791708796793</v>
      </c>
      <c r="AC11" s="27">
        <f>Datos!$BY40</f>
        <v>9.4253712696941818</v>
      </c>
      <c r="AD11" s="27">
        <f>Datos!$BY41</f>
        <v>1.7064846416382284</v>
      </c>
      <c r="AE11" s="27">
        <f>Datos!$BY42</f>
        <v>6.2080536912751283</v>
      </c>
      <c r="AF11" s="27">
        <f>Datos!$BY43</f>
        <v>3.6334913112164191</v>
      </c>
      <c r="AG11" s="27">
        <f>Datos!$BY44</f>
        <v>0.30487804878049918</v>
      </c>
      <c r="AH11" s="27">
        <f>Datos!$BY45</f>
        <v>5.3951367781154502</v>
      </c>
      <c r="AI11" s="27">
        <f>Datos!$BY46</f>
        <v>-1.1102230246251565E-14</v>
      </c>
      <c r="AJ11" s="27">
        <f>Datos!$BY47</f>
        <v>2.3071377072819033</v>
      </c>
      <c r="AK11" s="27"/>
      <c r="AL11" s="163" t="s">
        <v>161</v>
      </c>
      <c r="AM11" s="27">
        <f>Datos!$BY48</f>
        <v>0.35236081747711534</v>
      </c>
      <c r="AN11" s="27">
        <f>Datos!$BY49</f>
        <v>5.5477528089887818</v>
      </c>
      <c r="AO11" s="27">
        <f>Datos!$BY50</f>
        <v>0.19960079840317668</v>
      </c>
      <c r="AP11" s="27">
        <f>Datos!$BY51</f>
        <v>2.855245683930896</v>
      </c>
      <c r="AQ11" s="27">
        <f>Datos!$BY52</f>
        <v>1.7430600387346562</v>
      </c>
      <c r="AR11" s="27">
        <f>Datos!$BY53</f>
        <v>2.0304568527918621</v>
      </c>
      <c r="AS11" s="27">
        <f>Datos!$BY54</f>
        <v>4.8609594294927172</v>
      </c>
      <c r="AT11" s="27">
        <f>Datos!$BY55</f>
        <v>4.694724174361542</v>
      </c>
      <c r="AU11" s="27">
        <f>Datos!$BY56</f>
        <v>4.9598259051100824</v>
      </c>
      <c r="AV11" s="27">
        <f>Datos!$BY57</f>
        <v>5.556157018769281</v>
      </c>
      <c r="AW11" s="27"/>
      <c r="AX11" s="163" t="s">
        <v>161</v>
      </c>
      <c r="AY11" s="27">
        <f>Datos!$BY58</f>
        <v>21.371597013531751</v>
      </c>
      <c r="AZ11" s="27">
        <f>Datos!$BY59</f>
        <v>20.597915051669702</v>
      </c>
      <c r="BA11" s="27">
        <f>Datos!$BY60</f>
        <v>11.305070236321836</v>
      </c>
      <c r="BB11" s="27">
        <f>Datos!$BY61</f>
        <v>27.201995333856701</v>
      </c>
      <c r="BC11" s="27">
        <f>Datos!$BY62</f>
        <v>20.659900681564803</v>
      </c>
      <c r="BD11" s="27">
        <f>Datos!$BY63</f>
        <v>16.170038726543169</v>
      </c>
      <c r="BE11" s="27">
        <f>Datos!$BY64</f>
        <v>20.020407565443165</v>
      </c>
      <c r="BF11" s="27">
        <f>Datos!$BY65</f>
        <v>29.846681455460633</v>
      </c>
      <c r="BG11" s="27">
        <f>Datos!$BY66</f>
        <v>28.684633025344787</v>
      </c>
      <c r="BH11" s="27">
        <f>Datos!$BY67</f>
        <v>98.843802949318828</v>
      </c>
    </row>
    <row r="12" spans="2:60" x14ac:dyDescent="0.25">
      <c r="B12" s="163" t="s">
        <v>163</v>
      </c>
      <c r="C12" s="27">
        <f>Datos!$CC18</f>
        <v>3.5258333333333343</v>
      </c>
      <c r="D12" s="27">
        <f>Datos!$CC19</f>
        <v>3.600000000000001</v>
      </c>
      <c r="E12" s="27">
        <f>Datos!$CC20</f>
        <v>3.600000000000001</v>
      </c>
      <c r="F12" s="27">
        <f>Datos!$CC21</f>
        <v>3.600000000000001</v>
      </c>
      <c r="G12" s="27">
        <f>Datos!$CC22</f>
        <v>3.600000000000001</v>
      </c>
      <c r="H12" s="27">
        <f>Datos!$CC23</f>
        <v>4.5174999999999992</v>
      </c>
      <c r="I12" s="27">
        <f>Datos!$CC24</f>
        <v>5.4041666666666677</v>
      </c>
      <c r="J12" s="27">
        <f>Datos!$CC25</f>
        <v>4.857499999999999</v>
      </c>
      <c r="K12" s="27">
        <f>Datos!$CC26</f>
        <v>4.8516666666666675</v>
      </c>
      <c r="L12" s="27">
        <f>Datos!$CC27</f>
        <v>4.8500000000000005</v>
      </c>
      <c r="M12" s="27"/>
      <c r="N12" s="163" t="s">
        <v>163</v>
      </c>
      <c r="O12" s="27">
        <f>Datos!$CC28</f>
        <v>4.8549999999999995</v>
      </c>
      <c r="P12" s="27">
        <f>Datos!$CC29</f>
        <v>4.8533333333333344</v>
      </c>
      <c r="Q12" s="27">
        <f>Datos!$CC30</f>
        <v>4.854166666666667</v>
      </c>
      <c r="R12" s="27">
        <f>Datos!$CC31</f>
        <v>4.8583333333333334</v>
      </c>
      <c r="S12" s="27">
        <f>Datos!$CC32</f>
        <v>4.8600000000000003</v>
      </c>
      <c r="T12" s="27">
        <f>Datos!$CC33</f>
        <v>5.6641666666666666</v>
      </c>
      <c r="U12" s="27">
        <f>Datos!$CC34</f>
        <v>7.9918333333333331</v>
      </c>
      <c r="V12" s="27">
        <f>Datos!$CC35</f>
        <v>8.6416666666666675</v>
      </c>
      <c r="W12" s="27">
        <f>Datos!$CC36</f>
        <v>8.6283333333333321</v>
      </c>
      <c r="X12" s="27">
        <f>Datos!$CC37</f>
        <v>8.6083333333333307</v>
      </c>
      <c r="Y12" s="27"/>
      <c r="Z12" s="163" t="s">
        <v>163</v>
      </c>
      <c r="AA12" s="27">
        <f>Datos!$CC38</f>
        <v>8.6083333333333325</v>
      </c>
      <c r="AB12" s="27">
        <f>Datos!$CC39</f>
        <v>11.661666666666664</v>
      </c>
      <c r="AC12" s="27">
        <f>Datos!$CC40</f>
        <v>12.5</v>
      </c>
      <c r="AD12" s="27">
        <f>Datos!$CC41</f>
        <v>12.5</v>
      </c>
      <c r="AE12" s="27">
        <f>Datos!$CC42</f>
        <v>12.5</v>
      </c>
      <c r="AF12" s="27">
        <f>Datos!$CC43</f>
        <v>12.5</v>
      </c>
      <c r="AG12" s="27">
        <f>Datos!$CC44</f>
        <v>12.5</v>
      </c>
      <c r="AH12" s="27">
        <f>Datos!$CC45</f>
        <v>12.5</v>
      </c>
      <c r="AI12" s="27">
        <f>Datos!$CC46</f>
        <v>12.5</v>
      </c>
      <c r="AJ12" s="27">
        <f>Datos!$CC47</f>
        <v>12.5</v>
      </c>
      <c r="AK12" s="27"/>
      <c r="AL12" s="163" t="s">
        <v>163</v>
      </c>
      <c r="AM12" s="27">
        <f>Datos!$CC48</f>
        <v>12.5</v>
      </c>
      <c r="AN12" s="27">
        <f>Datos!$CC49</f>
        <v>12.5</v>
      </c>
      <c r="AO12" s="27">
        <f>Datos!$CC50</f>
        <v>12.5</v>
      </c>
      <c r="AP12" s="27">
        <f>Datos!$CC51</f>
        <v>12.5</v>
      </c>
      <c r="AQ12" s="27">
        <f>Datos!$CC52</f>
        <v>12.5</v>
      </c>
      <c r="AR12" s="27">
        <f>Datos!$CC53</f>
        <v>12.5</v>
      </c>
      <c r="AS12" s="27">
        <f>Datos!$CC54</f>
        <v>12.5</v>
      </c>
      <c r="AT12" s="27">
        <f>Datos!$CC55</f>
        <v>12.5</v>
      </c>
      <c r="AU12" s="27">
        <f>Datos!$CC56</f>
        <v>12.5</v>
      </c>
      <c r="AV12" s="27">
        <f>Datos!$CC57</f>
        <v>12.5</v>
      </c>
      <c r="AW12" s="27"/>
      <c r="AX12" s="163" t="s">
        <v>163</v>
      </c>
      <c r="AY12" s="27">
        <f>Datos!$CC58</f>
        <v>12.5</v>
      </c>
      <c r="AZ12" s="27">
        <f>Datos!$CC59</f>
        <v>12.5</v>
      </c>
      <c r="BA12" s="27">
        <f>Datos!$CC60</f>
        <v>12.5</v>
      </c>
      <c r="BB12" s="27">
        <f>Datos!$CC61</f>
        <v>15.4</v>
      </c>
      <c r="BC12" s="27">
        <f>Datos!$CC62</f>
        <v>22.566666666666666</v>
      </c>
      <c r="BD12" s="27">
        <f>Datos!$CC63</f>
        <v>22.7</v>
      </c>
      <c r="BE12" s="27">
        <f>Datos!$CC64</f>
        <v>22.766666666666669</v>
      </c>
      <c r="BF12" s="27">
        <f>Datos!$CC65</f>
        <v>22.941666666666666</v>
      </c>
      <c r="BG12" s="27">
        <f>Datos!$CC66</f>
        <v>24.483333333333334</v>
      </c>
      <c r="BH12" s="27">
        <f>Datos!$CC67</f>
        <v>54.316666666666663</v>
      </c>
    </row>
    <row r="13" spans="2:60" x14ac:dyDescent="0.25">
      <c r="B13" s="163" t="s">
        <v>166</v>
      </c>
      <c r="C13" s="27">
        <f>Datos!$CE18</f>
        <v>3.6</v>
      </c>
      <c r="D13" s="27">
        <f>Datos!$CE19</f>
        <v>3.6</v>
      </c>
      <c r="E13" s="27">
        <f>Datos!$CE20</f>
        <v>3.6</v>
      </c>
      <c r="F13" s="27">
        <f>Datos!$CE21</f>
        <v>3.6</v>
      </c>
      <c r="G13" s="27">
        <f>Datos!$CE22</f>
        <v>3.6</v>
      </c>
      <c r="H13" s="27">
        <f>Datos!$CE23</f>
        <v>4.91</v>
      </c>
      <c r="I13" s="27">
        <f>Datos!$CE24</f>
        <v>4.8499999999999996</v>
      </c>
      <c r="J13" s="27">
        <f>Datos!$CE25</f>
        <v>4.8600000000000003</v>
      </c>
      <c r="K13" s="27">
        <f>Datos!$CE26</f>
        <v>4.8499999999999996</v>
      </c>
      <c r="L13" s="27">
        <f>Datos!$CE27</f>
        <v>4.8499999999999996</v>
      </c>
      <c r="M13" s="27"/>
      <c r="N13" s="163" t="s">
        <v>166</v>
      </c>
      <c r="O13" s="27">
        <f>Datos!$CE28</f>
        <v>4.8600000000000003</v>
      </c>
      <c r="P13" s="27">
        <f>Datos!$CE29</f>
        <v>4.8499999999999996</v>
      </c>
      <c r="Q13" s="27">
        <f>Datos!$CE30</f>
        <v>4.8499999999999996</v>
      </c>
      <c r="R13" s="27">
        <f>Datos!$CE31</f>
        <v>4.8600000000000003</v>
      </c>
      <c r="S13" s="27">
        <f>Datos!$CE32</f>
        <v>4.8600000000000003</v>
      </c>
      <c r="T13" s="27">
        <f>Datos!$CE33</f>
        <v>6.88</v>
      </c>
      <c r="U13" s="27">
        <f>Datos!$CE34</f>
        <v>8.64</v>
      </c>
      <c r="V13" s="27">
        <f>Datos!$CE35</f>
        <v>8.65</v>
      </c>
      <c r="W13" s="27">
        <f>Datos!$CE36</f>
        <v>8.6</v>
      </c>
      <c r="X13" s="27">
        <f>Datos!$CE37</f>
        <v>8.6</v>
      </c>
      <c r="Y13" s="27"/>
      <c r="Z13" s="163" t="s">
        <v>166</v>
      </c>
      <c r="AA13" s="27">
        <f>Datos!$CE38</f>
        <v>8.61</v>
      </c>
      <c r="AB13" s="27">
        <f>Datos!$CE39</f>
        <v>12.49</v>
      </c>
      <c r="AC13" s="27">
        <f>Datos!$CE40</f>
        <v>12.49</v>
      </c>
      <c r="AD13" s="27">
        <f>Datos!$CE41</f>
        <v>12.49</v>
      </c>
      <c r="AE13" s="27">
        <f>Datos!$CE42</f>
        <v>12.49</v>
      </c>
      <c r="AF13" s="27">
        <f>Datos!$CE43</f>
        <v>12.49</v>
      </c>
      <c r="AG13" s="27">
        <f>Datos!$CE44</f>
        <v>12.49</v>
      </c>
      <c r="AH13" s="27">
        <f>Datos!$CE45</f>
        <v>12.49</v>
      </c>
      <c r="AI13" s="27">
        <f>Datos!$CE46</f>
        <v>12.49</v>
      </c>
      <c r="AJ13" s="27">
        <f>Datos!$CE47</f>
        <v>12.49</v>
      </c>
      <c r="AK13" s="27"/>
      <c r="AL13" s="163" t="s">
        <v>166</v>
      </c>
      <c r="AM13" s="27">
        <f>Datos!$CE48</f>
        <v>12.49</v>
      </c>
      <c r="AN13" s="27">
        <f>Datos!$CE49</f>
        <v>12.49</v>
      </c>
      <c r="AO13" s="27">
        <f>Datos!$CE50</f>
        <v>12.49</v>
      </c>
      <c r="AP13" s="27">
        <f>Datos!$CE51</f>
        <v>12.49</v>
      </c>
      <c r="AQ13" s="27">
        <f>Datos!$CE52</f>
        <v>12.49</v>
      </c>
      <c r="AR13" s="27">
        <f>Datos!$CE53</f>
        <v>12.5</v>
      </c>
      <c r="AS13" s="27">
        <f>Datos!$CE54</f>
        <v>12.5</v>
      </c>
      <c r="AT13" s="27">
        <f>Datos!$CE55</f>
        <v>12.5</v>
      </c>
      <c r="AU13" s="27">
        <f>Datos!$CE56</f>
        <v>12.5</v>
      </c>
      <c r="AV13" s="27">
        <f>Datos!$CE57</f>
        <v>12.5</v>
      </c>
      <c r="AW13" s="27"/>
      <c r="AX13" s="163" t="s">
        <v>166</v>
      </c>
      <c r="AY13" s="27">
        <f>Datos!$CE58</f>
        <v>12.5</v>
      </c>
      <c r="AZ13" s="27">
        <f>Datos!$CE59</f>
        <v>12.5</v>
      </c>
      <c r="BA13" s="27">
        <f>Datos!$CE60</f>
        <v>12.5</v>
      </c>
      <c r="BB13" s="27">
        <f>Datos!$CE61</f>
        <v>20.299999999999997</v>
      </c>
      <c r="BC13" s="27">
        <f>Datos!$CE62</f>
        <v>22.700000000000003</v>
      </c>
      <c r="BD13" s="27">
        <f>Datos!$CE63</f>
        <v>22.700000000000003</v>
      </c>
      <c r="BE13" s="27">
        <f>Datos!$CE64</f>
        <v>22.8</v>
      </c>
      <c r="BF13" s="27">
        <f>Datos!$CE65</f>
        <v>23.2</v>
      </c>
      <c r="BG13" s="27">
        <f>Datos!$CE66</f>
        <v>26</v>
      </c>
      <c r="BH13" s="27">
        <f>Datos!$CE67</f>
        <v>80.5</v>
      </c>
    </row>
    <row r="14" spans="2:60" x14ac:dyDescent="0.25">
      <c r="B14" s="163" t="s">
        <v>167</v>
      </c>
      <c r="C14" s="27">
        <f>Datos!$CG18</f>
        <v>109.8735547431676</v>
      </c>
      <c r="D14" s="27">
        <f>Datos!$CG19</f>
        <v>99.797264525982158</v>
      </c>
      <c r="E14" s="27">
        <f>Datos!$CG20</f>
        <v>93.245638350148838</v>
      </c>
      <c r="F14" s="27">
        <f>Datos!$CG21</f>
        <v>98.340013991256839</v>
      </c>
      <c r="G14" s="27">
        <f>Datos!$CG22</f>
        <v>108.82921429079053</v>
      </c>
      <c r="H14" s="27">
        <f>Datos!$CG23</f>
        <v>101.29300903177803</v>
      </c>
      <c r="I14" s="27">
        <f>Datos!$CG24</f>
        <v>86.7920298689791</v>
      </c>
      <c r="J14" s="27">
        <f>Datos!$CG25</f>
        <v>96.234571369052844</v>
      </c>
      <c r="K14" s="27">
        <f>Datos!$CG26</f>
        <v>92.452356750308368</v>
      </c>
      <c r="L14" s="27">
        <f>Datos!$CG27</f>
        <v>90.221917748044206</v>
      </c>
      <c r="M14" s="27"/>
      <c r="N14" s="163" t="s">
        <v>167</v>
      </c>
      <c r="O14" s="27">
        <f>Datos!$CG28</f>
        <v>104.18570069840931</v>
      </c>
      <c r="P14" s="27">
        <f>Datos!$CG29</f>
        <v>126.79259755575328</v>
      </c>
      <c r="Q14" s="27">
        <f>Datos!$CG30</f>
        <v>138.65329200935156</v>
      </c>
      <c r="R14" s="27">
        <f>Datos!$CG31</f>
        <v>139.6005038230671</v>
      </c>
      <c r="S14" s="27">
        <f>Datos!$CG32</f>
        <v>120.33107092326176</v>
      </c>
      <c r="T14" s="27">
        <f>Datos!$CG33</f>
        <v>102.36934168772105</v>
      </c>
      <c r="U14" s="27">
        <f>Datos!$CG34</f>
        <v>83.640136433648877</v>
      </c>
      <c r="V14" s="27">
        <f>Datos!$CG35</f>
        <v>81.642652675808236</v>
      </c>
      <c r="W14" s="27">
        <f>Datos!$CG36</f>
        <v>91.411450034538419</v>
      </c>
      <c r="X14" s="27">
        <f>Datos!$CG37</f>
        <v>97.582765627678938</v>
      </c>
      <c r="Y14" s="27"/>
      <c r="Z14" s="163" t="s">
        <v>167</v>
      </c>
      <c r="AA14" s="27">
        <f>Datos!$CG38</f>
        <v>97.150012123213003</v>
      </c>
      <c r="AB14" s="27">
        <f>Datos!$CG39</f>
        <v>78.0755783787979</v>
      </c>
      <c r="AC14" s="27">
        <f>Datos!$CG40</f>
        <v>82.625607490253969</v>
      </c>
      <c r="AD14" s="27">
        <f>Datos!$CG41</f>
        <v>83.827213120265867</v>
      </c>
      <c r="AE14" s="27">
        <f>Datos!$CG42</f>
        <v>84.968516891459274</v>
      </c>
      <c r="AF14" s="27">
        <f>Datos!$CG43</f>
        <v>87.56541500167819</v>
      </c>
      <c r="AG14" s="27">
        <f>Datos!$CG44</f>
        <v>88.363882367222075</v>
      </c>
      <c r="AH14" s="27">
        <f>Datos!$CG45</f>
        <v>92.653236246103191</v>
      </c>
      <c r="AI14" s="27">
        <f>Datos!$CG46</f>
        <v>93.867194575748442</v>
      </c>
      <c r="AJ14" s="27">
        <f>Datos!$CG47</f>
        <v>95.331445632263012</v>
      </c>
      <c r="AK14" s="27"/>
      <c r="AL14" s="163" t="s">
        <v>167</v>
      </c>
      <c r="AM14" s="27">
        <f>Datos!$CG48</f>
        <v>96.110178692051747</v>
      </c>
      <c r="AN14" s="27">
        <f>Datos!$CG49</f>
        <v>100</v>
      </c>
      <c r="AO14" s="27">
        <f>Datos!$CG50</f>
        <v>99.829510877877723</v>
      </c>
      <c r="AP14" s="27">
        <f>Datos!$CG51</f>
        <v>97.973637735192298</v>
      </c>
      <c r="AQ14" s="27">
        <f>Datos!$CG52</f>
        <v>100.49113675669416</v>
      </c>
      <c r="AR14" s="27">
        <f>Datos!$CG53</f>
        <v>99.942181014723147</v>
      </c>
      <c r="AS14" s="27">
        <f>Datos!$CG54</f>
        <v>97.162821472481781</v>
      </c>
      <c r="AT14" s="27">
        <f>Datos!$CG55</f>
        <v>96.394930007951686</v>
      </c>
      <c r="AU14" s="27">
        <f>Datos!$CG56</f>
        <v>97.478836197390777</v>
      </c>
      <c r="AV14" s="27">
        <f>Datos!$CG57</f>
        <v>99.056361192095991</v>
      </c>
      <c r="AW14" s="27"/>
      <c r="AX14" s="163" t="s">
        <v>167</v>
      </c>
      <c r="AY14" s="27">
        <f>Datos!$CG58</f>
        <v>104.57639007105955</v>
      </c>
      <c r="AZ14" s="27">
        <f>Datos!$CG59</f>
        <v>116.56963988635034</v>
      </c>
      <c r="BA14" s="27">
        <f>Datos!$CG60</f>
        <v>122.75400028099548</v>
      </c>
      <c r="BB14" s="27">
        <f>Datos!$CG61</f>
        <v>109.13205803785142</v>
      </c>
      <c r="BC14" s="27">
        <f>Datos!$CG62</f>
        <v>90.25261191975126</v>
      </c>
      <c r="BD14" s="27">
        <f>Datos!$CG63</f>
        <v>97.920286541997839</v>
      </c>
      <c r="BE14" s="27">
        <f>Datos!$CG64</f>
        <v>103.72866615320859</v>
      </c>
      <c r="BF14" s="27">
        <f>Datos!$CG65</f>
        <v>114.53725028277071</v>
      </c>
      <c r="BG14" s="27">
        <f>Datos!$CG66</f>
        <v>124.44108291388756</v>
      </c>
      <c r="BH14" s="27">
        <f>Datos!$CG67</f>
        <v>83.981566281478351</v>
      </c>
    </row>
    <row r="15" spans="2:60" x14ac:dyDescent="0.25">
      <c r="B15" s="163" t="s">
        <v>169</v>
      </c>
      <c r="C15" s="27">
        <f>Datos!$CI18</f>
        <v>104.32330727456156</v>
      </c>
      <c r="D15" s="27">
        <f>Datos!$CI19</f>
        <v>97.757457432482212</v>
      </c>
      <c r="E15" s="27">
        <f>Datos!$CI20</f>
        <v>91.889947592916585</v>
      </c>
      <c r="F15" s="27">
        <f>Datos!$CI21</f>
        <v>99.787848389631478</v>
      </c>
      <c r="G15" s="27">
        <f>Datos!$CI22</f>
        <v>115.06913094360149</v>
      </c>
      <c r="H15" s="27">
        <f>Datos!$CI23</f>
        <v>94.508872456574949</v>
      </c>
      <c r="I15" s="27">
        <f>Datos!$CI24</f>
        <v>93.478995568953579</v>
      </c>
      <c r="J15" s="27">
        <f>Datos!$CI25</f>
        <v>93.351547018902508</v>
      </c>
      <c r="K15" s="27">
        <f>Datos!$CI26</f>
        <v>89.409197076683043</v>
      </c>
      <c r="L15" s="27">
        <f>Datos!$CI27</f>
        <v>92.516806597321477</v>
      </c>
      <c r="M15" s="27"/>
      <c r="N15" s="163" t="s">
        <v>169</v>
      </c>
      <c r="O15" s="27">
        <f>Datos!$CI28</f>
        <v>112.43766788813645</v>
      </c>
      <c r="P15" s="27">
        <f>Datos!$CI29</f>
        <v>133.61576029974339</v>
      </c>
      <c r="Q15" s="27">
        <f>Datos!$CI30</f>
        <v>144.84011521588025</v>
      </c>
      <c r="R15" s="27">
        <f>Datos!$CI31</f>
        <v>128.95977478145278</v>
      </c>
      <c r="S15" s="27">
        <f>Datos!$CI32</f>
        <v>113.98874344714471</v>
      </c>
      <c r="T15" s="27">
        <f>Datos!$CI33</f>
        <v>87.793292013157114</v>
      </c>
      <c r="U15" s="27">
        <f>Datos!$CI34</f>
        <v>81.437221144980526</v>
      </c>
      <c r="V15" s="27">
        <f>Datos!$CI35</f>
        <v>81.089914872744345</v>
      </c>
      <c r="W15" s="27">
        <f>Datos!$CI36</f>
        <v>96.337849108495718</v>
      </c>
      <c r="X15" s="27">
        <f>Datos!$CI37</f>
        <v>97.464352978878992</v>
      </c>
      <c r="Y15" s="27"/>
      <c r="Z15" s="163" t="s">
        <v>169</v>
      </c>
      <c r="AA15" s="27">
        <f>Datos!$CI38</f>
        <v>97.734213643147697</v>
      </c>
      <c r="AB15" s="27">
        <f>Datos!$CI39</f>
        <v>78.864093610898138</v>
      </c>
      <c r="AC15" s="27">
        <f>Datos!$CI40</f>
        <v>84.834660668946739</v>
      </c>
      <c r="AD15" s="27">
        <f>Datos!$CI41</f>
        <v>82.64056357660462</v>
      </c>
      <c r="AE15" s="27">
        <f>Datos!$CI42</f>
        <v>86.093782526552502</v>
      </c>
      <c r="AF15" s="27">
        <f>Datos!$CI43</f>
        <v>88.657296478239971</v>
      </c>
      <c r="AG15" s="27">
        <f>Datos!$CI44</f>
        <v>89.209902933253431</v>
      </c>
      <c r="AH15" s="27">
        <f>Datos!$CI45</f>
        <v>93.429694804668245</v>
      </c>
      <c r="AI15" s="27">
        <f>Datos!$CI46</f>
        <v>93.725358395822241</v>
      </c>
      <c r="AJ15" s="27">
        <f>Datos!$CI47</f>
        <v>95.887731480657365</v>
      </c>
      <c r="AK15" s="27"/>
      <c r="AL15" s="163" t="s">
        <v>169</v>
      </c>
      <c r="AM15" s="27">
        <f>Datos!$CI48</f>
        <v>96.225602275162842</v>
      </c>
      <c r="AN15" s="27">
        <f>Datos!$CI49</f>
        <v>101.24356978472701</v>
      </c>
      <c r="AO15" s="27">
        <f>Datos!$CI50</f>
        <v>98.043511964624059</v>
      </c>
      <c r="AP15" s="27">
        <f>Datos!$CI51</f>
        <v>99.328737524158555</v>
      </c>
      <c r="AQ15" s="27">
        <f>Datos!$CI52</f>
        <v>99.860570680382651</v>
      </c>
      <c r="AR15" s="27">
        <f>Datos!$CI53</f>
        <v>99.158535133888932</v>
      </c>
      <c r="AS15" s="27">
        <f>Datos!$CI54</f>
        <v>97.910875094582025</v>
      </c>
      <c r="AT15" s="27">
        <f>Datos!$CI55</f>
        <v>97.098832343216188</v>
      </c>
      <c r="AU15" s="27">
        <f>Datos!$CI56</f>
        <v>98.691183996513672</v>
      </c>
      <c r="AV15" s="27">
        <f>Datos!$CI57</f>
        <v>100.74298656421279</v>
      </c>
      <c r="AW15" s="27"/>
      <c r="AX15" s="163" t="s">
        <v>169</v>
      </c>
      <c r="AY15" s="27">
        <f>Datos!$CI58</f>
        <v>112.48091549923794</v>
      </c>
      <c r="AZ15" s="27">
        <f>Datos!$CI59</f>
        <v>120.75170170034191</v>
      </c>
      <c r="BA15" s="27">
        <f>Datos!$CI60</f>
        <v>125.68474910982508</v>
      </c>
      <c r="BB15" s="27">
        <f>Datos!$CI61</f>
        <v>93.877276132303805</v>
      </c>
      <c r="BC15" s="27">
        <f>Datos!$CI62</f>
        <v>94.934705755793473</v>
      </c>
      <c r="BD15" s="27">
        <f>Datos!$CI63</f>
        <v>101.16308720551135</v>
      </c>
      <c r="BE15" s="27">
        <f>Datos!$CI64</f>
        <v>106.69927940679882</v>
      </c>
      <c r="BF15" s="27">
        <f>Datos!$CI65</f>
        <v>121.01069951677576</v>
      </c>
      <c r="BG15" s="27">
        <f>Datos!$CI66</f>
        <v>33.168160541091019</v>
      </c>
      <c r="BH15" s="27">
        <f>Datos!$CI67</f>
        <v>78.907012881766477</v>
      </c>
    </row>
    <row r="16" spans="2:60" x14ac:dyDescent="0.25">
      <c r="B16" s="163" t="s">
        <v>171</v>
      </c>
      <c r="C16" s="122" t="s">
        <v>124</v>
      </c>
      <c r="D16" s="27">
        <f>Datos!$CN19</f>
        <v>142.42337968888518</v>
      </c>
      <c r="E16" s="27">
        <f>Datos!$CN20</f>
        <v>142.86319072551046</v>
      </c>
      <c r="F16" s="27">
        <f>Datos!$CN21</f>
        <v>153.1080758929443</v>
      </c>
      <c r="G16" s="27">
        <f>Datos!$CN22</f>
        <v>129.29293356808489</v>
      </c>
      <c r="H16" s="27">
        <f>Datos!$CN23</f>
        <v>135.59095559126732</v>
      </c>
      <c r="I16" s="27">
        <f>Datos!$CN24</f>
        <v>134.85269468113378</v>
      </c>
      <c r="J16" s="27">
        <f>Datos!$CN25</f>
        <v>138.26820912441036</v>
      </c>
      <c r="K16" s="27">
        <f>Datos!$CN26</f>
        <v>129.72792779218742</v>
      </c>
      <c r="L16" s="27">
        <f>Datos!$CN27</f>
        <v>117.54660713513063</v>
      </c>
      <c r="M16" s="27"/>
      <c r="N16" s="163" t="s">
        <v>171</v>
      </c>
      <c r="O16" s="27">
        <f>Datos!$CN28</f>
        <v>97.303365652410491</v>
      </c>
      <c r="P16" s="27">
        <f>Datos!$CN29</f>
        <v>99.279414394651283</v>
      </c>
      <c r="Q16" s="27">
        <f>Datos!$CN30</f>
        <v>89.194071652270424</v>
      </c>
      <c r="R16" s="27">
        <f>Datos!$CN31</f>
        <v>101.1488601741263</v>
      </c>
      <c r="S16" s="27">
        <f>Datos!$CN32</f>
        <v>95.48096112615228</v>
      </c>
      <c r="T16" s="27">
        <f>Datos!$CN33</f>
        <v>107.97842138265226</v>
      </c>
      <c r="U16" s="27">
        <f>Datos!$CN34</f>
        <v>98.561386359051838</v>
      </c>
      <c r="V16" s="27">
        <f>Datos!$CN35</f>
        <v>99.999999999999943</v>
      </c>
      <c r="W16" s="27">
        <f>Datos!$CN36</f>
        <v>80.386200534312565</v>
      </c>
      <c r="X16" s="27">
        <f>Datos!$CN37</f>
        <v>123.89810608005816</v>
      </c>
      <c r="Y16" s="27"/>
      <c r="Z16" s="163" t="s">
        <v>171</v>
      </c>
      <c r="AA16" s="27">
        <f>Datos!$CN38</f>
        <v>126.26290507298761</v>
      </c>
      <c r="AB16" s="27">
        <f>Datos!$CN39</f>
        <v>137.04356115831905</v>
      </c>
      <c r="AC16" s="27">
        <f>Datos!$CN40</f>
        <v>120.40041306055873</v>
      </c>
      <c r="AD16" s="27">
        <f>Datos!$CN41</f>
        <v>131.56309550272115</v>
      </c>
      <c r="AE16" s="27">
        <f>Datos!$CN42</f>
        <v>126.08350936731291</v>
      </c>
      <c r="AF16" s="27">
        <f>Datos!$CN43</f>
        <v>135.38488445141232</v>
      </c>
      <c r="AG16" s="27">
        <f>Datos!$CN44</f>
        <v>133.84377829454087</v>
      </c>
      <c r="AH16" s="27">
        <f>Datos!$CN45</f>
        <v>155.19924835796354</v>
      </c>
      <c r="AI16" s="27">
        <f>Datos!$CN46</f>
        <v>153.71769933725543</v>
      </c>
      <c r="AJ16" s="27">
        <f>Datos!$CN47</f>
        <v>189.93074373669992</v>
      </c>
      <c r="AK16" s="27"/>
      <c r="AL16" s="163" t="s">
        <v>171</v>
      </c>
      <c r="AM16" s="27">
        <f>Datos!$CN48</f>
        <v>188.83931574994045</v>
      </c>
      <c r="AN16" s="27">
        <f>Datos!$CN49</f>
        <v>259.06919287541245</v>
      </c>
      <c r="AO16" s="27">
        <f>Datos!$CN50</f>
        <v>254.41791192941162</v>
      </c>
      <c r="AP16" s="27">
        <f>Datos!$CN51</f>
        <v>295.0318700281411</v>
      </c>
      <c r="AQ16" s="27">
        <f>Datos!$CN52</f>
        <v>286.85131292790163</v>
      </c>
      <c r="AR16" s="27">
        <f>Datos!$CN53</f>
        <v>325.16508400485674</v>
      </c>
      <c r="AS16" s="27">
        <f>Datos!$CN54</f>
        <v>317.15127830579559</v>
      </c>
      <c r="AT16" s="27">
        <f>Datos!$CN55</f>
        <v>349.31474484628296</v>
      </c>
      <c r="AU16" s="27">
        <f>Datos!$CN56</f>
        <v>331.20127730922309</v>
      </c>
      <c r="AV16" s="27">
        <f>Datos!$CN57</f>
        <v>375.48715485961475</v>
      </c>
      <c r="AW16" s="27"/>
      <c r="AX16" s="163" t="s">
        <v>171</v>
      </c>
      <c r="AY16" s="27">
        <f>Datos!$CN58</f>
        <v>352.56584853444065</v>
      </c>
      <c r="AZ16" s="27">
        <f>Datos!$CN59</f>
        <v>385.80331902747707</v>
      </c>
      <c r="BA16" s="27">
        <f>Datos!$CN60</f>
        <v>391.40814623453463</v>
      </c>
      <c r="BB16" s="27">
        <f>Datos!$CN61</f>
        <v>435.13873129563513</v>
      </c>
      <c r="BC16" s="27">
        <f>Datos!$CN62</f>
        <v>432.27908586198902</v>
      </c>
      <c r="BD16" s="27">
        <f>Datos!$CN63</f>
        <v>417.62623860642174</v>
      </c>
      <c r="BE16" s="27">
        <f>Datos!$CN64</f>
        <v>408.96709923006176</v>
      </c>
      <c r="BF16" s="27">
        <f>Datos!$CN65</f>
        <v>380.17747680617657</v>
      </c>
      <c r="BG16" s="27">
        <f>Datos!$CN66</f>
        <v>386.64083479848858</v>
      </c>
      <c r="BH16" s="27">
        <f>Datos!$CN67</f>
        <v>341.68947840878553</v>
      </c>
    </row>
    <row r="17" spans="2:60" x14ac:dyDescent="0.25">
      <c r="B17" s="163" t="s">
        <v>173</v>
      </c>
      <c r="C17" s="122" t="s">
        <v>124</v>
      </c>
      <c r="D17" s="27">
        <f>Datos!$CO19</f>
        <v>182.95902244411485</v>
      </c>
      <c r="E17" s="27">
        <f>Datos!$CO20</f>
        <v>182.95902244411485</v>
      </c>
      <c r="F17" s="27">
        <f>Datos!$CO21</f>
        <v>182.95902244411485</v>
      </c>
      <c r="G17" s="27">
        <f>Datos!$CO22</f>
        <v>182.95902244411485</v>
      </c>
      <c r="H17" s="27">
        <f>Datos!$CO23</f>
        <v>182.95902244411485</v>
      </c>
      <c r="I17" s="27">
        <f>Datos!$CO24</f>
        <v>182.95902244411485</v>
      </c>
      <c r="J17" s="27">
        <f>Datos!$CO25</f>
        <v>182.95902244411485</v>
      </c>
      <c r="K17" s="27">
        <f>Datos!$CO26</f>
        <v>182.95902244411485</v>
      </c>
      <c r="L17" s="27">
        <f>Datos!$CO27</f>
        <v>182.95902244411485</v>
      </c>
      <c r="M17" s="27"/>
      <c r="N17" s="163" t="s">
        <v>173</v>
      </c>
      <c r="O17" s="27">
        <f>Datos!$CO28</f>
        <v>182.95902244411485</v>
      </c>
      <c r="P17" s="27">
        <f>Datos!$CO29</f>
        <v>182.95902244411485</v>
      </c>
      <c r="Q17" s="27">
        <f>Datos!$CO30</f>
        <v>182.95902244411485</v>
      </c>
      <c r="R17" s="27">
        <f>Datos!$CO31</f>
        <v>182.95902244411485</v>
      </c>
      <c r="S17" s="27">
        <f>Datos!$CO32</f>
        <v>182.95902244411485</v>
      </c>
      <c r="T17" s="27">
        <f>Datos!$CO33</f>
        <v>182.95902244411485</v>
      </c>
      <c r="U17" s="27">
        <f>Datos!$CO34</f>
        <v>182.95902244411485</v>
      </c>
      <c r="V17" s="27">
        <f>Datos!$CO35</f>
        <v>182.95902244411485</v>
      </c>
      <c r="W17" s="27">
        <f>Datos!$CO36</f>
        <v>182.95902244411485</v>
      </c>
      <c r="X17" s="27">
        <f>Datos!$CO37</f>
        <v>182.95902244411485</v>
      </c>
      <c r="Y17" s="27"/>
      <c r="Z17" s="163" t="s">
        <v>173</v>
      </c>
      <c r="AA17" s="27">
        <f>Datos!$CO38</f>
        <v>182.95902244411485</v>
      </c>
      <c r="AB17" s="27">
        <f>Datos!$CO39</f>
        <v>182.95902244411485</v>
      </c>
      <c r="AC17" s="27">
        <f>Datos!$CO40</f>
        <v>182.95902244411485</v>
      </c>
      <c r="AD17" s="27">
        <f>Datos!$CO41</f>
        <v>182.95902244411485</v>
      </c>
      <c r="AE17" s="27">
        <f>Datos!$CO42</f>
        <v>182.95902244411485</v>
      </c>
      <c r="AF17" s="27">
        <f>Datos!$CO43</f>
        <v>182.95902244411485</v>
      </c>
      <c r="AG17" s="27">
        <f>Datos!$CO44</f>
        <v>182.95902244411485</v>
      </c>
      <c r="AH17" s="27">
        <f>Datos!$CO45</f>
        <v>182.95902244411485</v>
      </c>
      <c r="AI17" s="27">
        <f>Datos!$CO46</f>
        <v>182.95902244411485</v>
      </c>
      <c r="AJ17" s="27">
        <f>Datos!$CO47</f>
        <v>182.95902244411485</v>
      </c>
      <c r="AK17" s="27"/>
      <c r="AL17" s="163" t="s">
        <v>173</v>
      </c>
      <c r="AM17" s="27">
        <f>Datos!$CO48</f>
        <v>182.95902244411485</v>
      </c>
      <c r="AN17" s="27">
        <f>Datos!$CO49</f>
        <v>182.95902244411485</v>
      </c>
      <c r="AO17" s="27">
        <f>Datos!$CO50</f>
        <v>182.95902244411485</v>
      </c>
      <c r="AP17" s="27">
        <f>Datos!$CO51</f>
        <v>182.95902244411485</v>
      </c>
      <c r="AQ17" s="27">
        <f>Datos!$CO52</f>
        <v>182.95902244411485</v>
      </c>
      <c r="AR17" s="27">
        <f>Datos!$CO53</f>
        <v>182.95902244411485</v>
      </c>
      <c r="AS17" s="27">
        <f>Datos!$CO54</f>
        <v>182.95902244411485</v>
      </c>
      <c r="AT17" s="27">
        <f>Datos!$CO55</f>
        <v>182.95902244411485</v>
      </c>
      <c r="AU17" s="27">
        <f>Datos!$CO56</f>
        <v>182.95902244411485</v>
      </c>
      <c r="AV17" s="27">
        <f>Datos!$CO57</f>
        <v>182.95902244411485</v>
      </c>
      <c r="AW17" s="27"/>
      <c r="AX17" s="163" t="s">
        <v>173</v>
      </c>
      <c r="AY17" s="27">
        <f>Datos!$CO58</f>
        <v>182.95902244411485</v>
      </c>
      <c r="AZ17" s="27">
        <f>Datos!$CO59</f>
        <v>182.95902244411485</v>
      </c>
      <c r="BA17" s="27">
        <f>Datos!$CO60</f>
        <v>182.95902244411485</v>
      </c>
      <c r="BB17" s="27">
        <f>Datos!$CO61</f>
        <v>182.95902244411485</v>
      </c>
      <c r="BC17" s="27">
        <f>Datos!$CO62</f>
        <v>182.95902244411485</v>
      </c>
      <c r="BD17" s="27">
        <f>Datos!$CO63</f>
        <v>182.95902244411485</v>
      </c>
      <c r="BE17" s="27">
        <f>Datos!$CO64</f>
        <v>182.95902244411485</v>
      </c>
      <c r="BF17" s="27">
        <f>Datos!$CO65</f>
        <v>182.95902244411485</v>
      </c>
      <c r="BG17" s="27">
        <f>Datos!$CO66</f>
        <v>182.95902244411485</v>
      </c>
      <c r="BH17" s="27">
        <f>Datos!$CO67</f>
        <v>182.95902244411485</v>
      </c>
    </row>
    <row r="18" spans="2:60" x14ac:dyDescent="0.25">
      <c r="B18" s="43" t="s">
        <v>175</v>
      </c>
      <c r="C18" s="27">
        <f>Datos!$CP18</f>
        <v>165.11525021280411</v>
      </c>
      <c r="D18" s="27">
        <f>Datos!$CP19</f>
        <v>145.2533488642982</v>
      </c>
      <c r="E18" s="27">
        <f>Datos!$CP20</f>
        <v>143.67638144366657</v>
      </c>
      <c r="F18" s="27">
        <f>Datos!$CP21</f>
        <v>142.09941402303497</v>
      </c>
      <c r="G18" s="27">
        <f>Datos!$CP22</f>
        <v>133.12331233123314</v>
      </c>
      <c r="H18" s="27">
        <f>Datos!$CP23</f>
        <v>168.82104877154381</v>
      </c>
      <c r="I18" s="27">
        <f>Datos!$CP24</f>
        <v>495.74566831683171</v>
      </c>
      <c r="J18" s="27">
        <f>Datos!$CP25</f>
        <v>142.61359910825522</v>
      </c>
      <c r="K18" s="27">
        <f>Datos!$CP26</f>
        <v>168.07534411977784</v>
      </c>
      <c r="L18" s="27">
        <f>Datos!$CP27</f>
        <v>153.39753153397533</v>
      </c>
      <c r="M18" s="27"/>
      <c r="N18" s="43" t="s">
        <v>175</v>
      </c>
      <c r="O18" s="27">
        <f>Datos!$CP28</f>
        <v>131.3287578757876</v>
      </c>
      <c r="P18" s="27">
        <f>Datos!$CP29</f>
        <v>115.51922634123879</v>
      </c>
      <c r="Q18" s="27">
        <f>Datos!$CP30</f>
        <v>105.52593720910555</v>
      </c>
      <c r="R18" s="27">
        <f>Datos!$CP31</f>
        <v>106.90962713292606</v>
      </c>
      <c r="S18" s="27">
        <f>Datos!$CP32</f>
        <v>99.582212556515785</v>
      </c>
      <c r="T18" s="27">
        <f>Datos!$CP33</f>
        <v>92.79569643146985</v>
      </c>
      <c r="U18" s="27">
        <f>Datos!$CP34</f>
        <v>110.23169526728643</v>
      </c>
      <c r="V18" s="27">
        <f>Datos!$CP35</f>
        <v>100</v>
      </c>
      <c r="W18" s="27">
        <f>Datos!$CP36</f>
        <v>97.048659210545495</v>
      </c>
      <c r="X18" s="27">
        <f>Datos!$CP37</f>
        <v>98.261826182618293</v>
      </c>
      <c r="Y18" s="27"/>
      <c r="Z18" s="43" t="s">
        <v>175</v>
      </c>
      <c r="AA18" s="27">
        <f>Datos!$CP38</f>
        <v>100.4950495049505</v>
      </c>
      <c r="AB18" s="27">
        <f>Datos!$CP39</f>
        <v>110.33688274487827</v>
      </c>
      <c r="AC18" s="27">
        <f>Datos!$CP40</f>
        <v>119.66501456710736</v>
      </c>
      <c r="AD18" s="27">
        <f>Datos!$CP41</f>
        <v>118.18191954330568</v>
      </c>
      <c r="AE18" s="27">
        <f>Datos!$CP42</f>
        <v>127.36908238414915</v>
      </c>
      <c r="AF18" s="27">
        <f>Datos!$CP43</f>
        <v>142.45575136664246</v>
      </c>
      <c r="AG18" s="27">
        <f>Datos!$CP44</f>
        <v>144.53701467707748</v>
      </c>
      <c r="AH18" s="27">
        <f>Datos!$CP45</f>
        <v>158.59727333989943</v>
      </c>
      <c r="AI18" s="27">
        <f>Datos!$CP46</f>
        <v>155.30232268509872</v>
      </c>
      <c r="AJ18" s="27">
        <f>Datos!$CP47</f>
        <v>165.17225702162054</v>
      </c>
      <c r="AK18" s="27"/>
      <c r="AL18" s="43" t="s">
        <v>175</v>
      </c>
      <c r="AM18" s="27">
        <f>Datos!$CP48</f>
        <v>155.36892262382221</v>
      </c>
      <c r="AN18" s="27">
        <f>Datos!$CP49</f>
        <v>161.96579242219835</v>
      </c>
      <c r="AO18" s="27">
        <f>Datos!$CP50</f>
        <v>165.27573038663775</v>
      </c>
      <c r="AP18" s="27">
        <f>Datos!$CP51</f>
        <v>163.11909284004454</v>
      </c>
      <c r="AQ18" s="27">
        <f>Datos!$CP52</f>
        <v>165.50228056513518</v>
      </c>
      <c r="AR18" s="27">
        <f>Datos!$CP53</f>
        <v>155.86108932092353</v>
      </c>
      <c r="AS18" s="27">
        <f>Datos!$CP54</f>
        <v>157.87462990672057</v>
      </c>
      <c r="AT18" s="27">
        <f>Datos!$CP55</f>
        <v>143.56435643564359</v>
      </c>
      <c r="AU18" s="27">
        <f>Datos!$CP56</f>
        <v>148.4602651326947</v>
      </c>
      <c r="AV18" s="27">
        <f>Datos!$CP57</f>
        <v>153.24259926066165</v>
      </c>
      <c r="AW18" s="27"/>
      <c r="AX18" s="43" t="s">
        <v>175</v>
      </c>
      <c r="AY18" s="27">
        <f>Datos!$CP58</f>
        <v>170.28613724690999</v>
      </c>
      <c r="AZ18" s="27">
        <f>Datos!$CP59</f>
        <v>164.44346092988974</v>
      </c>
      <c r="BA18" s="27">
        <f>Datos!$CP60</f>
        <v>144.74546937859915</v>
      </c>
      <c r="BB18" s="27">
        <f>Datos!$CP61</f>
        <v>167.08727665650542</v>
      </c>
      <c r="BC18" s="27">
        <f>Datos!$CP62</f>
        <v>166.25736882042872</v>
      </c>
      <c r="BD18" s="27">
        <f>Datos!$CP63</f>
        <v>154.04700757227451</v>
      </c>
      <c r="BE18" s="27">
        <f>Datos!$CP64</f>
        <v>167.50449893714944</v>
      </c>
      <c r="BF18" s="27">
        <f>Datos!$CP65</f>
        <v>187.81635634117615</v>
      </c>
      <c r="BG18" s="27">
        <f>Datos!$CP66</f>
        <v>183.07688644451645</v>
      </c>
      <c r="BH18" s="27">
        <f>Datos!$CP67</f>
        <v>159.51219706395014</v>
      </c>
    </row>
    <row r="19" spans="2:60" x14ac:dyDescent="0.25">
      <c r="B19" s="43" t="s">
        <v>283</v>
      </c>
      <c r="C19" s="27">
        <f>Datos!$Y18/1000000</f>
        <v>17.427791549553184</v>
      </c>
      <c r="D19" s="27">
        <f>Datos!$Y19/1000000</f>
        <v>17.729544200321119</v>
      </c>
      <c r="E19" s="27">
        <f>Datos!$Y20/1000000</f>
        <v>18.03652153271246</v>
      </c>
      <c r="F19" s="27">
        <f>Datos!$Y21/1000000</f>
        <v>18.348814009223545</v>
      </c>
      <c r="G19" s="27">
        <f>Datos!$Y22/1000000</f>
        <v>18.66651365865922</v>
      </c>
      <c r="H19" s="27">
        <f>Datos!$Y23/1000000</f>
        <v>18.989714103252599</v>
      </c>
      <c r="I19" s="27">
        <f>Datos!$Y24/1000000</f>
        <v>19.318510586254408</v>
      </c>
      <c r="J19" s="27">
        <f>Datos!$Y25/1000000</f>
        <v>19.652999999999999</v>
      </c>
      <c r="K19" s="27">
        <f>Datos!$Y26/1000000</f>
        <v>20.194485214740439</v>
      </c>
      <c r="L19" s="27">
        <f>Datos!$Y27/1000000</f>
        <v>20.750889588783913</v>
      </c>
      <c r="M19" s="27"/>
      <c r="N19" s="43" t="s">
        <v>283</v>
      </c>
      <c r="O19" s="27">
        <f>Datos!$Y28/1000000</f>
        <v>21.322624179179165</v>
      </c>
      <c r="P19" s="27">
        <f>Datos!$Y29/1000000</f>
        <v>21.910111368539191</v>
      </c>
      <c r="Q19" s="27">
        <f>Datos!$Y30/1000000</f>
        <v>22.513785177086508</v>
      </c>
      <c r="R19" s="27">
        <f>Datos!$Y31/1000000</f>
        <v>23.134091583295984</v>
      </c>
      <c r="S19" s="27">
        <f>Datos!$Y32/1000000</f>
        <v>23.771488853372109</v>
      </c>
      <c r="T19" s="27">
        <f>Datos!$Y33/1000000</f>
        <v>24.426447879804115</v>
      </c>
      <c r="U19" s="27">
        <f>Datos!$Y34/1000000</f>
        <v>25.099452529249078</v>
      </c>
      <c r="V19" s="27">
        <f>Datos!$Y35/1000000</f>
        <v>25.791</v>
      </c>
      <c r="W19" s="27">
        <f>Datos!$Y36/1000000</f>
        <v>26.584746149328058</v>
      </c>
      <c r="X19" s="27">
        <f>Datos!$Y37/1000000</f>
        <v>27.402920701958553</v>
      </c>
      <c r="Y19" s="27"/>
      <c r="Z19" s="43" t="s">
        <v>283</v>
      </c>
      <c r="AA19" s="27">
        <f>Datos!$Y38/1000000</f>
        <v>28.246275468641574</v>
      </c>
      <c r="AB19" s="27">
        <f>Datos!$Y39/1000000</f>
        <v>29.115585397922867</v>
      </c>
      <c r="AC19" s="27">
        <f>Datos!$Y40/1000000</f>
        <v>30.011649288234739</v>
      </c>
      <c r="AD19" s="27">
        <f>Datos!$Y41/1000000</f>
        <v>30.935290521902317</v>
      </c>
      <c r="AE19" s="27">
        <f>Datos!$Y42/1000000</f>
        <v>31.887357821739656</v>
      </c>
      <c r="AF19" s="27">
        <f>Datos!$Y43/1000000</f>
        <v>32.868726030930915</v>
      </c>
      <c r="AG19" s="167">
        <f>Datos!$Y44/1000000</f>
        <v>33.880296916913245</v>
      </c>
      <c r="AH19" s="167">
        <f>Datos!$Y45/1000000</f>
        <v>34.923000000000002</v>
      </c>
      <c r="AI19" s="167">
        <f>Datos!$Y46/1000000</f>
        <v>36.121141075255423</v>
      </c>
      <c r="AJ19" s="167">
        <f>Datos!$Y47/1000000</f>
        <v>37.360388070283321</v>
      </c>
      <c r="AK19" s="167"/>
      <c r="AL19" s="43" t="s">
        <v>283</v>
      </c>
      <c r="AM19" s="167">
        <f>Datos!$Y48/1000000</f>
        <v>38.642151250264682</v>
      </c>
      <c r="AN19" s="167">
        <f>Datos!$Y49/1000000</f>
        <v>39.967889263871037</v>
      </c>
      <c r="AO19" s="167">
        <f>Datos!$Y50/1000000</f>
        <v>41.339110803209124</v>
      </c>
      <c r="AP19" s="167">
        <f>Datos!$Y51/1000000</f>
        <v>42.757376320715061</v>
      </c>
      <c r="AQ19" s="167">
        <f>Datos!$Y52/1000000</f>
        <v>44.224299804951876</v>
      </c>
      <c r="AR19" s="167">
        <f>Datos!$Y53/1000000</f>
        <v>45.7415506173312</v>
      </c>
      <c r="AS19" s="167">
        <f>Datos!$Y54/1000000</f>
        <v>47.310855391849408</v>
      </c>
      <c r="AT19" s="167">
        <f>Datos!$Y55/1000000</f>
        <v>48.933999999999997</v>
      </c>
      <c r="AU19" s="167">
        <f>Datos!$Y56/1000000</f>
        <v>50.484461659721255</v>
      </c>
      <c r="AV19" s="167">
        <f>Datos!$Y57/1000000</f>
        <v>52.084049312785901</v>
      </c>
      <c r="AW19" s="167"/>
      <c r="AX19" s="43" t="s">
        <v>283</v>
      </c>
      <c r="AY19" s="27">
        <f>Datos!$Y58/1000000</f>
        <v>53.734319504115156</v>
      </c>
      <c r="AZ19" s="27">
        <f>Datos!$Y59/1000000</f>
        <v>55.436878097370204</v>
      </c>
      <c r="BA19" s="27">
        <f>Datos!$Y60/1000000</f>
        <v>57.193381837604264</v>
      </c>
      <c r="BB19" s="27">
        <f>Datos!$Y61/1000000</f>
        <v>59.00553996342687</v>
      </c>
      <c r="BC19" s="27">
        <f>Datos!$Y62/1000000</f>
        <v>60.875115870249196</v>
      </c>
      <c r="BD19" s="27">
        <f>Datos!$Y63/1000000</f>
        <v>62.803928826228898</v>
      </c>
      <c r="BE19" s="27">
        <f>Datos!$Y64/1000000</f>
        <v>64.793855742584199</v>
      </c>
      <c r="BF19" s="27">
        <f>Datos!$Y65/1000000</f>
        <v>66.846833000000004</v>
      </c>
      <c r="BG19" s="27">
        <f>Datos!$Y66/1000000</f>
        <v>68.163973681025752</v>
      </c>
      <c r="BH19" s="27">
        <f>Datos!$Y67/1000000</f>
        <v>69.507067118461265</v>
      </c>
    </row>
    <row r="20" spans="2:60" x14ac:dyDescent="0.25">
      <c r="B20" s="9" t="s">
        <v>288</v>
      </c>
      <c r="C20" s="27">
        <f>Datos!$BD18</f>
        <v>4.9973558963511371</v>
      </c>
      <c r="D20" s="27">
        <f>Datos!$BD19</f>
        <v>6.7694531438207663</v>
      </c>
      <c r="E20" s="27">
        <f>Datos!$BD20</f>
        <v>6.8502202643171808</v>
      </c>
      <c r="F20" s="27">
        <f>Datos!$BD21</f>
        <v>6.5656565656565666</v>
      </c>
      <c r="G20" s="27">
        <f>Datos!$BD22</f>
        <v>7.2499999999999991</v>
      </c>
      <c r="H20" s="27">
        <f>Datos!$BD23</f>
        <v>6.8534541958522182</v>
      </c>
      <c r="I20" s="27">
        <f>Datos!$BD24</f>
        <v>8.5497752087347489</v>
      </c>
      <c r="J20" s="27">
        <f>Datos!$BD25</f>
        <v>9.6157109952721527</v>
      </c>
      <c r="K20" s="27">
        <f>Datos!$BD26</f>
        <v>10.741984402079723</v>
      </c>
      <c r="L20" s="27">
        <f>Datos!$BD27</f>
        <v>9.5168991667446878</v>
      </c>
      <c r="M20" s="27"/>
      <c r="N20" s="9" t="s">
        <v>288</v>
      </c>
      <c r="O20" s="27">
        <f>Datos!$BD28</f>
        <v>9.8588415803605667</v>
      </c>
      <c r="P20" s="27">
        <f>Datos!$BD29</f>
        <v>9.2521674379022389</v>
      </c>
      <c r="Q20" s="27">
        <f>Datos!$BD30</f>
        <v>11.186424195273752</v>
      </c>
      <c r="R20" s="27">
        <f>Datos!$BD31</f>
        <v>11.766917293233083</v>
      </c>
      <c r="S20" s="27">
        <f>Datos!$BD32</f>
        <v>13.400058021467945</v>
      </c>
      <c r="T20" s="27">
        <f>Datos!$BD33</f>
        <v>13.740672487236033</v>
      </c>
      <c r="U20" s="27">
        <f>Datos!$BD34</f>
        <v>13.872349774799517</v>
      </c>
      <c r="V20" s="27">
        <f>Datos!$BD35</f>
        <v>13.293646087802102</v>
      </c>
      <c r="W20" s="27">
        <f>Datos!$BD36</f>
        <v>15.339770114942533</v>
      </c>
      <c r="X20" s="27">
        <f>Datos!$BD37</f>
        <v>15.796894725624252</v>
      </c>
      <c r="Y20" s="27"/>
      <c r="Z20" s="9" t="s">
        <v>288</v>
      </c>
      <c r="AA20" s="27">
        <f>Datos!$BD38</f>
        <v>14.491296320717396</v>
      </c>
      <c r="AB20" s="27">
        <f>Datos!$BD39</f>
        <v>15.171229171175074</v>
      </c>
      <c r="AC20" s="27">
        <f>Datos!$BD40</f>
        <v>15.112211697555884</v>
      </c>
      <c r="AD20" s="27">
        <f>Datos!$BD41</f>
        <v>16.922852701127091</v>
      </c>
      <c r="AE20" s="27">
        <f>Datos!$BD42</f>
        <v>16.821481143089184</v>
      </c>
      <c r="AF20" s="27">
        <f>Datos!$BD43</f>
        <v>15.564368192301545</v>
      </c>
      <c r="AG20" s="167">
        <f>Datos!$BD44</f>
        <v>15.077572244480436</v>
      </c>
      <c r="AH20" s="167">
        <f>Datos!$BD45</f>
        <v>15.971522137968607</v>
      </c>
      <c r="AI20" s="167">
        <f>Datos!$BD46</f>
        <v>14.811009259045463</v>
      </c>
      <c r="AJ20" s="167">
        <f>Datos!$BD47</f>
        <v>14.68350635235918</v>
      </c>
      <c r="AK20" s="167"/>
      <c r="AL20" s="9" t="s">
        <v>288</v>
      </c>
      <c r="AM20" s="167">
        <f>Datos!$BD48</f>
        <v>15.662749095945216</v>
      </c>
      <c r="AN20" s="167">
        <f>Datos!$BD49</f>
        <v>16.1730502116081</v>
      </c>
      <c r="AO20" s="167">
        <f>Datos!$BD50</f>
        <v>16.563832174108146</v>
      </c>
      <c r="AP20" s="167">
        <f>Datos!$BD51</f>
        <v>16.907697277217729</v>
      </c>
      <c r="AQ20" s="167">
        <f>Datos!$BD52</f>
        <v>18.206599492346744</v>
      </c>
      <c r="AR20" s="167">
        <f>Datos!$BD53</f>
        <v>18.236359897515129</v>
      </c>
      <c r="AS20" s="167">
        <f>Datos!$BD54</f>
        <v>18.275699102052307</v>
      </c>
      <c r="AT20" s="167">
        <f>Datos!$BD55</f>
        <v>19.955210443394105</v>
      </c>
      <c r="AU20" s="167">
        <f>Datos!$BD56</f>
        <v>17.973474064867929</v>
      </c>
      <c r="AV20" s="167">
        <f>Datos!$BD57</f>
        <v>18.97008460740253</v>
      </c>
      <c r="AW20" s="167"/>
      <c r="AX20" s="9" t="s">
        <v>288</v>
      </c>
      <c r="AY20" s="126">
        <f>Datos!$BD58</f>
        <v>19.299715874139338</v>
      </c>
      <c r="AZ20" s="126">
        <f>Datos!$BD59</f>
        <v>19.881361376537029</v>
      </c>
      <c r="BA20" s="126">
        <f>Datos!$BD60</f>
        <v>21.417844643425298</v>
      </c>
      <c r="BB20" s="126">
        <f>Datos!$BD61</f>
        <v>21.037690157611262</v>
      </c>
      <c r="BC20" s="126">
        <f>Datos!$BD62</f>
        <v>19.64723243800368</v>
      </c>
      <c r="BD20" s="126">
        <f>Datos!$BD63</f>
        <v>21.067229457713236</v>
      </c>
      <c r="BE20" s="126">
        <f>Datos!$BD64</f>
        <v>23.421317374327064</v>
      </c>
      <c r="BF20" s="126">
        <f>Datos!$BD65</f>
        <v>23.518712941781324</v>
      </c>
      <c r="BG20" s="126">
        <f>Datos!$BD66</f>
        <v>25.021544559005239</v>
      </c>
      <c r="BH20" s="126">
        <f>Datos!$BD67</f>
        <v>21.872492216998324</v>
      </c>
    </row>
    <row r="21" spans="2:60" x14ac:dyDescent="0.25">
      <c r="B21" s="81" t="s">
        <v>289</v>
      </c>
      <c r="C21" s="27">
        <f>Datos!$BK18</f>
        <v>2.2474881015335799</v>
      </c>
      <c r="D21" s="27">
        <f>Datos!$BK19</f>
        <v>2.3608768971332208</v>
      </c>
      <c r="E21" s="27">
        <f>Datos!$BK20</f>
        <v>3.0176211453744495</v>
      </c>
      <c r="F21" s="27">
        <f>Datos!$BK21</f>
        <v>3.1425364758698096</v>
      </c>
      <c r="G21" s="27">
        <f>Datos!$BK22</f>
        <v>2.8235294117647061</v>
      </c>
      <c r="H21" s="27">
        <f>Datos!$BK23</f>
        <v>2.7194066749072929</v>
      </c>
      <c r="I21" s="27">
        <f>Datos!$BK24</f>
        <v>3.3988439306358385</v>
      </c>
      <c r="J21" s="27">
        <f>Datos!$BK25</f>
        <v>4.075645532791853</v>
      </c>
      <c r="K21" s="27">
        <f>Datos!$BK26</f>
        <v>4.1561958405545925</v>
      </c>
      <c r="L21" s="27">
        <f>Datos!$BK27</f>
        <v>4.610991480198483</v>
      </c>
      <c r="M21" s="27"/>
      <c r="N21" s="81" t="s">
        <v>289</v>
      </c>
      <c r="O21" s="27">
        <f>Datos!$BK28</f>
        <v>4.8032220943613337</v>
      </c>
      <c r="P21" s="27">
        <f>Datos!$BK29</f>
        <v>3.8481995638529867</v>
      </c>
      <c r="Q21" s="27">
        <f>Datos!$BK30</f>
        <v>4.6319167558105603</v>
      </c>
      <c r="R21" s="27">
        <f>Datos!$BK31</f>
        <v>4.0476190476190483</v>
      </c>
      <c r="S21" s="27">
        <f>Datos!$BK32</f>
        <v>4.6130290429681216</v>
      </c>
      <c r="T21" s="27">
        <f>Datos!$BK33</f>
        <v>4.9282499018156551</v>
      </c>
      <c r="U21" s="27">
        <f>Datos!$BK34</f>
        <v>5.3943754806107878</v>
      </c>
      <c r="V21" s="27">
        <f>Datos!$BK35</f>
        <v>6.7357635841851851</v>
      </c>
      <c r="W21" s="27">
        <f>Datos!$BK36</f>
        <v>5.5374712643678157</v>
      </c>
      <c r="X21" s="27">
        <f>Datos!$BK37</f>
        <v>5.7022937058350962</v>
      </c>
      <c r="Y21" s="27"/>
      <c r="Z21" s="81" t="s">
        <v>289</v>
      </c>
      <c r="AA21" s="27">
        <f>Datos!$BK38</f>
        <v>5.3705657391533688</v>
      </c>
      <c r="AB21" s="27">
        <f>Datos!$BK39</f>
        <v>5.9862583856308156</v>
      </c>
      <c r="AC21" s="27">
        <f>Datos!$BK40</f>
        <v>5.1747304365207158</v>
      </c>
      <c r="AD21" s="27">
        <f>Datos!$BK41</f>
        <v>4.6900505246793633</v>
      </c>
      <c r="AE21" s="27">
        <f>Datos!$BK42</f>
        <v>5.0225876859042691</v>
      </c>
      <c r="AF21" s="27">
        <f>Datos!$BK43</f>
        <v>4.9651004361494016</v>
      </c>
      <c r="AG21" s="167">
        <f>Datos!$BK44</f>
        <v>4.8823629699087894</v>
      </c>
      <c r="AH21" s="167">
        <f>Datos!$BK45</f>
        <v>5.4901911673544035</v>
      </c>
      <c r="AI21" s="167">
        <f>Datos!$BK46</f>
        <v>6.2319610242674743</v>
      </c>
      <c r="AJ21" s="167">
        <f>Datos!$BK47</f>
        <v>6.2752635439364806</v>
      </c>
      <c r="AK21" s="167"/>
      <c r="AL21" s="81" t="s">
        <v>289</v>
      </c>
      <c r="AM21" s="167">
        <f>Datos!$BK48</f>
        <v>6.9140955605139638</v>
      </c>
      <c r="AN21" s="167">
        <f>Datos!$BK49</f>
        <v>6.8569985458307707</v>
      </c>
      <c r="AO21" s="167">
        <f>Datos!$BK50</f>
        <v>4.8792162141948996</v>
      </c>
      <c r="AP21" s="167">
        <f>Datos!$BK51</f>
        <v>5.2070014401270539</v>
      </c>
      <c r="AQ21" s="167">
        <f>Datos!$BK52</f>
        <v>6.478578570879165</v>
      </c>
      <c r="AR21" s="167">
        <f>Datos!$BK53</f>
        <v>6.4786665851530323</v>
      </c>
      <c r="AS21" s="167">
        <f>Datos!$BK54</f>
        <v>6.6212329937958154</v>
      </c>
      <c r="AT21" s="167">
        <f>Datos!$BK55</f>
        <v>6.5833896016205262</v>
      </c>
      <c r="AU21" s="167">
        <f>Datos!$BK56</f>
        <v>4.6339776045843868</v>
      </c>
      <c r="AV21" s="167">
        <f>Datos!$BK57</f>
        <v>6.0843665777740004</v>
      </c>
      <c r="AW21" s="167"/>
      <c r="AX21" s="81" t="s">
        <v>289</v>
      </c>
      <c r="AY21" s="126">
        <f>Datos!$BK58</f>
        <v>7.4830906756637452</v>
      </c>
      <c r="AZ21" s="126">
        <f>Datos!$BK59</f>
        <v>7.5457899071586638</v>
      </c>
      <c r="BA21" s="126">
        <f>Datos!$BK60</f>
        <v>8.9744102540793591</v>
      </c>
      <c r="BB21" s="126">
        <f>Datos!$BK61</f>
        <v>8.1756831669302272</v>
      </c>
      <c r="BC21" s="126">
        <f>Datos!$BK62</f>
        <v>7.8260907183023711</v>
      </c>
      <c r="BD21" s="126">
        <f>Datos!$BK63</f>
        <v>9.5023611725516979</v>
      </c>
      <c r="BE21" s="126">
        <f>Datos!$BK64</f>
        <v>10.253213827690457</v>
      </c>
      <c r="BF21" s="126">
        <f>Datos!$BK65</f>
        <v>10.572924244525215</v>
      </c>
      <c r="BG21" s="126">
        <f>Datos!$BK66</f>
        <v>11.417783252411553</v>
      </c>
      <c r="BH21" s="126">
        <f>Datos!$BK67</f>
        <v>10.056387975449343</v>
      </c>
    </row>
    <row r="22" spans="2:60" x14ac:dyDescent="0.25">
      <c r="B22" s="81" t="s">
        <v>290</v>
      </c>
      <c r="C22" s="27">
        <f>Datos!$BL18</f>
        <v>2.7498677948175567</v>
      </c>
      <c r="D22" s="27">
        <f>Datos!$BL19</f>
        <v>4.4085762466875451</v>
      </c>
      <c r="E22" s="27">
        <f>Datos!$BL20</f>
        <v>3.8325991189427313</v>
      </c>
      <c r="F22" s="27">
        <f>Datos!$BL21</f>
        <v>3.4231200897867562</v>
      </c>
      <c r="G22" s="27">
        <f>Datos!$BL22</f>
        <v>4.4264705882352944</v>
      </c>
      <c r="H22" s="27">
        <f>Datos!$BL23</f>
        <v>4.1340475209449252</v>
      </c>
      <c r="I22" s="27">
        <f>Datos!$BL24</f>
        <v>5.1509312780989092</v>
      </c>
      <c r="J22" s="27">
        <f>Datos!$BL25</f>
        <v>5.5400654624803005</v>
      </c>
      <c r="K22" s="27">
        <f>Datos!$BL26</f>
        <v>6.5857885615251295</v>
      </c>
      <c r="L22" s="27">
        <f>Datos!$BL27</f>
        <v>4.9059076865462048</v>
      </c>
      <c r="M22" s="27"/>
      <c r="N22" s="81" t="s">
        <v>290</v>
      </c>
      <c r="O22" s="27">
        <f>Datos!$BL28</f>
        <v>5.0556194859992321</v>
      </c>
      <c r="P22" s="27">
        <f>Datos!$BL29</f>
        <v>5.4039678740492532</v>
      </c>
      <c r="Q22" s="27">
        <f>Datos!$BL30</f>
        <v>6.5545074394631921</v>
      </c>
      <c r="R22" s="27">
        <f>Datos!$BL31</f>
        <v>7.7192982456140351</v>
      </c>
      <c r="S22" s="27">
        <f>Datos!$BL32</f>
        <v>8.7870289784998228</v>
      </c>
      <c r="T22" s="27">
        <f>Datos!$BL33</f>
        <v>8.8124225854203786</v>
      </c>
      <c r="U22" s="27">
        <f>Datos!$BL34</f>
        <v>8.4779742941887282</v>
      </c>
      <c r="V22" s="27">
        <f>Datos!$BL35</f>
        <v>6.5578825036169155</v>
      </c>
      <c r="W22" s="27">
        <f>Datos!$BL36</f>
        <v>9.8022988505747133</v>
      </c>
      <c r="X22" s="27">
        <f>Datos!$BL37</f>
        <v>10.094601019789156</v>
      </c>
      <c r="Y22" s="27"/>
      <c r="Z22" s="81" t="s">
        <v>290</v>
      </c>
      <c r="AA22" s="27">
        <f>Datos!$BL38</f>
        <v>9.1207305815640272</v>
      </c>
      <c r="AB22" s="27">
        <f>Datos!$BL39</f>
        <v>9.1849707855442535</v>
      </c>
      <c r="AC22" s="27">
        <f>Datos!$BL40</f>
        <v>9.9374812610351686</v>
      </c>
      <c r="AD22" s="27">
        <f>Datos!$BL41</f>
        <v>12.232802176447727</v>
      </c>
      <c r="AE22" s="27">
        <f>Datos!$BL42</f>
        <v>11.798893457184914</v>
      </c>
      <c r="AF22" s="27">
        <f>Datos!$BL43</f>
        <v>10.599267756152141</v>
      </c>
      <c r="AG22" s="167">
        <f>Datos!$BL44</f>
        <v>10.195209274571649</v>
      </c>
      <c r="AH22" s="167">
        <f>Datos!$BL45</f>
        <v>10.481330970614202</v>
      </c>
      <c r="AI22" s="167">
        <f>Datos!$BL46</f>
        <v>8.5790482347779911</v>
      </c>
      <c r="AJ22" s="167">
        <f>Datos!$BL47</f>
        <v>8.408242808422699</v>
      </c>
      <c r="AK22" s="167"/>
      <c r="AL22" s="81" t="s">
        <v>290</v>
      </c>
      <c r="AM22" s="167">
        <f>Datos!$BL48</f>
        <v>8.7486535354312522</v>
      </c>
      <c r="AN22" s="167">
        <f>Datos!$BL49</f>
        <v>9.31605166577733</v>
      </c>
      <c r="AO22" s="167">
        <f>Datos!$BL50</f>
        <v>11.684615959913245</v>
      </c>
      <c r="AP22" s="167">
        <f>Datos!$BL51</f>
        <v>11.700695837090674</v>
      </c>
      <c r="AQ22" s="167">
        <f>Datos!$BL52</f>
        <v>11.728020921467579</v>
      </c>
      <c r="AR22" s="167">
        <f>Datos!$BL53</f>
        <v>11.757693312362099</v>
      </c>
      <c r="AS22" s="167">
        <f>Datos!$BL54</f>
        <v>11.654466108256493</v>
      </c>
      <c r="AT22" s="167">
        <f>Datos!$BL55</f>
        <v>13.371820841773577</v>
      </c>
      <c r="AU22" s="167">
        <f>Datos!$BL56</f>
        <v>13.339496460283543</v>
      </c>
      <c r="AV22" s="167">
        <f>Datos!$BL57</f>
        <v>12.88571802962853</v>
      </c>
      <c r="AW22" s="167"/>
      <c r="AX22" s="81" t="s">
        <v>290</v>
      </c>
      <c r="AY22" s="126">
        <f>Datos!$BL58</f>
        <v>11.816625198475592</v>
      </c>
      <c r="AZ22" s="126">
        <f>Datos!$BL59</f>
        <v>12.335571469378365</v>
      </c>
      <c r="BA22" s="126">
        <f>Datos!$BL60</f>
        <v>12.443434389345937</v>
      </c>
      <c r="BB22" s="126">
        <f>Datos!$BL61</f>
        <v>12.862006990681039</v>
      </c>
      <c r="BC22" s="126">
        <f>Datos!$BL62</f>
        <v>11.821141719701309</v>
      </c>
      <c r="BD22" s="126">
        <f>Datos!$BL63</f>
        <v>11.564868285161536</v>
      </c>
      <c r="BE22" s="126">
        <f>Datos!$BL64</f>
        <v>13.168103546636607</v>
      </c>
      <c r="BF22" s="126">
        <f>Datos!$BL65</f>
        <v>12.945788697256111</v>
      </c>
      <c r="BG22" s="126">
        <f>Datos!$BL66</f>
        <v>13.603761306593684</v>
      </c>
      <c r="BH22" s="126">
        <f>Datos!$BL67</f>
        <v>11.816104241548981</v>
      </c>
    </row>
    <row r="23" spans="2:60" x14ac:dyDescent="0.25">
      <c r="B23" s="9" t="s">
        <v>291</v>
      </c>
      <c r="C23" s="27">
        <f>C20</f>
        <v>4.9973558963511371</v>
      </c>
      <c r="D23" s="27">
        <f t="shared" ref="D23:BH23" si="0">D20</f>
        <v>6.7694531438207663</v>
      </c>
      <c r="E23" s="27">
        <f t="shared" si="0"/>
        <v>6.8502202643171808</v>
      </c>
      <c r="F23" s="27">
        <f t="shared" si="0"/>
        <v>6.5656565656565666</v>
      </c>
      <c r="G23" s="27">
        <f t="shared" si="0"/>
        <v>7.2499999999999991</v>
      </c>
      <c r="H23" s="27">
        <f t="shared" si="0"/>
        <v>6.8534541958522182</v>
      </c>
      <c r="I23" s="27">
        <f t="shared" si="0"/>
        <v>8.5497752087347489</v>
      </c>
      <c r="J23" s="27">
        <f t="shared" si="0"/>
        <v>9.6157109952721527</v>
      </c>
      <c r="K23" s="27">
        <f t="shared" si="0"/>
        <v>10.741984402079723</v>
      </c>
      <c r="L23" s="27">
        <f t="shared" si="0"/>
        <v>9.5168991667446878</v>
      </c>
      <c r="M23" s="27"/>
      <c r="N23" s="9" t="s">
        <v>291</v>
      </c>
      <c r="O23" s="27">
        <f t="shared" si="0"/>
        <v>9.8588415803605667</v>
      </c>
      <c r="P23" s="27">
        <f t="shared" si="0"/>
        <v>9.2521674379022389</v>
      </c>
      <c r="Q23" s="27">
        <f t="shared" si="0"/>
        <v>11.186424195273752</v>
      </c>
      <c r="R23" s="27">
        <f t="shared" si="0"/>
        <v>11.766917293233083</v>
      </c>
      <c r="S23" s="27">
        <f t="shared" si="0"/>
        <v>13.400058021467945</v>
      </c>
      <c r="T23" s="27">
        <f t="shared" si="0"/>
        <v>13.740672487236033</v>
      </c>
      <c r="U23" s="27">
        <f t="shared" si="0"/>
        <v>13.872349774799517</v>
      </c>
      <c r="V23" s="27">
        <f t="shared" si="0"/>
        <v>13.293646087802102</v>
      </c>
      <c r="W23" s="27">
        <f t="shared" si="0"/>
        <v>15.339770114942533</v>
      </c>
      <c r="X23" s="27">
        <f t="shared" si="0"/>
        <v>15.796894725624252</v>
      </c>
      <c r="Y23" s="27"/>
      <c r="Z23" s="9" t="s">
        <v>291</v>
      </c>
      <c r="AA23" s="27">
        <f t="shared" si="0"/>
        <v>14.491296320717396</v>
      </c>
      <c r="AB23" s="27">
        <f t="shared" si="0"/>
        <v>15.171229171175074</v>
      </c>
      <c r="AC23" s="27">
        <f t="shared" si="0"/>
        <v>15.112211697555884</v>
      </c>
      <c r="AD23" s="27">
        <f t="shared" si="0"/>
        <v>16.922852701127091</v>
      </c>
      <c r="AE23" s="27">
        <f t="shared" si="0"/>
        <v>16.821481143089184</v>
      </c>
      <c r="AF23" s="27">
        <f t="shared" si="0"/>
        <v>15.564368192301545</v>
      </c>
      <c r="AG23" s="167">
        <f t="shared" si="0"/>
        <v>15.077572244480436</v>
      </c>
      <c r="AH23" s="167">
        <f t="shared" si="0"/>
        <v>15.971522137968607</v>
      </c>
      <c r="AI23" s="167">
        <f t="shared" si="0"/>
        <v>14.811009259045463</v>
      </c>
      <c r="AJ23" s="167">
        <f t="shared" si="0"/>
        <v>14.68350635235918</v>
      </c>
      <c r="AK23" s="167"/>
      <c r="AL23" s="9" t="s">
        <v>291</v>
      </c>
      <c r="AM23" s="167">
        <f t="shared" si="0"/>
        <v>15.662749095945216</v>
      </c>
      <c r="AN23" s="167">
        <f t="shared" si="0"/>
        <v>16.1730502116081</v>
      </c>
      <c r="AO23" s="167">
        <f t="shared" si="0"/>
        <v>16.563832174108146</v>
      </c>
      <c r="AP23" s="167">
        <f t="shared" si="0"/>
        <v>16.907697277217729</v>
      </c>
      <c r="AQ23" s="167">
        <f t="shared" si="0"/>
        <v>18.206599492346744</v>
      </c>
      <c r="AR23" s="167">
        <f t="shared" si="0"/>
        <v>18.236359897515129</v>
      </c>
      <c r="AS23" s="167">
        <f t="shared" si="0"/>
        <v>18.275699102052307</v>
      </c>
      <c r="AT23" s="167">
        <f t="shared" si="0"/>
        <v>19.955210443394105</v>
      </c>
      <c r="AU23" s="167">
        <f t="shared" si="0"/>
        <v>17.973474064867929</v>
      </c>
      <c r="AV23" s="167">
        <f t="shared" si="0"/>
        <v>18.97008460740253</v>
      </c>
      <c r="AW23" s="167"/>
      <c r="AX23" s="9" t="s">
        <v>291</v>
      </c>
      <c r="AY23" s="126">
        <f t="shared" si="0"/>
        <v>19.299715874139338</v>
      </c>
      <c r="AZ23" s="126">
        <f t="shared" si="0"/>
        <v>19.881361376537029</v>
      </c>
      <c r="BA23" s="126">
        <f t="shared" si="0"/>
        <v>21.417844643425298</v>
      </c>
      <c r="BB23" s="126">
        <f t="shared" si="0"/>
        <v>21.037690157611262</v>
      </c>
      <c r="BC23" s="126">
        <f t="shared" si="0"/>
        <v>19.64723243800368</v>
      </c>
      <c r="BD23" s="126">
        <f t="shared" si="0"/>
        <v>21.067229457713236</v>
      </c>
      <c r="BE23" s="126">
        <f t="shared" si="0"/>
        <v>23.421317374327064</v>
      </c>
      <c r="BF23" s="126">
        <f t="shared" si="0"/>
        <v>23.518712941781324</v>
      </c>
      <c r="BG23" s="126">
        <f t="shared" si="0"/>
        <v>25.021544559005239</v>
      </c>
      <c r="BH23" s="126">
        <f t="shared" si="0"/>
        <v>21.872492216998324</v>
      </c>
    </row>
    <row r="24" spans="2:60" x14ac:dyDescent="0.25">
      <c r="B24" s="81" t="s">
        <v>217</v>
      </c>
      <c r="C24" s="27">
        <f>Datos!$BE18</f>
        <v>-3.2256433985545572</v>
      </c>
      <c r="D24" s="27">
        <f>Datos!$BE19</f>
        <v>-7.467116357504219</v>
      </c>
      <c r="E24" s="27">
        <f>Datos!$BE20</f>
        <v>-7.5726872246696066</v>
      </c>
      <c r="F24" s="27">
        <f>Datos!$BE21</f>
        <v>-5.8114478114478114</v>
      </c>
      <c r="G24" s="27">
        <f>Datos!$BE22</f>
        <v>-4.0923529411764719</v>
      </c>
      <c r="H24" s="27">
        <f>Datos!$BE23</f>
        <v>-4.7216282104106568</v>
      </c>
      <c r="I24" s="27">
        <f>Datos!$BE24</f>
        <v>2.7350567330336122</v>
      </c>
      <c r="J24" s="27">
        <f>Datos!$BE25</f>
        <v>1.330821917808219</v>
      </c>
      <c r="K24" s="27">
        <f>Datos!$BE26</f>
        <v>-1.5187734690930101</v>
      </c>
      <c r="L24" s="27">
        <f>Datos!$BE27</f>
        <v>0.55851512030708739</v>
      </c>
      <c r="M24" s="27"/>
      <c r="N24" s="81" t="s">
        <v>217</v>
      </c>
      <c r="O24" s="27">
        <f>Datos!$BE28</f>
        <v>4.0895972382048322</v>
      </c>
      <c r="P24" s="27">
        <f>Datos!$BE29</f>
        <v>0.84412531248337885</v>
      </c>
      <c r="Q24" s="27">
        <f>Datos!$BE30</f>
        <v>0.52162347239780882</v>
      </c>
      <c r="R24" s="27">
        <f>Datos!$BE31</f>
        <v>-2.7831483470581215</v>
      </c>
      <c r="S24" s="27">
        <f>Datos!$BE32</f>
        <v>-2.3028720626631856</v>
      </c>
      <c r="T24" s="27">
        <f>Datos!$BE33</f>
        <v>-0.84874374389494778</v>
      </c>
      <c r="U24" s="27">
        <f>Datos!$BE34</f>
        <v>1.5912554011498041</v>
      </c>
      <c r="V24" s="27">
        <f>Datos!$BE35</f>
        <v>3.3428736886211445</v>
      </c>
      <c r="W24" s="27">
        <f>Datos!$BE36</f>
        <v>-3.2260049042145593</v>
      </c>
      <c r="X24" s="27">
        <f>Datos!$BE37</f>
        <v>-3.0076169942998914</v>
      </c>
      <c r="Y24" s="27"/>
      <c r="Z24" s="81" t="s">
        <v>217</v>
      </c>
      <c r="AA24" s="27">
        <f>Datos!$BE38</f>
        <v>-2.9004736471932828</v>
      </c>
      <c r="AB24" s="27">
        <f>Datos!$BE39</f>
        <v>-3.5882779250522967</v>
      </c>
      <c r="AC24" s="27">
        <f>Datos!$BE40</f>
        <v>2.359721497340455E-2</v>
      </c>
      <c r="AD24" s="27">
        <f>Datos!$BE41</f>
        <v>-2.2238146132918768</v>
      </c>
      <c r="AE24" s="27">
        <f>Datos!$BE42</f>
        <v>-3.8058558787202004</v>
      </c>
      <c r="AF24" s="27">
        <f>Datos!$BE43</f>
        <v>-3.6678794613973524</v>
      </c>
      <c r="AG24" s="167">
        <f>Datos!$BE44</f>
        <v>-2.0609567243485922</v>
      </c>
      <c r="AH24" s="167">
        <f>Datos!$BE45</f>
        <v>-3.2850040387469241</v>
      </c>
      <c r="AI24" s="167">
        <f>Datos!$BE46</f>
        <v>-2.4799983837077746</v>
      </c>
      <c r="AJ24" s="167">
        <f>Datos!$BE47</f>
        <v>-1.6704054480916153</v>
      </c>
      <c r="AK24" s="167"/>
      <c r="AL24" s="81" t="s">
        <v>217</v>
      </c>
      <c r="AM24" s="167">
        <f>Datos!$BE48</f>
        <v>-1.3590876740786335</v>
      </c>
      <c r="AN24" s="167">
        <f>Datos!$BE49</f>
        <v>-2.2642473961409526</v>
      </c>
      <c r="AO24" s="167">
        <f>Datos!$BE50</f>
        <v>-2.0702453070077032</v>
      </c>
      <c r="AP24" s="167">
        <f>Datos!$BE51</f>
        <v>-2.0096165493479052</v>
      </c>
      <c r="AQ24" s="167">
        <f>Datos!$BE52</f>
        <v>-2.3190523805861085</v>
      </c>
      <c r="AR24" s="167">
        <f>Datos!$BE53</f>
        <v>-2.6934235170539491</v>
      </c>
      <c r="AS24" s="167">
        <f>Datos!$BE54</f>
        <v>-2.2260153445484621</v>
      </c>
      <c r="AT24" s="167">
        <f>Datos!$BE55</f>
        <v>-3.3420549178483006</v>
      </c>
      <c r="AU24" s="167">
        <f>Datos!$BE56</f>
        <v>-2.369589662272888</v>
      </c>
      <c r="AV24" s="167">
        <f>Datos!$BE57</f>
        <v>-2.2260795500826949</v>
      </c>
      <c r="AW24" s="167"/>
      <c r="AX24" s="81" t="s">
        <v>217</v>
      </c>
      <c r="AY24" s="126">
        <f>Datos!$BE58</f>
        <v>-2.7659934779871209</v>
      </c>
      <c r="AZ24" s="126">
        <f>Datos!$BE59</f>
        <v>-4.4820147003413338</v>
      </c>
      <c r="BA24" s="126">
        <f>Datos!$BE60</f>
        <v>-5.048179628198719</v>
      </c>
      <c r="BB24" s="126">
        <f>Datos!$BE61</f>
        <v>-4.1374284447193519</v>
      </c>
      <c r="BC24" s="126">
        <f>Datos!$BE62</f>
        <v>-1.9480964398609972</v>
      </c>
      <c r="BD24" s="126">
        <f>Datos!$BE63</f>
        <v>-2.6153483488905187</v>
      </c>
      <c r="BE24" s="126">
        <f>Datos!$BE64</f>
        <v>-3.6148039169024164</v>
      </c>
      <c r="BF24" s="126">
        <f>Datos!$BE65</f>
        <v>-5.4503789661681514</v>
      </c>
      <c r="BG24" s="126">
        <f>Datos!$BE66</f>
        <v>-6.591621692822816</v>
      </c>
      <c r="BH24" s="126">
        <f>Datos!$BE67</f>
        <v>-3.3340700565939692</v>
      </c>
    </row>
    <row r="25" spans="2:60" x14ac:dyDescent="0.25">
      <c r="B25" s="81" t="s">
        <v>218</v>
      </c>
      <c r="C25" s="27">
        <f>Datos!$BF18</f>
        <v>8.2229992949056943</v>
      </c>
      <c r="D25" s="27">
        <f>Datos!$BF19</f>
        <v>14.236569501324986</v>
      </c>
      <c r="E25" s="27">
        <f>Datos!$BF20</f>
        <v>14.422907488986787</v>
      </c>
      <c r="F25" s="27">
        <f>Datos!$BF21</f>
        <v>12.377104377104377</v>
      </c>
      <c r="G25" s="27">
        <f>Datos!$BF22</f>
        <v>11.342352941176472</v>
      </c>
      <c r="H25" s="27">
        <f>Datos!$BF23</f>
        <v>11.575082406262876</v>
      </c>
      <c r="I25" s="27">
        <f>Datos!$BF24</f>
        <v>5.8147184757011363</v>
      </c>
      <c r="J25" s="27">
        <f>Datos!$BF25</f>
        <v>8.2848890774639337</v>
      </c>
      <c r="K25" s="27">
        <f>Datos!$BF26</f>
        <v>12.260757871172732</v>
      </c>
      <c r="L25" s="27">
        <f>Datos!$BF27</f>
        <v>8.958384046437601</v>
      </c>
      <c r="M25" s="27"/>
      <c r="N25" s="81" t="s">
        <v>218</v>
      </c>
      <c r="O25" s="27">
        <f>Datos!$BF28</f>
        <v>5.7692443421557345</v>
      </c>
      <c r="P25" s="27">
        <f>Datos!$BF29</f>
        <v>8.4080421254188593</v>
      </c>
      <c r="Q25" s="27">
        <f>Datos!$BF30</f>
        <v>10.664800722875942</v>
      </c>
      <c r="R25" s="27">
        <f>Datos!$BF31</f>
        <v>14.550065640291205</v>
      </c>
      <c r="S25" s="27">
        <f>Datos!$BF32</f>
        <v>15.702930084131131</v>
      </c>
      <c r="T25" s="27">
        <f>Datos!$BF33</f>
        <v>14.589416231130981</v>
      </c>
      <c r="U25" s="27">
        <f>Datos!$BF34</f>
        <v>12.281094373649713</v>
      </c>
      <c r="V25" s="27">
        <f>Datos!$BF35</f>
        <v>9.9507723991809574</v>
      </c>
      <c r="W25" s="27">
        <f>Datos!$BF36</f>
        <v>18.565775019157094</v>
      </c>
      <c r="X25" s="27">
        <f>Datos!$BF37</f>
        <v>18.804511719924143</v>
      </c>
      <c r="Y25" s="27"/>
      <c r="Z25" s="81" t="s">
        <v>218</v>
      </c>
      <c r="AA25" s="27">
        <f>Datos!$BF38</f>
        <v>17.39176996791068</v>
      </c>
      <c r="AB25" s="27">
        <f>Datos!$BF39</f>
        <v>18.75950709622737</v>
      </c>
      <c r="AC25" s="27">
        <f>Datos!$BF40</f>
        <v>15.088614482582479</v>
      </c>
      <c r="AD25" s="27">
        <f>Datos!$BF41</f>
        <v>19.14666731441897</v>
      </c>
      <c r="AE25" s="27">
        <f>Datos!$BF42</f>
        <v>20.627337021809385</v>
      </c>
      <c r="AF25" s="27">
        <f>Datos!$BF43</f>
        <v>19.232247653698899</v>
      </c>
      <c r="AG25" s="167">
        <f>Datos!$BF44</f>
        <v>17.138528968829029</v>
      </c>
      <c r="AH25" s="167">
        <f>Datos!$BF45</f>
        <v>19.256526176715532</v>
      </c>
      <c r="AI25" s="167">
        <f>Datos!$BF46</f>
        <v>17.291007642753236</v>
      </c>
      <c r="AJ25" s="167">
        <f>Datos!$BF47</f>
        <v>16.353911800450796</v>
      </c>
      <c r="AK25" s="167"/>
      <c r="AL25" s="81" t="s">
        <v>218</v>
      </c>
      <c r="AM25" s="167">
        <f>Datos!$BF48</f>
        <v>17.02183677002385</v>
      </c>
      <c r="AN25" s="167">
        <f>Datos!$BF49</f>
        <v>18.437297607749052</v>
      </c>
      <c r="AO25" s="167">
        <f>Datos!$BF50</f>
        <v>18.634077481115849</v>
      </c>
      <c r="AP25" s="167">
        <f>Datos!$BF51</f>
        <v>18.917313826565632</v>
      </c>
      <c r="AQ25" s="167">
        <f>Datos!$BF52</f>
        <v>20.525651872932851</v>
      </c>
      <c r="AR25" s="167">
        <f>Datos!$BF53</f>
        <v>20.92978341456908</v>
      </c>
      <c r="AS25" s="167">
        <f>Datos!$BF54</f>
        <v>20.501714446600769</v>
      </c>
      <c r="AT25" s="167">
        <f>Datos!$BF55</f>
        <v>23.297265361242406</v>
      </c>
      <c r="AU25" s="167">
        <f>Datos!$BF56</f>
        <v>20.343063727140816</v>
      </c>
      <c r="AV25" s="167">
        <f>Datos!$BF57</f>
        <v>21.196164157485224</v>
      </c>
      <c r="AW25" s="167"/>
      <c r="AX25" s="81" t="s">
        <v>218</v>
      </c>
      <c r="AY25" s="126">
        <f>Datos!$BF58</f>
        <v>22.065709352126458</v>
      </c>
      <c r="AZ25" s="126">
        <f>Datos!$BF59</f>
        <v>24.363376076878364</v>
      </c>
      <c r="BA25" s="126">
        <f>Datos!$BF60</f>
        <v>26.466024271624015</v>
      </c>
      <c r="BB25" s="126">
        <f>Datos!$BF61</f>
        <v>25.175118602330613</v>
      </c>
      <c r="BC25" s="126">
        <f>Datos!$BF62</f>
        <v>21.595328877864677</v>
      </c>
      <c r="BD25" s="126">
        <f>Datos!$BF63</f>
        <v>23.682577806603753</v>
      </c>
      <c r="BE25" s="126">
        <f>Datos!$BF64</f>
        <v>27.036121291229481</v>
      </c>
      <c r="BF25" s="126">
        <f>Datos!$BF65</f>
        <v>28.969091907949476</v>
      </c>
      <c r="BG25" s="126">
        <f>Datos!$BF66</f>
        <v>31.613166251828055</v>
      </c>
      <c r="BH25" s="126">
        <f>Datos!$BF67</f>
        <v>25.206562273592294</v>
      </c>
    </row>
    <row r="26" spans="2:60" x14ac:dyDescent="0.25">
      <c r="B26" s="83" t="s">
        <v>287</v>
      </c>
      <c r="C26" s="125" t="s">
        <v>124</v>
      </c>
      <c r="D26" s="27">
        <f>Datos!$BH19</f>
        <v>3.045049385690195</v>
      </c>
      <c r="E26" s="27">
        <f>Datos!$BH20</f>
        <v>3.9471365638766525</v>
      </c>
      <c r="F26" s="27">
        <f>Datos!$BH21</f>
        <v>1.7957351290684629</v>
      </c>
      <c r="G26" s="27">
        <f>Datos!$BH22</f>
        <v>1.8088235294117649</v>
      </c>
      <c r="H26" s="27">
        <f>Datos!$BH23</f>
        <v>2.4818019502815547</v>
      </c>
      <c r="I26" s="27">
        <f>Datos!$BH24</f>
        <v>2.8593448940269752</v>
      </c>
      <c r="J26" s="27">
        <f>Datos!$BH25</f>
        <v>3.2028124621166199</v>
      </c>
      <c r="K26" s="27">
        <f>Datos!$BH26</f>
        <v>3.3275563258232235</v>
      </c>
      <c r="L26" s="27">
        <f>Datos!$BH27</f>
        <v>2.8059170489654521</v>
      </c>
      <c r="M26" s="27"/>
      <c r="N26" s="83" t="s">
        <v>287</v>
      </c>
      <c r="O26" s="27">
        <f>Datos!$BH28</f>
        <v>5.0065209052550816</v>
      </c>
      <c r="P26" s="27">
        <f>Datos!$BH29</f>
        <v>3.6221477580979737</v>
      </c>
      <c r="Q26" s="27">
        <f>Datos!$BH30</f>
        <v>3.908392492463288</v>
      </c>
      <c r="R26" s="27">
        <f>Datos!$BH31</f>
        <v>4.061940565699965</v>
      </c>
      <c r="S26" s="27">
        <f>Datos!$BH32</f>
        <v>4.8931437965380535</v>
      </c>
      <c r="T26" s="27">
        <f>Datos!$BH33</f>
        <v>3.8971632276970487</v>
      </c>
      <c r="U26" s="27">
        <f>Datos!$BH34</f>
        <v>5.6712072942985827</v>
      </c>
      <c r="V26" s="27">
        <f>Datos!$BH35</f>
        <v>7.3716291535232301</v>
      </c>
      <c r="W26" s="27">
        <f>Datos!$BH36</f>
        <v>6.4415632183908045</v>
      </c>
      <c r="X26" s="27">
        <f>Datos!$BH37</f>
        <v>5.4358696899644228</v>
      </c>
      <c r="Y26" s="27"/>
      <c r="Z26" s="83" t="s">
        <v>287</v>
      </c>
      <c r="AA26" s="27">
        <f>Datos!$BH38</f>
        <v>4.8946656995911901</v>
      </c>
      <c r="AB26" s="27">
        <f>Datos!$BH39</f>
        <v>5.3778943951525644</v>
      </c>
      <c r="AC26" s="27">
        <f>Datos!$BH40</f>
        <v>5.9298413156696617</v>
      </c>
      <c r="AD26" s="27">
        <f>Datos!$BH41</f>
        <v>5.0738437621453567</v>
      </c>
      <c r="AE26" s="27">
        <f>Datos!$BH42</f>
        <v>4.6799654839855851</v>
      </c>
      <c r="AF26" s="27">
        <f>Datos!$BH43</f>
        <v>4.2990782252601285</v>
      </c>
      <c r="AG26" s="167">
        <f>Datos!$BH44</f>
        <v>4.2387690733952779</v>
      </c>
      <c r="AH26" s="167">
        <f>Datos!$BH45</f>
        <v>3.9222807336117689</v>
      </c>
      <c r="AI26" s="167">
        <f>Datos!$BH46</f>
        <v>4.7461266711307131</v>
      </c>
      <c r="AJ26" s="167">
        <f>Datos!$BH47</f>
        <v>4.9175237310004754</v>
      </c>
      <c r="AK26" s="167"/>
      <c r="AL26" s="83" t="s">
        <v>287</v>
      </c>
      <c r="AM26" s="167">
        <f>Datos!$BH48</f>
        <v>5.3069939216742315</v>
      </c>
      <c r="AN26" s="167">
        <f>Datos!$BH49</f>
        <v>5.0366393619577927</v>
      </c>
      <c r="AO26" s="167">
        <f>Datos!$BH50</f>
        <v>3.24246503627253</v>
      </c>
      <c r="AP26" s="167">
        <f>Datos!$BH51</f>
        <v>4.3314849459615878</v>
      </c>
      <c r="AQ26" s="167">
        <f>Datos!$BH52</f>
        <v>4.9073148219367759</v>
      </c>
      <c r="AR26" s="167">
        <f>Datos!$BH53</f>
        <v>5.4668786021152789</v>
      </c>
      <c r="AS26" s="167">
        <f>Datos!$BH54</f>
        <v>5.3947249343884813</v>
      </c>
      <c r="AT26" s="167">
        <f>Datos!$BH55</f>
        <v>5.0753995048390719</v>
      </c>
      <c r="AU26" s="167">
        <f>Datos!$BH56</f>
        <v>3.3278844760627821</v>
      </c>
      <c r="AV26" s="167">
        <f>Datos!$BH57</f>
        <v>3.0386417483877142</v>
      </c>
      <c r="AW26" s="167"/>
      <c r="AX26" s="83" t="s">
        <v>287</v>
      </c>
      <c r="AY26" s="126">
        <f>Datos!$BH58</f>
        <v>3.5606195478013181</v>
      </c>
      <c r="AZ26" s="126">
        <f>Datos!$BH59</f>
        <v>3.7223229340218533</v>
      </c>
      <c r="BA26" s="126">
        <f>Datos!$BH60</f>
        <v>3.7019226398800047</v>
      </c>
      <c r="BB26" s="126">
        <f>Datos!$BH61</f>
        <v>3.3907428911542796</v>
      </c>
      <c r="BC26" s="126">
        <f>Datos!$BH62</f>
        <v>4.4896264079257513</v>
      </c>
      <c r="BD26" s="126">
        <f>Datos!$BH63</f>
        <v>6.6316476697592766</v>
      </c>
      <c r="BE26" s="126">
        <f>Datos!$BH64</f>
        <v>6.9443584178259607</v>
      </c>
      <c r="BF26" s="126">
        <f>Datos!$BH65</f>
        <v>7.5286885628498057</v>
      </c>
      <c r="BG26" s="126">
        <f>Datos!$BH66</f>
        <v>4.7900908870804848</v>
      </c>
      <c r="BH26" s="126">
        <f>Datos!$BH67</f>
        <v>-2.1010756687477787</v>
      </c>
    </row>
    <row r="27" spans="2:60" x14ac:dyDescent="0.25">
      <c r="B27" s="124" t="s">
        <v>223</v>
      </c>
      <c r="C27" s="125" t="s">
        <v>124</v>
      </c>
      <c r="D27" s="27">
        <f>Datos!$BG19</f>
        <v>11.191520115634791</v>
      </c>
      <c r="E27" s="27">
        <f>Datos!$BG20</f>
        <v>10.475770925110135</v>
      </c>
      <c r="F27" s="27">
        <f>Datos!$BG21</f>
        <v>10.581369248035914</v>
      </c>
      <c r="G27" s="27">
        <f>Datos!$BG22</f>
        <v>9.5335294117647074</v>
      </c>
      <c r="H27" s="27">
        <f>Datos!$BG23</f>
        <v>9.0932804559813221</v>
      </c>
      <c r="I27" s="27">
        <f>Datos!$BG24</f>
        <v>2.9553735816741611</v>
      </c>
      <c r="J27" s="27">
        <f>Datos!$BG25</f>
        <v>5.0820766153473134</v>
      </c>
      <c r="K27" s="27">
        <f>Datos!$BG26</f>
        <v>8.9332015453495082</v>
      </c>
      <c r="L27" s="27">
        <f>Datos!$BG27</f>
        <v>6.1524669974721489</v>
      </c>
      <c r="M27" s="27"/>
      <c r="N27" s="124" t="s">
        <v>223</v>
      </c>
      <c r="O27" s="27">
        <f>Datos!$BG28</f>
        <v>0.76272343690065281</v>
      </c>
      <c r="P27" s="27">
        <f>Datos!$BG29</f>
        <v>4.7858943673208856</v>
      </c>
      <c r="Q27" s="27">
        <f>Datos!$BG30</f>
        <v>6.7564082304126538</v>
      </c>
      <c r="R27" s="27">
        <f>Datos!$BG31</f>
        <v>10.48812507459124</v>
      </c>
      <c r="S27" s="27">
        <f>Datos!$BG32</f>
        <v>10.809786287593077</v>
      </c>
      <c r="T27" s="27">
        <f>Datos!$BG33</f>
        <v>10.692253003433933</v>
      </c>
      <c r="U27" s="27">
        <f>Datos!$BG34</f>
        <v>6.6098870793511306</v>
      </c>
      <c r="V27" s="27">
        <f>Datos!$BG35</f>
        <v>2.5791432456577272</v>
      </c>
      <c r="W27" s="27">
        <f>Datos!$BG36</f>
        <v>12.12421180076629</v>
      </c>
      <c r="X27" s="27">
        <f>Datos!$BG37</f>
        <v>13.36864202995972</v>
      </c>
      <c r="Y27" s="27"/>
      <c r="Z27" s="124" t="s">
        <v>223</v>
      </c>
      <c r="AA27" s="27">
        <f>Datos!$BG38</f>
        <v>12.49710426831949</v>
      </c>
      <c r="AB27" s="27">
        <f>Datos!$BG39</f>
        <v>13.381612701074806</v>
      </c>
      <c r="AC27" s="27">
        <f>Datos!$BG40</f>
        <v>9.1587731669128161</v>
      </c>
      <c r="AD27" s="27">
        <f>Datos!$BG41</f>
        <v>14.072823552273613</v>
      </c>
      <c r="AE27" s="27">
        <f>Datos!$BG42</f>
        <v>15.9473715378238</v>
      </c>
      <c r="AF27" s="27">
        <f>Datos!$BG43</f>
        <v>14.93316942843877</v>
      </c>
      <c r="AG27" s="167">
        <f>Datos!$BG44</f>
        <v>12.89975989543375</v>
      </c>
      <c r="AH27" s="167">
        <f>Datos!$BG45</f>
        <v>15.334245443103763</v>
      </c>
      <c r="AI27" s="167">
        <f>Datos!$BG46</f>
        <v>12.544880971622522</v>
      </c>
      <c r="AJ27" s="167">
        <f>Datos!$BG47</f>
        <v>11.43638806945032</v>
      </c>
      <c r="AK27" s="167"/>
      <c r="AL27" s="124" t="s">
        <v>223</v>
      </c>
      <c r="AM27" s="167">
        <f>Datos!$BG48</f>
        <v>11.714842848349619</v>
      </c>
      <c r="AN27" s="167">
        <f>Datos!$BG49</f>
        <v>13.400658245791259</v>
      </c>
      <c r="AO27" s="167">
        <f>Datos!$BG50</f>
        <v>15.391612444843318</v>
      </c>
      <c r="AP27" s="167">
        <f>Datos!$BG51</f>
        <v>14.585828880604044</v>
      </c>
      <c r="AQ27" s="167">
        <f>Datos!$BG52</f>
        <v>15.618337050996075</v>
      </c>
      <c r="AR27" s="167">
        <f>Datos!$BG53</f>
        <v>15.4629048124538</v>
      </c>
      <c r="AS27" s="167">
        <f>Datos!$BG54</f>
        <v>15.106989512212287</v>
      </c>
      <c r="AT27" s="167">
        <f>Datos!$BG55</f>
        <v>18.221865856403333</v>
      </c>
      <c r="AU27" s="167">
        <f>Datos!$BG56</f>
        <v>17.015179251078035</v>
      </c>
      <c r="AV27" s="167">
        <f>Datos!$BG57</f>
        <v>18.15752240909751</v>
      </c>
      <c r="AW27" s="167"/>
      <c r="AX27" s="124" t="s">
        <v>223</v>
      </c>
      <c r="AY27" s="126">
        <f>Datos!$BG58</f>
        <v>18.505089804325138</v>
      </c>
      <c r="AZ27" s="126">
        <f>Datos!$BG59</f>
        <v>20.64105314285651</v>
      </c>
      <c r="BA27" s="126">
        <f>Datos!$BG60</f>
        <v>22.764101631744012</v>
      </c>
      <c r="BB27" s="126">
        <f>Datos!$BG61</f>
        <v>21.784375711176335</v>
      </c>
      <c r="BC27" s="126">
        <f>Datos!$BG62</f>
        <v>17.105702469938926</v>
      </c>
      <c r="BD27" s="126">
        <f>Datos!$BG63</f>
        <v>17.050930136844478</v>
      </c>
      <c r="BE27" s="126">
        <f>Datos!$BG64</f>
        <v>20.091762873403521</v>
      </c>
      <c r="BF27" s="126">
        <f>Datos!$BG65</f>
        <v>21.440403345099671</v>
      </c>
      <c r="BG27" s="126">
        <f>Datos!$BG66</f>
        <v>26.82307536474757</v>
      </c>
      <c r="BH27" s="126">
        <f>Datos!$BG67</f>
        <v>27.307637942340072</v>
      </c>
    </row>
    <row r="28" spans="2:60" x14ac:dyDescent="0.25">
      <c r="B28" s="163" t="s">
        <v>176</v>
      </c>
      <c r="C28" s="27">
        <f>Datos!$D18</f>
        <v>-1.2</v>
      </c>
      <c r="D28" s="27">
        <f>Datos!$D19</f>
        <v>10.8</v>
      </c>
      <c r="E28" s="27">
        <f>Datos!$D20</f>
        <v>8.9</v>
      </c>
      <c r="F28" s="27">
        <f>Datos!$D21</f>
        <v>12.9</v>
      </c>
      <c r="G28" s="27">
        <f>Datos!$D22</f>
        <v>5.0999999999999996</v>
      </c>
      <c r="H28" s="27">
        <f>Datos!$D23</f>
        <v>-3.3</v>
      </c>
      <c r="I28" s="27">
        <f>Datos!$D24</f>
        <v>8</v>
      </c>
      <c r="J28" s="27">
        <f>Datos!$D25</f>
        <v>8.8000000000000007</v>
      </c>
      <c r="K28" s="27">
        <f>Datos!$D26</f>
        <v>17.7</v>
      </c>
      <c r="L28" s="27">
        <f>Datos!$D27</f>
        <v>18.899999999999999</v>
      </c>
      <c r="M28" s="27"/>
      <c r="N28" s="163" t="s">
        <v>176</v>
      </c>
      <c r="O28" s="27">
        <f>Datos!$D28</f>
        <v>17</v>
      </c>
      <c r="P28" s="27">
        <f>Datos!$D29</f>
        <v>8</v>
      </c>
      <c r="Q28" s="27">
        <f>Datos!$D30</f>
        <v>-1</v>
      </c>
      <c r="R28" s="27">
        <f>Datos!$D31</f>
        <v>-11.6</v>
      </c>
      <c r="S28" s="27">
        <f>Datos!$D32</f>
        <v>-1.1000000000000001</v>
      </c>
      <c r="T28" s="27">
        <f>Datos!$D33</f>
        <v>4.0999999999999996</v>
      </c>
      <c r="U28" s="27">
        <f>Datos!$D34</f>
        <v>-0.6</v>
      </c>
      <c r="V28" s="27">
        <f>Datos!$D35</f>
        <v>8.6999999999999993</v>
      </c>
      <c r="W28" s="27">
        <f>Datos!$D36</f>
        <v>8</v>
      </c>
      <c r="X28" s="27">
        <f>Datos!$D37</f>
        <v>4.0999999999999996</v>
      </c>
      <c r="Y28" s="27"/>
      <c r="Z28" s="163" t="s">
        <v>176</v>
      </c>
      <c r="AA28" s="27">
        <f>Datos!$D38</f>
        <v>4.7</v>
      </c>
      <c r="AB28" s="27">
        <f>Datos!$D39</f>
        <v>-0.6</v>
      </c>
      <c r="AC28" s="27">
        <f>Datos!$D40</f>
        <v>7.1</v>
      </c>
      <c r="AD28" s="27">
        <f>Datos!$D41</f>
        <v>2.1</v>
      </c>
      <c r="AE28" s="27">
        <f>Datos!$D42</f>
        <v>2.1</v>
      </c>
      <c r="AF28" s="27">
        <f>Datos!$D43</f>
        <v>-0.7</v>
      </c>
      <c r="AG28" s="27">
        <f>Datos!$D44</f>
        <v>6.9</v>
      </c>
      <c r="AH28" s="27">
        <f>Datos!$D45</f>
        <v>2.6</v>
      </c>
      <c r="AI28" s="27">
        <f>Datos!$D46</f>
        <v>2.6</v>
      </c>
      <c r="AJ28" s="27">
        <f>Datos!$D47</f>
        <v>6.1</v>
      </c>
      <c r="AK28" s="27"/>
      <c r="AL28" s="163" t="s">
        <v>176</v>
      </c>
      <c r="AM28" s="167">
        <f>Datos!$D48</f>
        <v>4.4000000000000004</v>
      </c>
      <c r="AN28" s="167">
        <f>Datos!$D49</f>
        <v>5.8</v>
      </c>
      <c r="AO28" s="167">
        <f>Datos!$D50</f>
        <v>6.5</v>
      </c>
      <c r="AP28" s="167">
        <f>Datos!$D51</f>
        <v>6.6</v>
      </c>
      <c r="AQ28" s="167">
        <f>Datos!$D52</f>
        <v>2.7</v>
      </c>
      <c r="AR28" s="167">
        <f>Datos!$D53</f>
        <v>4.9000000000000004</v>
      </c>
      <c r="AS28" s="167">
        <f>Datos!$D54</f>
        <v>3.1</v>
      </c>
      <c r="AT28" s="167">
        <f>Datos!$D55</f>
        <v>0.2</v>
      </c>
      <c r="AU28" s="167">
        <f>Datos!$D56</f>
        <v>3.3</v>
      </c>
      <c r="AV28" s="167">
        <f>Datos!$D57</f>
        <v>5.3</v>
      </c>
      <c r="AW28" s="167"/>
      <c r="AX28" s="163" t="s">
        <v>176</v>
      </c>
      <c r="AY28" s="27">
        <f>Datos!$D58</f>
        <v>5.6</v>
      </c>
      <c r="AZ28" s="27">
        <f>Datos!$D59</f>
        <v>-0.5</v>
      </c>
      <c r="BA28" s="27">
        <f>Datos!$D60</f>
        <v>-0.2</v>
      </c>
      <c r="BB28" s="27">
        <f>Datos!$D61</f>
        <v>5.4</v>
      </c>
      <c r="BC28" s="27">
        <f>Datos!$D62</f>
        <v>4.5999999999999996</v>
      </c>
      <c r="BD28" s="27">
        <f>Datos!$D63</f>
        <v>5.5</v>
      </c>
      <c r="BE28" s="27">
        <f>Datos!$D64</f>
        <v>3.2</v>
      </c>
      <c r="BF28" s="27">
        <f>Datos!$D65</f>
        <v>-0.3</v>
      </c>
      <c r="BG28" s="27">
        <f>Datos!$D66</f>
        <v>2.5</v>
      </c>
      <c r="BH28" s="27">
        <f>Datos!$D67</f>
        <v>-1.8</v>
      </c>
    </row>
    <row r="29" spans="2:60" x14ac:dyDescent="0.25">
      <c r="B29" s="163" t="s">
        <v>177</v>
      </c>
      <c r="C29" s="27">
        <f>Datos!$O18</f>
        <v>-5.1924251679902333</v>
      </c>
      <c r="D29" s="27">
        <f>Datos!$O19</f>
        <v>3.4793814432989789</v>
      </c>
      <c r="E29" s="27">
        <f>Datos!$O20</f>
        <v>2.5529265255292755</v>
      </c>
      <c r="F29" s="27">
        <f>Datos!$O21</f>
        <v>1.0321797207043071</v>
      </c>
      <c r="G29" s="27">
        <f>Datos!$O22</f>
        <v>3.7259615384615419</v>
      </c>
      <c r="H29" s="27">
        <f>Datos!$O23</f>
        <v>-2.0278099652375814</v>
      </c>
      <c r="I29" s="27">
        <f>Datos!$O24</f>
        <v>-1.3010053222944906</v>
      </c>
      <c r="J29" s="27">
        <f>Datos!$O25</f>
        <v>0.71899340922709776</v>
      </c>
      <c r="K29" s="27">
        <f>Datos!$O26</f>
        <v>5.1160023795360221</v>
      </c>
      <c r="L29" s="27">
        <f>Datos!$O27</f>
        <v>10.922467458969965</v>
      </c>
      <c r="M29" s="27"/>
      <c r="N29" s="163" t="s">
        <v>177</v>
      </c>
      <c r="O29" s="27">
        <f>Datos!$O28</f>
        <v>5.9693877551020735</v>
      </c>
      <c r="P29" s="27">
        <f>Datos!$O29</f>
        <v>1.6369764082811322</v>
      </c>
      <c r="Q29" s="27">
        <f>Datos!$O30</f>
        <v>2.27380388441496</v>
      </c>
      <c r="R29" s="27">
        <f>Datos!$O31</f>
        <v>8.4761463640574686</v>
      </c>
      <c r="S29" s="27">
        <f>Datos!$O32</f>
        <v>14.389410760034149</v>
      </c>
      <c r="T29" s="27">
        <f>Datos!$O33</f>
        <v>7.6894363568495772</v>
      </c>
      <c r="U29" s="27">
        <f>Datos!$O34</f>
        <v>-0.97053726169844534</v>
      </c>
      <c r="V29" s="27">
        <f>Datos!$O35</f>
        <v>1.0850542527126361</v>
      </c>
      <c r="W29" s="27">
        <f>Datos!$O36</f>
        <v>7.8601108033240941</v>
      </c>
      <c r="X29" s="27">
        <f>Datos!$O37</f>
        <v>2.2792937399678914</v>
      </c>
      <c r="Y29" s="27"/>
      <c r="Z29" s="163" t="s">
        <v>177</v>
      </c>
      <c r="AA29" s="27">
        <f>Datos!$O38</f>
        <v>0.81607030759573984</v>
      </c>
      <c r="AB29" s="27">
        <f>Datos!$O39</f>
        <v>0.31133250311332628</v>
      </c>
      <c r="AC29" s="27">
        <f>Datos!$O40</f>
        <v>-0.27932960893853886</v>
      </c>
      <c r="AD29" s="27">
        <f>Datos!$O41</f>
        <v>1.5250544662309462</v>
      </c>
      <c r="AE29" s="27">
        <f>Datos!$O42</f>
        <v>3.3415082771305782</v>
      </c>
      <c r="AF29" s="27">
        <f>Datos!$O43</f>
        <v>2.7291604865025132</v>
      </c>
      <c r="AG29" s="27">
        <f>Datos!$O44</f>
        <v>1.0106843777071717</v>
      </c>
      <c r="AH29" s="27">
        <f>Datos!$O45</f>
        <v>1.457975986277904</v>
      </c>
      <c r="AI29" s="27">
        <f>Datos!$O46</f>
        <v>1.0707241476472174</v>
      </c>
      <c r="AJ29" s="27">
        <f>Datos!$O47</f>
        <v>1.1987733482018204</v>
      </c>
      <c r="AK29" s="27"/>
      <c r="AL29" s="163" t="s">
        <v>177</v>
      </c>
      <c r="AM29" s="27">
        <f>Datos!$O48</f>
        <v>1.2396694214876103</v>
      </c>
      <c r="AN29" s="27">
        <f>Datos!$O49</f>
        <v>1.2789115646258509</v>
      </c>
      <c r="AO29" s="27">
        <f>Datos!$O50</f>
        <v>1.5851692638366277</v>
      </c>
      <c r="AP29" s="27">
        <f>Datos!$O51</f>
        <v>3.015075376884413</v>
      </c>
      <c r="AQ29" s="27">
        <f>Datos!$O52</f>
        <v>2.7727856225931102</v>
      </c>
      <c r="AR29" s="27">
        <f>Datos!$O53</f>
        <v>4.2717961528853321</v>
      </c>
      <c r="AS29" s="27">
        <f>Datos!$O54</f>
        <v>5.4623862002874946</v>
      </c>
      <c r="AT29" s="27">
        <f>Datos!$O55</f>
        <v>5.8382553384824787</v>
      </c>
      <c r="AU29" s="27">
        <f>Datos!$O56</f>
        <v>4.2927666881305226</v>
      </c>
      <c r="AV29" s="27">
        <f>Datos!$O57</f>
        <v>3.2722782465528066</v>
      </c>
      <c r="AW29" s="27"/>
      <c r="AX29" s="163" t="s">
        <v>177</v>
      </c>
      <c r="AY29" s="27">
        <f>Datos!$O58</f>
        <v>6.1777600637704211</v>
      </c>
      <c r="AZ29" s="27">
        <f>Datos!$O59</f>
        <v>11.054804804804807</v>
      </c>
      <c r="BA29" s="27">
        <f>Datos!$O60</f>
        <v>9.143146864965356</v>
      </c>
      <c r="BB29" s="27">
        <f>Datos!$O61</f>
        <v>5.7448126354908702</v>
      </c>
      <c r="BC29" s="27">
        <f>Datos!$O62</f>
        <v>6.5016839947283467</v>
      </c>
      <c r="BD29" s="27">
        <f>Datos!$O63</f>
        <v>7.6309638388560641</v>
      </c>
      <c r="BE29" s="27">
        <f>Datos!$O64</f>
        <v>11.254471129279509</v>
      </c>
      <c r="BF29" s="27">
        <f>Datos!$O65</f>
        <v>13.549201974968405</v>
      </c>
      <c r="BG29" s="27">
        <f>Datos!$O66</f>
        <v>10.3347153402771</v>
      </c>
      <c r="BH29" s="27">
        <f>Datos!$O67</f>
        <v>6.1314270002749582</v>
      </c>
    </row>
    <row r="30" spans="2:60" x14ac:dyDescent="0.25">
      <c r="B30" s="163" t="s">
        <v>282</v>
      </c>
      <c r="C30" s="122" t="s">
        <v>124</v>
      </c>
      <c r="D30" s="27">
        <f>Datos!$U19</f>
        <v>0.27833333333333327</v>
      </c>
      <c r="E30" s="27">
        <f>Datos!$U20</f>
        <v>0.16749999999999998</v>
      </c>
      <c r="F30" s="27">
        <f>Datos!$U21</f>
        <v>0.17249999999999999</v>
      </c>
      <c r="G30" s="27">
        <f>Datos!$U22</f>
        <v>0.27583333333333332</v>
      </c>
      <c r="H30" s="27">
        <f>Datos!$U23</f>
        <v>6.5000000000000016E-2</v>
      </c>
      <c r="I30" s="27">
        <f>Datos!$U24</f>
        <v>4.5833333333333337E-2</v>
      </c>
      <c r="J30" s="27">
        <f>Datos!$U25</f>
        <v>3.5833333333333335E-2</v>
      </c>
      <c r="K30" s="27">
        <f>Datos!$U26</f>
        <v>0.12916666666666668</v>
      </c>
      <c r="L30" s="27">
        <f>Datos!$U27</f>
        <v>0.34249999999999997</v>
      </c>
      <c r="M30" s="27"/>
      <c r="N30" s="163" t="s">
        <v>282</v>
      </c>
      <c r="O30" s="27">
        <f>Datos!$U28</f>
        <v>0.37999999999999995</v>
      </c>
      <c r="P30" s="27">
        <f>Datos!$U29</f>
        <v>0.37999999999999995</v>
      </c>
      <c r="Q30" s="27">
        <f>Datos!$U30</f>
        <v>0.37999999999999995</v>
      </c>
      <c r="R30" s="27">
        <f>Datos!$U31</f>
        <v>0.37999999999999995</v>
      </c>
      <c r="S30" s="27">
        <f>Datos!$U32</f>
        <v>0.60083333333333333</v>
      </c>
      <c r="T30" s="27">
        <f>Datos!$U33</f>
        <v>1.0449999999999999</v>
      </c>
      <c r="U30" s="27">
        <f>Datos!$U34</f>
        <v>1.115</v>
      </c>
      <c r="V30" s="27">
        <f>Datos!$U35</f>
        <v>1.2033333333333334</v>
      </c>
      <c r="W30" s="27">
        <f>Datos!$U36</f>
        <v>1.5174999999999998</v>
      </c>
      <c r="X30" s="27">
        <f>Datos!$U37</f>
        <v>1.7225000000000001</v>
      </c>
      <c r="Y30" s="27"/>
      <c r="Z30" s="163" t="s">
        <v>282</v>
      </c>
      <c r="AA30" s="27">
        <f>Datos!$U38</f>
        <v>1.8908333333333331</v>
      </c>
      <c r="AB30" s="27">
        <f>Datos!$U39</f>
        <v>0.93833333333333335</v>
      </c>
      <c r="AC30" s="27">
        <f>Datos!$U40</f>
        <v>1.7249999999999999</v>
      </c>
      <c r="AD30" s="27">
        <f>Datos!$U41</f>
        <v>2.6274999999999999</v>
      </c>
      <c r="AE30" s="27">
        <f>Datos!$U42</f>
        <v>3.2250000000000001</v>
      </c>
      <c r="AF30" s="27">
        <f>Datos!$U43</f>
        <v>1.770833333333333</v>
      </c>
      <c r="AG30" s="27">
        <f>Datos!$U44</f>
        <v>3.3858333333333337</v>
      </c>
      <c r="AH30" s="27">
        <f>Datos!$U45</f>
        <v>2.8833333333333333</v>
      </c>
      <c r="AI30" s="27">
        <f>Datos!$U46</f>
        <v>2.354166666666667</v>
      </c>
      <c r="AJ30" s="27">
        <f>Datos!$U47</f>
        <v>2.7733333333333334</v>
      </c>
      <c r="AK30" s="27"/>
      <c r="AL30" s="163" t="s">
        <v>282</v>
      </c>
      <c r="AM30" s="27">
        <f>Datos!$U48</f>
        <v>3.1591666666666671</v>
      </c>
      <c r="AN30" s="27">
        <f>Datos!$U49</f>
        <v>3.5466666666666669</v>
      </c>
      <c r="AO30" s="27">
        <f>Datos!$U50</f>
        <v>3.9491666666666672</v>
      </c>
      <c r="AP30" s="27">
        <f>Datos!$U51</f>
        <v>4.8624999999999998</v>
      </c>
      <c r="AQ30" s="27">
        <f>Datos!$U52</f>
        <v>4.3066666666666675</v>
      </c>
      <c r="AR30" s="27">
        <f>Datos!$U53</f>
        <v>5.3383333333333338</v>
      </c>
      <c r="AS30" s="27">
        <f>Datos!$U54</f>
        <v>6.666666666666667</v>
      </c>
      <c r="AT30" s="27">
        <f>Datos!$U55</f>
        <v>6.3916666666666684</v>
      </c>
      <c r="AU30" s="27">
        <f>Datos!$U56</f>
        <v>4.3324999999999996</v>
      </c>
      <c r="AV30" s="27">
        <f>Datos!$U57</f>
        <v>4.0725000000000007</v>
      </c>
      <c r="AW30" s="27"/>
      <c r="AX30" s="163" t="s">
        <v>282</v>
      </c>
      <c r="AY30" s="27">
        <f>Datos!$U58</f>
        <v>7.0316666666666663</v>
      </c>
      <c r="AZ30" s="27">
        <f>Datos!$U59</f>
        <v>7.8299999999999992</v>
      </c>
      <c r="BA30" s="27">
        <f>Datos!$U60</f>
        <v>5.7749999999999995</v>
      </c>
      <c r="BB30" s="27">
        <f>Datos!$U61</f>
        <v>4.9741666666666671</v>
      </c>
      <c r="BC30" s="27">
        <f>Datos!$U62</f>
        <v>5.269166666666667</v>
      </c>
      <c r="BD30" s="27">
        <f>Datos!$U63</f>
        <v>7.1883333333333326</v>
      </c>
      <c r="BE30" s="27">
        <f>Datos!$U64</f>
        <v>10.069166666666666</v>
      </c>
      <c r="BF30" s="27">
        <f>Datos!$U65</f>
        <v>11.434166666666668</v>
      </c>
      <c r="BG30" s="27">
        <f>Datos!$U66</f>
        <v>14.024999999999999</v>
      </c>
      <c r="BH30" s="27">
        <f>Datos!$U67</f>
        <v>10.614166666666664</v>
      </c>
    </row>
    <row r="31" spans="2:60" x14ac:dyDescent="0.25">
      <c r="B31" s="163" t="s">
        <v>293</v>
      </c>
      <c r="C31" s="27">
        <f>Datos!$V18</f>
        <v>-4.5489499999999996</v>
      </c>
      <c r="D31" s="27">
        <f>Datos!$V19</f>
        <v>-5.3682600000000003</v>
      </c>
      <c r="E31" s="27">
        <f>Datos!$V20</f>
        <v>-3.7725399999999998</v>
      </c>
      <c r="F31" s="27">
        <f>Datos!$V21</f>
        <v>-5.0694900000000001</v>
      </c>
      <c r="G31" s="27">
        <f>Datos!$V22</f>
        <v>-2.35806</v>
      </c>
      <c r="H31" s="27">
        <f>Datos!$V23</f>
        <v>-0.10183</v>
      </c>
      <c r="I31" s="27">
        <f>Datos!$V24</f>
        <v>-3.0438499999999999</v>
      </c>
      <c r="J31" s="27">
        <f>Datos!$V25</f>
        <v>-2.83771</v>
      </c>
      <c r="K31" s="27">
        <f>Datos!$V26</f>
        <v>-3.81839</v>
      </c>
      <c r="L31" s="27">
        <f>Datos!$V27</f>
        <v>-12.3512</v>
      </c>
      <c r="M31" s="27"/>
      <c r="N31" s="163" t="s">
        <v>293</v>
      </c>
      <c r="O31" s="27">
        <f>Datos!$V28</f>
        <v>-26.860659999999999</v>
      </c>
      <c r="P31" s="27">
        <f>Datos!$V29</f>
        <v>-21.17409</v>
      </c>
      <c r="Q31" s="27">
        <f>Datos!$V30</f>
        <v>-20.8383</v>
      </c>
      <c r="R31" s="27">
        <f>Datos!$V31</f>
        <v>-6.9956100000000001</v>
      </c>
      <c r="S31" s="27">
        <f>Datos!$V32</f>
        <v>1.6078399999999999</v>
      </c>
      <c r="T31" s="27">
        <f>Datos!$V33</f>
        <v>4.2925800000000001</v>
      </c>
      <c r="U31" s="27">
        <f>Datos!$V34</f>
        <v>0.21260999999999999</v>
      </c>
      <c r="V31" s="27">
        <f>Datos!$V35</f>
        <v>-1.0389699999999999</v>
      </c>
      <c r="W31" s="27">
        <f>Datos!$V36</f>
        <v>1.75698</v>
      </c>
      <c r="X31" s="27">
        <f>Datos!$V37</f>
        <v>-0.41310999999999998</v>
      </c>
      <c r="Y31" s="27"/>
      <c r="Z31" s="163" t="s">
        <v>293</v>
      </c>
      <c r="AA31" s="27">
        <f>Datos!$V38</f>
        <v>-1.66615</v>
      </c>
      <c r="AB31" s="27">
        <f>Datos!$V39</f>
        <v>-0.29507</v>
      </c>
      <c r="AC31" s="27">
        <f>Datos!$V40</f>
        <v>-0.70225000000000004</v>
      </c>
      <c r="AD31" s="27">
        <f>Datos!$V41</f>
        <v>0.87692000000000003</v>
      </c>
      <c r="AE31" s="27">
        <f>Datos!$V42</f>
        <v>0.71847000000000005</v>
      </c>
      <c r="AF31" s="27">
        <f>Datos!$V43</f>
        <v>-0.57447999999999999</v>
      </c>
      <c r="AG31" s="27">
        <f>Datos!$V44</f>
        <v>-2.4591400000000001</v>
      </c>
      <c r="AH31" s="27">
        <f>Datos!$V45</f>
        <v>5.5399999999999998E-2</v>
      </c>
      <c r="AI31" s="27">
        <f>Datos!$V46</f>
        <v>-0.59204999999999997</v>
      </c>
      <c r="AJ31" s="27">
        <f>Datos!$V47</f>
        <v>-1.18096</v>
      </c>
      <c r="AK31" s="27"/>
      <c r="AL31" s="163" t="s">
        <v>293</v>
      </c>
      <c r="AM31" s="27">
        <f>Datos!$V48</f>
        <v>-0.74475000000000002</v>
      </c>
      <c r="AN31" s="27">
        <f>Datos!$V49</f>
        <v>-0.86250000000000004</v>
      </c>
      <c r="AO31" s="27">
        <f>Datos!$V50</f>
        <v>-0.18973000000000001</v>
      </c>
      <c r="AP31" s="27">
        <f>Datos!$V51</f>
        <v>-0.45373999999999998</v>
      </c>
      <c r="AQ31" s="27">
        <f>Datos!$V52</f>
        <v>-1.00302</v>
      </c>
      <c r="AR31" s="27">
        <f>Datos!$V53</f>
        <v>-2.6696</v>
      </c>
      <c r="AS31" s="27">
        <f>Datos!$V54</f>
        <v>0.31786999999999999</v>
      </c>
      <c r="AT31" s="27">
        <f>Datos!$V55</f>
        <v>-0.26415</v>
      </c>
      <c r="AU31" s="27">
        <f>Datos!$V56</f>
        <v>-1.97234</v>
      </c>
      <c r="AV31" s="27">
        <f>Datos!$V57</f>
        <v>-1.8226</v>
      </c>
      <c r="AW31" s="27"/>
      <c r="AX31" s="163" t="s">
        <v>293</v>
      </c>
      <c r="AY31" s="27">
        <f>Datos!$V58</f>
        <v>-1.0436099999999999</v>
      </c>
      <c r="AZ31" s="27">
        <f>Datos!$V59</f>
        <v>-0.39611000000000002</v>
      </c>
      <c r="BA31" s="27">
        <f>Datos!$V60</f>
        <v>-3.1524700000000001</v>
      </c>
      <c r="BB31" s="27">
        <f>Datos!$V61</f>
        <v>-3.92693</v>
      </c>
      <c r="BC31" s="27">
        <f>Datos!$V62</f>
        <v>-2.5723400000000001</v>
      </c>
      <c r="BD31" s="27">
        <f>Datos!$V63</f>
        <v>-2.51146</v>
      </c>
      <c r="BE31" s="27">
        <f>Datos!$V64</f>
        <v>-1.54728</v>
      </c>
      <c r="BF31" s="27">
        <f>Datos!$V65</f>
        <v>-2.5792099999999998</v>
      </c>
      <c r="BG31" s="27">
        <f>Datos!$V66</f>
        <v>-2.4592999999999998</v>
      </c>
      <c r="BH31" s="27">
        <f>Datos!$V67</f>
        <v>-3.82592</v>
      </c>
    </row>
    <row r="32" spans="2:60" x14ac:dyDescent="0.25">
      <c r="B32" s="92" t="s">
        <v>179</v>
      </c>
      <c r="C32" s="62">
        <f>Datos!$W18</f>
        <v>0.67</v>
      </c>
      <c r="D32" s="62">
        <f>Datos!$W19</f>
        <v>1</v>
      </c>
      <c r="E32" s="62">
        <f>Datos!$W20</f>
        <v>0.97</v>
      </c>
      <c r="F32" s="62">
        <f>Datos!$W21</f>
        <v>1.0900000000000001</v>
      </c>
      <c r="G32" s="62">
        <f>Datos!$W22</f>
        <v>1.18</v>
      </c>
      <c r="H32" s="62">
        <f>Datos!$W23</f>
        <v>1.1299999999999999</v>
      </c>
      <c r="I32" s="62">
        <f>Datos!$W24</f>
        <v>1.02</v>
      </c>
      <c r="J32" s="62">
        <f>Datos!$W25</f>
        <v>1.02</v>
      </c>
      <c r="K32" s="62">
        <f>Datos!$W26</f>
        <v>1.1399999999999999</v>
      </c>
      <c r="L32" s="62">
        <f>Datos!$W27</f>
        <v>1.19</v>
      </c>
      <c r="M32" s="62"/>
      <c r="N32" s="92" t="s">
        <v>179</v>
      </c>
      <c r="O32" s="62">
        <f>Datos!$W28</f>
        <v>1.2</v>
      </c>
      <c r="P32" s="62">
        <f>Datos!$W29</f>
        <v>1.21</v>
      </c>
      <c r="Q32" s="62">
        <f>Datos!$W30</f>
        <v>1.05</v>
      </c>
      <c r="R32" s="62">
        <f>Datos!$W31</f>
        <v>1.1200000000000001</v>
      </c>
      <c r="S32" s="62">
        <f>Datos!$W32</f>
        <v>1.9</v>
      </c>
      <c r="T32" s="62">
        <f>Datos!$W33</f>
        <v>1.99</v>
      </c>
      <c r="U32" s="62">
        <f>Datos!$W34</f>
        <v>1.78</v>
      </c>
      <c r="V32" s="62">
        <f>Datos!$W35</f>
        <v>1.71</v>
      </c>
      <c r="W32" s="62">
        <f>Datos!$W36</f>
        <v>1.71</v>
      </c>
      <c r="X32" s="62">
        <f>Datos!$W37</f>
        <v>1.71</v>
      </c>
      <c r="Y32" s="62"/>
      <c r="Z32" s="92" t="s">
        <v>179</v>
      </c>
      <c r="AA32" s="62">
        <f>Datos!$W38</f>
        <v>1.93</v>
      </c>
      <c r="AB32" s="62">
        <f>Datos!$W39</f>
        <v>1.93</v>
      </c>
      <c r="AC32" s="62">
        <f>Datos!$W40</f>
        <v>1.93</v>
      </c>
      <c r="AD32" s="62">
        <f>Datos!$W41</f>
        <v>1.93</v>
      </c>
      <c r="AE32" s="62">
        <f>Datos!$W42</f>
        <v>1.9</v>
      </c>
      <c r="AF32" s="62">
        <f>Datos!$W43</f>
        <v>2.08</v>
      </c>
      <c r="AG32" s="62">
        <f>Datos!$W44</f>
        <v>2.08</v>
      </c>
      <c r="AH32" s="62">
        <f>Datos!$W45</f>
        <v>1.9</v>
      </c>
      <c r="AI32" s="62">
        <f>Datos!$W46</f>
        <v>1.8</v>
      </c>
      <c r="AJ32" s="62">
        <f>Datos!$W47</f>
        <v>1.8</v>
      </c>
      <c r="AK32" s="62"/>
      <c r="AL32" s="92" t="s">
        <v>179</v>
      </c>
      <c r="AM32" s="62">
        <f>Datos!$W48</f>
        <v>1.8</v>
      </c>
      <c r="AN32" s="62">
        <f>Datos!$W49</f>
        <v>1.8</v>
      </c>
      <c r="AO32" s="62">
        <f>Datos!$W50</f>
        <v>1.8</v>
      </c>
      <c r="AP32" s="62">
        <f>Datos!$W51</f>
        <v>1.8</v>
      </c>
      <c r="AQ32" s="62">
        <f>Datos!$W52</f>
        <v>1.8</v>
      </c>
      <c r="AR32" s="62">
        <f>Datos!$W53</f>
        <v>1.8</v>
      </c>
      <c r="AS32" s="62">
        <f>Datos!$W54</f>
        <v>1.8</v>
      </c>
      <c r="AT32" s="62">
        <f>Datos!$W55</f>
        <v>1.8</v>
      </c>
      <c r="AU32" s="62">
        <f>Datos!$W56</f>
        <v>2.2400000000000002</v>
      </c>
      <c r="AV32" s="62">
        <f>Datos!$W57</f>
        <v>2.48</v>
      </c>
      <c r="AW32" s="62"/>
      <c r="AX32" s="92" t="s">
        <v>179</v>
      </c>
      <c r="AY32" s="62">
        <f>Datos!$W58</f>
        <v>3.29</v>
      </c>
      <c r="AZ32" s="62">
        <f>Datos!$W59</f>
        <v>11.58</v>
      </c>
      <c r="BA32" s="62">
        <f>Datos!$W60</f>
        <v>11.53</v>
      </c>
      <c r="BB32" s="62">
        <f>Datos!$W61</f>
        <v>12.8</v>
      </c>
      <c r="BC32" s="62">
        <f>Datos!$W62</f>
        <v>13.92</v>
      </c>
      <c r="BD32" s="62">
        <f>Datos!$W63</f>
        <v>14.02</v>
      </c>
      <c r="BE32" s="62">
        <f>Datos!$W64</f>
        <v>31.61</v>
      </c>
      <c r="BF32" s="62">
        <f>Datos!$W65</f>
        <v>36.83</v>
      </c>
      <c r="BG32" s="62">
        <f>Datos!$W66</f>
        <v>35.93</v>
      </c>
      <c r="BH32" s="62">
        <f>Datos!$W67</f>
        <v>32.97</v>
      </c>
    </row>
    <row r="33" spans="2:87" x14ac:dyDescent="0.25">
      <c r="B33" s="9" t="s">
        <v>292</v>
      </c>
      <c r="N33" s="9" t="s">
        <v>292</v>
      </c>
      <c r="Z33" s="9" t="s">
        <v>292</v>
      </c>
      <c r="AL33" s="9" t="s">
        <v>292</v>
      </c>
      <c r="AX33" s="9" t="s">
        <v>292</v>
      </c>
    </row>
    <row r="35" spans="2:87" x14ac:dyDescent="0.25">
      <c r="B35" s="123"/>
      <c r="N35" s="123"/>
      <c r="Z35" s="123"/>
      <c r="AL35" s="123"/>
      <c r="AX35" s="123"/>
    </row>
    <row r="36" spans="2:87" x14ac:dyDescent="0.25">
      <c r="K36" s="43"/>
      <c r="L36" s="43"/>
      <c r="M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Y36" s="43"/>
      <c r="AZ36" s="43"/>
      <c r="BA36" s="43"/>
      <c r="BB36" s="43"/>
      <c r="BC36" s="43"/>
      <c r="BD36" s="43"/>
      <c r="BE36" s="43"/>
      <c r="BF36" s="43"/>
      <c r="BG36" s="43"/>
      <c r="BH36" s="43"/>
      <c r="BI36" s="43"/>
      <c r="BJ36" s="43"/>
      <c r="BK36" s="43"/>
      <c r="BL36" s="43"/>
      <c r="BM36" s="43"/>
      <c r="BN36" s="43"/>
      <c r="BO36" s="43"/>
      <c r="BP36" s="43"/>
      <c r="BQ36" s="43"/>
      <c r="BR36" s="43"/>
      <c r="BS36" s="43"/>
      <c r="BT36" s="43"/>
      <c r="BU36" s="43"/>
      <c r="BV36" s="43"/>
      <c r="BW36" s="43"/>
      <c r="BX36" s="43"/>
      <c r="BY36" s="43"/>
      <c r="BZ36" s="43"/>
      <c r="CA36" s="43"/>
      <c r="CB36" s="43"/>
      <c r="CC36" s="43"/>
      <c r="CD36" s="43"/>
      <c r="CE36" s="43"/>
      <c r="CF36" s="43"/>
      <c r="CG36" s="43"/>
      <c r="CH36" s="43"/>
      <c r="CI36" s="43"/>
    </row>
    <row r="37" spans="2:87" x14ac:dyDescent="0.25">
      <c r="B37" s="118" t="s">
        <v>361</v>
      </c>
      <c r="C37" s="118"/>
      <c r="D37" s="118"/>
      <c r="E37" s="118"/>
      <c r="F37" s="118"/>
      <c r="G37" s="118"/>
      <c r="H37" s="118"/>
      <c r="I37" s="118"/>
      <c r="J37" s="164"/>
      <c r="K37" s="119"/>
      <c r="L37" s="119"/>
      <c r="M37" s="119"/>
      <c r="N37" s="118" t="s">
        <v>361</v>
      </c>
      <c r="O37" s="119"/>
      <c r="P37" s="119"/>
      <c r="Q37" s="119"/>
      <c r="R37" s="119"/>
      <c r="S37" s="119"/>
      <c r="T37" s="119"/>
      <c r="U37" s="164"/>
      <c r="V37" s="119"/>
      <c r="W37" s="119"/>
      <c r="X37" s="119"/>
      <c r="Y37" s="119"/>
      <c r="Z37" s="118" t="s">
        <v>361</v>
      </c>
      <c r="AA37" s="119"/>
      <c r="AB37" s="119"/>
      <c r="AC37" s="119"/>
      <c r="AD37" s="119"/>
      <c r="AE37" s="119"/>
      <c r="AF37" s="164"/>
      <c r="AG37" s="119"/>
      <c r="AH37" s="119"/>
      <c r="AI37" s="119"/>
      <c r="AJ37" s="119"/>
      <c r="AK37" s="119"/>
      <c r="AL37" s="118" t="s">
        <v>361</v>
      </c>
      <c r="AM37" s="119"/>
      <c r="AN37" s="119"/>
      <c r="AO37" s="119"/>
      <c r="AP37" s="119"/>
      <c r="AQ37" s="43"/>
      <c r="AR37" s="43"/>
      <c r="AS37" s="43"/>
      <c r="AT37" s="43"/>
      <c r="AU37" s="43"/>
      <c r="AV37" s="43"/>
      <c r="AW37" s="43"/>
      <c r="AX37" s="118" t="s">
        <v>361</v>
      </c>
      <c r="AY37" s="43"/>
      <c r="AZ37" s="43"/>
      <c r="BA37" s="43"/>
      <c r="BB37" s="43"/>
      <c r="BC37" s="43"/>
      <c r="BD37" s="43"/>
      <c r="BE37" s="43"/>
      <c r="BF37" s="43"/>
      <c r="BG37" s="43"/>
      <c r="BH37" s="43"/>
      <c r="BI37" s="43"/>
      <c r="BJ37" s="43"/>
      <c r="BK37" s="43"/>
      <c r="BL37" s="43"/>
      <c r="BM37" s="43"/>
      <c r="BN37" s="43"/>
      <c r="BO37" s="43"/>
      <c r="BP37" s="43"/>
      <c r="BQ37" s="43"/>
      <c r="BR37" s="43"/>
      <c r="BS37" s="43"/>
      <c r="BT37" s="43"/>
      <c r="BU37" s="43"/>
      <c r="BV37" s="43"/>
      <c r="BW37" s="43"/>
      <c r="BX37" s="43"/>
      <c r="BY37" s="43"/>
      <c r="BZ37" s="43"/>
      <c r="CA37" s="43"/>
      <c r="CB37" s="43"/>
      <c r="CC37" s="43"/>
      <c r="CD37" s="43"/>
      <c r="CE37" s="43"/>
      <c r="CF37" s="43"/>
      <c r="CG37" s="43"/>
      <c r="CH37" s="43"/>
      <c r="CI37" s="43"/>
    </row>
    <row r="38" spans="2:87" ht="15.75" customHeight="1" x14ac:dyDescent="0.25">
      <c r="B38" s="76"/>
      <c r="C38" s="120">
        <v>1933</v>
      </c>
      <c r="D38" s="120">
        <v>1934</v>
      </c>
      <c r="E38" s="120">
        <v>1935</v>
      </c>
      <c r="F38" s="120">
        <v>1936</v>
      </c>
      <c r="G38" s="120">
        <v>1937</v>
      </c>
      <c r="H38" s="120">
        <v>1938</v>
      </c>
      <c r="I38" s="120">
        <v>1939</v>
      </c>
      <c r="J38" s="120">
        <v>1940</v>
      </c>
      <c r="K38" s="120">
        <v>1941</v>
      </c>
      <c r="L38" s="120">
        <v>1942</v>
      </c>
      <c r="M38" s="120"/>
      <c r="N38" s="76"/>
      <c r="O38" s="120">
        <v>1943</v>
      </c>
      <c r="P38" s="120">
        <v>1944</v>
      </c>
      <c r="Q38" s="120">
        <v>1945</v>
      </c>
      <c r="R38" s="120">
        <v>1946</v>
      </c>
      <c r="S38" s="120">
        <v>1947</v>
      </c>
      <c r="T38" s="120">
        <v>1948</v>
      </c>
      <c r="U38" s="120">
        <v>1949</v>
      </c>
      <c r="V38" s="120">
        <v>1950</v>
      </c>
      <c r="W38" s="120">
        <v>1951</v>
      </c>
      <c r="X38" s="120">
        <v>1952</v>
      </c>
      <c r="Y38" s="120"/>
      <c r="Z38" s="76"/>
      <c r="AA38" s="120">
        <v>1953</v>
      </c>
      <c r="AB38" s="120">
        <v>1954</v>
      </c>
      <c r="AC38" s="120">
        <v>1955</v>
      </c>
      <c r="AD38" s="120">
        <v>1956</v>
      </c>
      <c r="AE38" s="120">
        <v>1957</v>
      </c>
      <c r="AF38" s="120">
        <v>1958</v>
      </c>
      <c r="AG38" s="120">
        <v>1959</v>
      </c>
      <c r="AH38" s="120">
        <v>1960</v>
      </c>
      <c r="AI38" s="120">
        <v>1961</v>
      </c>
      <c r="AJ38" s="120">
        <v>1962</v>
      </c>
      <c r="AK38" s="120"/>
      <c r="AL38" s="76"/>
      <c r="AM38" s="120">
        <v>1963</v>
      </c>
      <c r="AN38" s="120">
        <v>1964</v>
      </c>
      <c r="AO38" s="120">
        <v>1965</v>
      </c>
      <c r="AP38" s="120">
        <v>1966</v>
      </c>
      <c r="AQ38" s="120">
        <v>1967</v>
      </c>
      <c r="AR38" s="120">
        <v>1968</v>
      </c>
      <c r="AS38" s="120">
        <v>1969</v>
      </c>
      <c r="AT38" s="120">
        <v>1970</v>
      </c>
      <c r="AU38" s="120">
        <v>1971</v>
      </c>
      <c r="AV38" s="120">
        <v>1972</v>
      </c>
      <c r="AW38" s="120"/>
      <c r="AX38" s="76"/>
      <c r="AY38" s="120">
        <v>1973</v>
      </c>
      <c r="AZ38" s="120">
        <v>1974</v>
      </c>
      <c r="BA38" s="120">
        <v>1975</v>
      </c>
      <c r="BB38" s="120">
        <v>1976</v>
      </c>
      <c r="BC38" s="120">
        <v>1977</v>
      </c>
      <c r="BD38" s="120">
        <v>1978</v>
      </c>
      <c r="BE38" s="120">
        <v>1979</v>
      </c>
      <c r="BF38" s="120">
        <v>1980</v>
      </c>
      <c r="BG38" s="120">
        <v>1981</v>
      </c>
      <c r="BH38" s="120">
        <v>1982</v>
      </c>
      <c r="BI38" s="43"/>
      <c r="BJ38" s="43"/>
      <c r="BK38" s="43"/>
      <c r="BL38" s="43"/>
      <c r="BM38" s="43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3"/>
      <c r="BZ38" s="43"/>
      <c r="CA38" s="43"/>
      <c r="CB38" s="43"/>
      <c r="CC38" s="43"/>
      <c r="CD38" s="43"/>
      <c r="CE38" s="43"/>
      <c r="CF38" s="43"/>
      <c r="CG38" s="43"/>
      <c r="CH38" s="43"/>
      <c r="CI38" s="43"/>
    </row>
    <row r="39" spans="2:87" x14ac:dyDescent="0.25">
      <c r="B39" s="78" t="s">
        <v>145</v>
      </c>
      <c r="J39" s="165"/>
      <c r="K39" s="44"/>
      <c r="L39" s="43"/>
      <c r="M39" s="43"/>
      <c r="N39" s="78" t="s">
        <v>145</v>
      </c>
      <c r="O39" s="43"/>
      <c r="P39" s="43"/>
      <c r="Q39" s="43"/>
      <c r="R39" s="43"/>
      <c r="S39" s="43"/>
      <c r="T39" s="43"/>
      <c r="U39" s="165"/>
      <c r="V39" s="44"/>
      <c r="W39" s="42"/>
      <c r="X39" s="42"/>
      <c r="Y39" s="42"/>
      <c r="Z39" s="78" t="s">
        <v>145</v>
      </c>
      <c r="AA39" s="42"/>
      <c r="AB39" s="42"/>
      <c r="AC39" s="42"/>
      <c r="AD39" s="42"/>
      <c r="AE39" s="42"/>
      <c r="AF39" s="165"/>
      <c r="AG39" s="44"/>
      <c r="AH39" s="43"/>
      <c r="AI39" s="43"/>
      <c r="AJ39" s="43"/>
      <c r="AK39" s="43"/>
      <c r="AL39" s="78" t="s">
        <v>145</v>
      </c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78" t="s">
        <v>145</v>
      </c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</row>
    <row r="40" spans="2:87" ht="17.25" customHeight="1" x14ac:dyDescent="0.25">
      <c r="B40" s="163" t="s">
        <v>147</v>
      </c>
      <c r="C40" s="140" t="s">
        <v>124</v>
      </c>
      <c r="D40" s="140" t="s">
        <v>124</v>
      </c>
      <c r="E40" s="140" t="s">
        <v>124</v>
      </c>
      <c r="F40" s="140" t="s">
        <v>124</v>
      </c>
      <c r="G40" s="140" t="s">
        <v>124</v>
      </c>
      <c r="H40" s="140" t="s">
        <v>124</v>
      </c>
      <c r="I40" s="94">
        <f>Datos!$CR24</f>
        <v>39.4</v>
      </c>
      <c r="J40" s="94">
        <f>Datos!$CR25</f>
        <v>22.6</v>
      </c>
      <c r="K40" s="94">
        <f>Datos!$CR26</f>
        <v>-28.9</v>
      </c>
      <c r="L40" s="94">
        <f>Datos!$CR27</f>
        <v>12.3</v>
      </c>
      <c r="M40" s="94"/>
      <c r="N40" s="163" t="s">
        <v>147</v>
      </c>
      <c r="O40" s="94">
        <f>Datos!$CR28</f>
        <v>109.8</v>
      </c>
      <c r="P40" s="94">
        <f>Datos!$CR29</f>
        <v>32.700000000000003</v>
      </c>
      <c r="Q40" s="94">
        <f>Datos!$CR30</f>
        <v>22.1</v>
      </c>
      <c r="R40" s="94">
        <f>Datos!$CR31</f>
        <v>-160</v>
      </c>
      <c r="S40" s="94">
        <f>Datos!$CR32</f>
        <v>-147</v>
      </c>
      <c r="T40" s="94">
        <f>Datos!$CR33</f>
        <v>-49.6</v>
      </c>
      <c r="U40" s="94">
        <f>Datos!$CR34</f>
        <v>72.5</v>
      </c>
      <c r="V40" s="94">
        <f>Datos!$CR35</f>
        <v>163.1</v>
      </c>
      <c r="W40" s="94">
        <f>Datos!$CR36</f>
        <v>-203.3</v>
      </c>
      <c r="X40" s="94">
        <f>Datos!$CR37</f>
        <v>-213.1</v>
      </c>
      <c r="Y40" s="94"/>
      <c r="Z40" s="163" t="s">
        <v>147</v>
      </c>
      <c r="AA40" s="94">
        <f>Datos!$CR38</f>
        <v>-204.4</v>
      </c>
      <c r="AB40" s="94">
        <f>Datos!$CR39</f>
        <v>-227.5</v>
      </c>
      <c r="AC40" s="94">
        <f>Datos!$CR40</f>
        <v>1.7</v>
      </c>
      <c r="AD40" s="94">
        <f>Datos!$CR41</f>
        <v>-183.1</v>
      </c>
      <c r="AE40" s="94">
        <f>Datos!$CR42</f>
        <v>-359.9</v>
      </c>
      <c r="AF40" s="94">
        <f>Datos!$CR43</f>
        <v>-385.5</v>
      </c>
      <c r="AG40" s="94">
        <f>Datos!$CR44</f>
        <v>-232.1</v>
      </c>
      <c r="AH40" s="94">
        <f>Datos!$CR45</f>
        <v>-419.7</v>
      </c>
      <c r="AI40" s="94">
        <f>Datos!$CR46</f>
        <v>-343.7</v>
      </c>
      <c r="AJ40" s="94">
        <f>Datos!$CR47</f>
        <v>-249.6</v>
      </c>
      <c r="AK40" s="94"/>
      <c r="AL40" s="163" t="s">
        <v>147</v>
      </c>
      <c r="AM40" s="94">
        <f>Datos!$CR48</f>
        <v>-226.1</v>
      </c>
      <c r="AN40" s="94">
        <f>Datos!$CR49</f>
        <v>-444.7</v>
      </c>
      <c r="AO40" s="94">
        <f>Datos!$CR50</f>
        <v>-442.9</v>
      </c>
      <c r="AP40" s="94">
        <f>Datos!$CR51</f>
        <v>-477.8</v>
      </c>
      <c r="AQ40" s="94">
        <f>Datos!$CR52</f>
        <v>-603</v>
      </c>
      <c r="AR40" s="94">
        <f>Datos!$CR53</f>
        <v>-775.4</v>
      </c>
      <c r="AS40" s="94">
        <f>Datos!$CR54</f>
        <v>-708.4</v>
      </c>
      <c r="AT40" s="94">
        <f>Datos!$CR55</f>
        <v>-1187.9000000000001</v>
      </c>
      <c r="AU40" s="94">
        <f>Datos!$CR56</f>
        <v>-928.9</v>
      </c>
      <c r="AV40" s="94">
        <f>Datos!$CR57</f>
        <v>-1005.7</v>
      </c>
      <c r="AW40" s="94"/>
      <c r="AX40" s="163" t="s">
        <v>147</v>
      </c>
      <c r="AY40" s="94">
        <f>Datos!$CR58</f>
        <v>-1528.8</v>
      </c>
      <c r="AZ40" s="94">
        <f>Datos!$CR59</f>
        <v>-3226</v>
      </c>
      <c r="BA40" s="94">
        <f>Datos!$CR60</f>
        <v>-4442.6000000000004</v>
      </c>
      <c r="BB40" s="94">
        <f>Datos!$CR61</f>
        <v>-3683.3</v>
      </c>
      <c r="BC40" s="94">
        <f>Datos!$CR62</f>
        <v>-1596.4</v>
      </c>
      <c r="BD40" s="94">
        <f>Datos!$CR63</f>
        <v>-2693</v>
      </c>
      <c r="BE40" s="94">
        <f>Datos!$CR64</f>
        <v>-4870.5</v>
      </c>
      <c r="BF40" s="94">
        <f>Datos!$CR65</f>
        <v>-10434.097</v>
      </c>
      <c r="BG40" s="94">
        <f>Datos!$CR66</f>
        <v>-16240.603999999999</v>
      </c>
      <c r="BH40" s="94">
        <f>Datos!$CR67</f>
        <v>-5890.0720000000001</v>
      </c>
      <c r="BI40" s="43"/>
      <c r="BJ40" s="43"/>
      <c r="BK40" s="43"/>
      <c r="BL40" s="43"/>
      <c r="BM40" s="43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3"/>
      <c r="BZ40" s="43"/>
      <c r="CA40" s="43"/>
      <c r="CB40" s="43"/>
      <c r="CC40" s="43"/>
      <c r="CD40" s="43"/>
      <c r="CE40" s="43"/>
      <c r="CF40" s="43"/>
      <c r="CG40" s="43"/>
      <c r="CH40" s="43"/>
      <c r="CI40" s="43"/>
    </row>
    <row r="41" spans="2:87" ht="17.25" customHeight="1" x14ac:dyDescent="0.25">
      <c r="B41" s="163" t="s">
        <v>154</v>
      </c>
      <c r="C41" s="140" t="s">
        <v>124</v>
      </c>
      <c r="D41" s="140" t="s">
        <v>124</v>
      </c>
      <c r="E41" s="140" t="s">
        <v>124</v>
      </c>
      <c r="F41" s="140" t="s">
        <v>124</v>
      </c>
      <c r="G41" s="140" t="s">
        <v>124</v>
      </c>
      <c r="H41" s="140" t="s">
        <v>124</v>
      </c>
      <c r="I41" s="141">
        <f>Datos!$CS24</f>
        <v>216.1</v>
      </c>
      <c r="J41" s="141">
        <f>Datos!$CS25</f>
        <v>213.9</v>
      </c>
      <c r="K41" s="141">
        <f>Datos!$CS26</f>
        <v>243.2</v>
      </c>
      <c r="L41" s="141">
        <f>Datos!$CS27</f>
        <v>272.5</v>
      </c>
      <c r="M41" s="141"/>
      <c r="N41" s="163" t="s">
        <v>154</v>
      </c>
      <c r="O41" s="141">
        <f>Datos!$CS28</f>
        <v>410.1</v>
      </c>
      <c r="P41" s="141">
        <f>Datos!$CS29</f>
        <v>432.2</v>
      </c>
      <c r="Q41" s="141">
        <f>Datos!$CS30</f>
        <v>500.7</v>
      </c>
      <c r="R41" s="141">
        <f>Datos!$CS31</f>
        <v>570.1</v>
      </c>
      <c r="S41" s="141">
        <f>Datos!$CS32</f>
        <v>713.9</v>
      </c>
      <c r="T41" s="141">
        <f>Datos!$CS33</f>
        <v>715.5</v>
      </c>
      <c r="U41" s="141">
        <f>Datos!$CS34</f>
        <v>701.1</v>
      </c>
      <c r="V41" s="141">
        <f>Datos!$CS35</f>
        <v>994.1</v>
      </c>
      <c r="W41" s="141">
        <f>Datos!$CS36</f>
        <v>1042.5999999999999</v>
      </c>
      <c r="X41" s="141">
        <f>Datos!$CS37</f>
        <v>1070.8</v>
      </c>
      <c r="Y41" s="141"/>
      <c r="Z41" s="163" t="s">
        <v>154</v>
      </c>
      <c r="AA41" s="141">
        <f>Datos!$CS38</f>
        <v>1016.1</v>
      </c>
      <c r="AB41" s="141">
        <f>Datos!$CS39</f>
        <v>1092</v>
      </c>
      <c r="AC41" s="141">
        <f>Datos!$CS40</f>
        <v>1329</v>
      </c>
      <c r="AD41" s="141">
        <f>Datos!$CS41</f>
        <v>1395.2</v>
      </c>
      <c r="AE41" s="141">
        <f>Datos!$CS42</f>
        <v>1326.9</v>
      </c>
      <c r="AF41" s="141">
        <f>Datos!$CS43</f>
        <v>1320.8</v>
      </c>
      <c r="AG41" s="141">
        <f>Datos!$CS44</f>
        <v>1402.7</v>
      </c>
      <c r="AH41" s="141">
        <f>Datos!$CS45</f>
        <v>1444</v>
      </c>
      <c r="AI41" s="141">
        <f>Datos!$CS46</f>
        <v>1508.5</v>
      </c>
      <c r="AJ41" s="141">
        <f>Datos!$CS47</f>
        <v>1626.2</v>
      </c>
      <c r="AK41" s="141"/>
      <c r="AL41" s="163" t="s">
        <v>154</v>
      </c>
      <c r="AM41" s="141">
        <f>Datos!$CS48</f>
        <v>1804.1</v>
      </c>
      <c r="AN41" s="141">
        <f>Datos!$CS49</f>
        <v>1930.1</v>
      </c>
      <c r="AO41" s="141">
        <f>Datos!$CS50</f>
        <v>2062.6</v>
      </c>
      <c r="AP41" s="141">
        <f>Datos!$CS51</f>
        <v>2241.9</v>
      </c>
      <c r="AQ41" s="141">
        <f>Datos!$CS52</f>
        <v>2309.8000000000002</v>
      </c>
      <c r="AR41" s="141">
        <f>Datos!$CS53</f>
        <v>2537.1999999999998</v>
      </c>
      <c r="AS41" s="141">
        <f>Datos!$CS54</f>
        <v>2853.3</v>
      </c>
      <c r="AT41" s="141">
        <f>Datos!$CS55</f>
        <v>3254.5</v>
      </c>
      <c r="AU41" s="141">
        <f>Datos!$CS56</f>
        <v>3532</v>
      </c>
      <c r="AV41" s="141">
        <f>Datos!$CS57</f>
        <v>4280.2</v>
      </c>
      <c r="AW41" s="141"/>
      <c r="AX41" s="163" t="s">
        <v>154</v>
      </c>
      <c r="AY41" s="141">
        <f>Datos!$CS58</f>
        <v>5405.9</v>
      </c>
      <c r="AZ41" s="141">
        <f>Datos!$CS59</f>
        <v>6838.5</v>
      </c>
      <c r="BA41" s="141">
        <f>Datos!$CS60</f>
        <v>7134.8</v>
      </c>
      <c r="BB41" s="141">
        <f>Datos!$CS61</f>
        <v>8277.2000000000007</v>
      </c>
      <c r="BC41" s="141">
        <f>Datos!$CS62</f>
        <v>9177.1</v>
      </c>
      <c r="BD41" s="141">
        <f>Datos!$CS63</f>
        <v>11653.1</v>
      </c>
      <c r="BE41" s="141">
        <f>Datos!$CS64</f>
        <v>16263.5</v>
      </c>
      <c r="BF41" s="141">
        <f>Datos!$CS65</f>
        <v>24860</v>
      </c>
      <c r="BG41" s="141">
        <f>Datos!$CS66</f>
        <v>31111</v>
      </c>
      <c r="BH41" s="141">
        <f>Datos!$CS67</f>
        <v>30973</v>
      </c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  <c r="CG41" s="43"/>
      <c r="CH41" s="43"/>
      <c r="CI41" s="43"/>
    </row>
    <row r="42" spans="2:87" x14ac:dyDescent="0.25">
      <c r="B42" s="82" t="s">
        <v>296</v>
      </c>
      <c r="C42" s="94">
        <f>Datos!$CT18</f>
        <v>104.3</v>
      </c>
      <c r="D42" s="94">
        <f>Datos!$CT19</f>
        <v>178.9</v>
      </c>
      <c r="E42" s="94">
        <f>Datos!$CT20</f>
        <v>208.3</v>
      </c>
      <c r="F42" s="94">
        <f>Datos!$CT21</f>
        <v>215.2</v>
      </c>
      <c r="G42" s="94">
        <f>Datos!$CT22</f>
        <v>247.9</v>
      </c>
      <c r="H42" s="94">
        <f>Datos!$CT23</f>
        <v>185.4</v>
      </c>
      <c r="I42" s="94">
        <f>Datos!$CT24</f>
        <v>163.39999999999998</v>
      </c>
      <c r="J42" s="94">
        <f>Datos!$CT25</f>
        <v>159.80000000000001</v>
      </c>
      <c r="K42" s="94">
        <f>Datos!$CT26</f>
        <v>176.5</v>
      </c>
      <c r="L42" s="94">
        <f>Datos!$CT27</f>
        <v>207.5</v>
      </c>
      <c r="M42" s="94"/>
      <c r="N42" s="82" t="s">
        <v>296</v>
      </c>
      <c r="O42" s="94">
        <f>Datos!$CT28</f>
        <v>291.59999999999997</v>
      </c>
      <c r="P42" s="94">
        <f>Datos!$CT29</f>
        <v>283.7</v>
      </c>
      <c r="Q42" s="94">
        <f>Datos!$CT30</f>
        <v>320.8</v>
      </c>
      <c r="R42" s="94">
        <f>Datos!$CT31</f>
        <v>368.5</v>
      </c>
      <c r="S42" s="94">
        <f>Datos!$CT32</f>
        <v>483</v>
      </c>
      <c r="T42" s="141">
        <f>Datos!$CT33</f>
        <v>473.1</v>
      </c>
      <c r="U42" s="141">
        <f>Datos!$CT34</f>
        <v>455.9</v>
      </c>
      <c r="V42" s="141">
        <f>Datos!$CT35</f>
        <v>699.4</v>
      </c>
      <c r="W42" s="141">
        <f>Datos!$CT36</f>
        <v>720.1</v>
      </c>
      <c r="X42" s="141">
        <f>Datos!$CT37</f>
        <v>729.4</v>
      </c>
      <c r="Y42" s="141"/>
      <c r="Z42" s="82" t="s">
        <v>296</v>
      </c>
      <c r="AA42" s="141">
        <f>Datos!$CT38</f>
        <v>638.1</v>
      </c>
      <c r="AB42" s="141">
        <f>Datos!$CT39</f>
        <v>674.09999999999991</v>
      </c>
      <c r="AC42" s="141">
        <f>Datos!$CT40</f>
        <v>859.5</v>
      </c>
      <c r="AD42" s="141">
        <f>Datos!$CT41</f>
        <v>874.6</v>
      </c>
      <c r="AE42" s="141">
        <f>Datos!$CT42</f>
        <v>777.4</v>
      </c>
      <c r="AF42" s="141">
        <f>Datos!$CT43</f>
        <v>758.2</v>
      </c>
      <c r="AG42" s="141">
        <f>Datos!$CT44</f>
        <v>780.7</v>
      </c>
      <c r="AH42" s="141">
        <f>Datos!$CT45</f>
        <v>805.7</v>
      </c>
      <c r="AI42" s="141">
        <f>Datos!$CT46</f>
        <v>842.8</v>
      </c>
      <c r="AJ42" s="141">
        <f>Datos!$CT47</f>
        <v>934.3</v>
      </c>
      <c r="AK42" s="141"/>
      <c r="AL42" s="82" t="s">
        <v>296</v>
      </c>
      <c r="AM42" s="141">
        <f>Datos!$CT48</f>
        <v>1028.8</v>
      </c>
      <c r="AN42" s="141">
        <f>Datos!$CT49</f>
        <v>1088.5999999999999</v>
      </c>
      <c r="AO42" s="141">
        <f>Datos!$CT50</f>
        <v>1153.5999999999999</v>
      </c>
      <c r="AP42" s="141">
        <f>Datos!$CT51</f>
        <v>1235.4000000000001</v>
      </c>
      <c r="AQ42" s="141">
        <f>Datos!$CT52</f>
        <v>1228.6000000000001</v>
      </c>
      <c r="AR42" s="141">
        <f>Datos!$CT53</f>
        <v>1276.0999999999999</v>
      </c>
      <c r="AS42" s="141">
        <f>Datos!$CT54</f>
        <v>1470.3</v>
      </c>
      <c r="AT42" s="141">
        <f>Datos!$CT55</f>
        <v>1446.7</v>
      </c>
      <c r="AU42" s="141">
        <f>Datos!$CT56</f>
        <v>1521.8</v>
      </c>
      <c r="AV42" s="141">
        <f>Datos!$CT57</f>
        <v>1886.8000000000002</v>
      </c>
      <c r="AW42" s="141"/>
      <c r="AX42" s="82" t="s">
        <v>296</v>
      </c>
      <c r="AY42" s="141">
        <f>Datos!$CT58</f>
        <v>2399.2999999999997</v>
      </c>
      <c r="AZ42" s="141">
        <f>Datos!$CT59</f>
        <v>3377.2</v>
      </c>
      <c r="BA42" s="141">
        <f>Datos!$CT60</f>
        <v>3540.6000000000004</v>
      </c>
      <c r="BB42" s="141">
        <f>Datos!$CT61</f>
        <v>4181.3999999999996</v>
      </c>
      <c r="BC42" s="141">
        <f>Datos!$CT62</f>
        <v>5193.0000000000009</v>
      </c>
      <c r="BD42" s="141">
        <f>Datos!$CT63</f>
        <v>6764.3</v>
      </c>
      <c r="BE42" s="141">
        <f>Datos!$CT64</f>
        <v>9943.3000000000011</v>
      </c>
      <c r="BF42" s="141">
        <f>Datos!$CT65</f>
        <v>18031.039000000001</v>
      </c>
      <c r="BG42" s="141">
        <f>Datos!$CT66</f>
        <v>23307.339</v>
      </c>
      <c r="BH42" s="141">
        <f>Datos!$CT67</f>
        <v>24055.21</v>
      </c>
      <c r="BI42" s="43"/>
      <c r="BJ42" s="43"/>
      <c r="BK42" s="43"/>
      <c r="BL42" s="43"/>
      <c r="BM42" s="43"/>
      <c r="BN42" s="43"/>
      <c r="BO42" s="43"/>
      <c r="BP42" s="43"/>
      <c r="BQ42" s="43"/>
      <c r="BR42" s="43"/>
      <c r="BS42" s="43"/>
      <c r="BT42" s="43"/>
      <c r="BU42" s="43"/>
      <c r="BV42" s="43"/>
      <c r="BW42" s="43"/>
      <c r="BX42" s="43"/>
      <c r="BY42" s="43"/>
      <c r="BZ42" s="43"/>
      <c r="CA42" s="43"/>
      <c r="CB42" s="43"/>
      <c r="CC42" s="43"/>
      <c r="CD42" s="43"/>
      <c r="CE42" s="43"/>
      <c r="CF42" s="43"/>
      <c r="CG42" s="43"/>
      <c r="CH42" s="43"/>
      <c r="CI42" s="43"/>
    </row>
    <row r="43" spans="2:87" x14ac:dyDescent="0.25">
      <c r="B43" s="81" t="s">
        <v>266</v>
      </c>
      <c r="C43" s="140" t="s">
        <v>124</v>
      </c>
      <c r="D43" s="140" t="s">
        <v>124</v>
      </c>
      <c r="E43" s="140" t="s">
        <v>124</v>
      </c>
      <c r="F43" s="140" t="s">
        <v>124</v>
      </c>
      <c r="G43" s="140" t="s">
        <v>124</v>
      </c>
      <c r="H43" s="140" t="s">
        <v>124</v>
      </c>
      <c r="I43" s="94">
        <f>Datos!$CU24</f>
        <v>48.7</v>
      </c>
      <c r="J43" s="94">
        <f>Datos!$CU25</f>
        <v>50.3</v>
      </c>
      <c r="K43" s="94">
        <f>Datos!$CU26</f>
        <v>62.8</v>
      </c>
      <c r="L43" s="94">
        <f>Datos!$CU27</f>
        <v>59.199999999999996</v>
      </c>
      <c r="M43" s="94"/>
      <c r="N43" s="81" t="s">
        <v>266</v>
      </c>
      <c r="O43" s="94">
        <f>Datos!$CU28</f>
        <v>73</v>
      </c>
      <c r="P43" s="94">
        <f>Datos!$CU29</f>
        <v>86</v>
      </c>
      <c r="Q43" s="94">
        <f>Datos!$CU30</f>
        <v>110.69999999999999</v>
      </c>
      <c r="R43" s="94">
        <f>Datos!$CU31</f>
        <v>151.6</v>
      </c>
      <c r="S43" s="94">
        <f>Datos!$CU32</f>
        <v>147.30000000000001</v>
      </c>
      <c r="T43" s="94">
        <f>Datos!$CU33</f>
        <v>194.7</v>
      </c>
      <c r="U43" s="94">
        <f>Datos!$CU34</f>
        <v>186.4</v>
      </c>
      <c r="V43" s="94">
        <f>Datos!$CU35</f>
        <v>232.8</v>
      </c>
      <c r="W43" s="94">
        <f>Datos!$CU36</f>
        <v>259.20000000000005</v>
      </c>
      <c r="X43" s="94">
        <f>Datos!$CU37</f>
        <v>278</v>
      </c>
      <c r="Y43" s="94"/>
      <c r="Z43" s="81" t="s">
        <v>266</v>
      </c>
      <c r="AA43" s="94">
        <f>Datos!$CU38</f>
        <v>310.60000000000002</v>
      </c>
      <c r="AB43" s="94">
        <f>Datos!$CU39</f>
        <v>332.4</v>
      </c>
      <c r="AC43" s="94">
        <f>Datos!$CU40</f>
        <v>379.79999999999995</v>
      </c>
      <c r="AD43" s="94">
        <f>Datos!$CU41</f>
        <v>411.5</v>
      </c>
      <c r="AE43" s="94">
        <f>Datos!$CU42</f>
        <v>442.1</v>
      </c>
      <c r="AF43" s="94">
        <f>Datos!$CU43</f>
        <v>449.7</v>
      </c>
      <c r="AG43" s="94">
        <f>Datos!$CU44</f>
        <v>499.1</v>
      </c>
      <c r="AH43" s="94">
        <f>Datos!$CU45</f>
        <v>518.20000000000005</v>
      </c>
      <c r="AI43" s="94">
        <f>Datos!$CU46</f>
        <v>545.4</v>
      </c>
      <c r="AJ43" s="94">
        <f>Datos!$CU47</f>
        <v>578</v>
      </c>
      <c r="AK43" s="94"/>
      <c r="AL43" s="81" t="s">
        <v>266</v>
      </c>
      <c r="AM43" s="94">
        <f>Datos!$CU48</f>
        <v>649.19999999999993</v>
      </c>
      <c r="AN43" s="94">
        <f>Datos!$CU49</f>
        <v>696.1</v>
      </c>
      <c r="AO43" s="94">
        <f>Datos!$CU50</f>
        <v>769.1</v>
      </c>
      <c r="AP43" s="94">
        <f>Datos!$CU51</f>
        <v>839.7</v>
      </c>
      <c r="AQ43" s="94">
        <f>Datos!$CU52</f>
        <v>917.40000000000009</v>
      </c>
      <c r="AR43" s="141">
        <f>Datos!$CU53</f>
        <v>1080.0999999999999</v>
      </c>
      <c r="AS43" s="141">
        <f>Datos!$CU54</f>
        <v>1168.2</v>
      </c>
      <c r="AT43" s="141">
        <f>Datos!$CU55</f>
        <v>1544.5</v>
      </c>
      <c r="AU43" s="141">
        <f>Datos!$CU56</f>
        <v>1733.3999999999999</v>
      </c>
      <c r="AV43" s="141">
        <f>Datos!$CU57</f>
        <v>1993.6</v>
      </c>
      <c r="AW43" s="141"/>
      <c r="AX43" s="81" t="s">
        <v>266</v>
      </c>
      <c r="AY43" s="141">
        <f>Datos!$CU58</f>
        <v>2393.3000000000002</v>
      </c>
      <c r="AZ43" s="141">
        <f>Datos!$CU59</f>
        <v>2650.2</v>
      </c>
      <c r="BA43" s="141">
        <f>Datos!$CU60</f>
        <v>2906.5</v>
      </c>
      <c r="BB43" s="141">
        <f>Datos!$CU61</f>
        <v>3286.9</v>
      </c>
      <c r="BC43" s="141">
        <f>Datos!$CU62</f>
        <v>3149</v>
      </c>
      <c r="BD43" s="141">
        <f>Datos!$CU63</f>
        <v>3736</v>
      </c>
      <c r="BE43" s="141">
        <f>Datos!$CU64</f>
        <v>4675.2000000000007</v>
      </c>
      <c r="BF43" s="141">
        <f>Datos!$CU65</f>
        <v>4569.018</v>
      </c>
      <c r="BG43" s="141">
        <f>Datos!$CU66</f>
        <v>4947.4920000000002</v>
      </c>
      <c r="BH43" s="141">
        <f>Datos!$CU67</f>
        <v>4113.7809999999999</v>
      </c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  <c r="CB43" s="43"/>
      <c r="CC43" s="43"/>
      <c r="CD43" s="43"/>
      <c r="CE43" s="43"/>
      <c r="CF43" s="43"/>
      <c r="CG43" s="43"/>
      <c r="CH43" s="43"/>
      <c r="CI43" s="43"/>
    </row>
    <row r="44" spans="2:87" x14ac:dyDescent="0.25">
      <c r="B44" s="81" t="s">
        <v>267</v>
      </c>
      <c r="C44" s="140" t="s">
        <v>124</v>
      </c>
      <c r="D44" s="140" t="s">
        <v>124</v>
      </c>
      <c r="E44" s="140" t="s">
        <v>124</v>
      </c>
      <c r="F44" s="140" t="s">
        <v>124</v>
      </c>
      <c r="G44" s="140" t="s">
        <v>124</v>
      </c>
      <c r="H44" s="140" t="s">
        <v>124</v>
      </c>
      <c r="I44" s="94">
        <f>Datos!$CV24</f>
        <v>4</v>
      </c>
      <c r="J44" s="94">
        <f>Datos!$CV25</f>
        <v>3.8</v>
      </c>
      <c r="K44" s="94">
        <f>Datos!$CV26</f>
        <v>3.9</v>
      </c>
      <c r="L44" s="94">
        <f>Datos!$CV27</f>
        <v>5.8</v>
      </c>
      <c r="M44" s="94"/>
      <c r="N44" s="81" t="s">
        <v>267</v>
      </c>
      <c r="O44" s="141">
        <f>Datos!$CV28</f>
        <v>9.1999999999999993</v>
      </c>
      <c r="P44" s="141">
        <f>Datos!$CV29</f>
        <v>12.1</v>
      </c>
      <c r="Q44" s="141">
        <f>Datos!$CV30</f>
        <v>14.1</v>
      </c>
      <c r="R44" s="141">
        <f>Datos!$CV31</f>
        <v>16.100000000000001</v>
      </c>
      <c r="S44" s="141">
        <f>Datos!$CV32</f>
        <v>54.4</v>
      </c>
      <c r="T44" s="141">
        <f>Datos!$CV33</f>
        <v>26.1</v>
      </c>
      <c r="U44" s="141">
        <f>Datos!$CV34</f>
        <v>41.2</v>
      </c>
      <c r="V44" s="141">
        <f>Datos!$CV35</f>
        <v>23.4</v>
      </c>
      <c r="W44" s="141">
        <f>Datos!$CV36</f>
        <v>22.3</v>
      </c>
      <c r="X44" s="141">
        <f>Datos!$CV37</f>
        <v>27.1</v>
      </c>
      <c r="Y44" s="141"/>
      <c r="Z44" s="81" t="s">
        <v>267</v>
      </c>
      <c r="AA44" s="141">
        <f>Datos!$CV38</f>
        <v>25.5</v>
      </c>
      <c r="AB44" s="141">
        <f>Datos!$CV39</f>
        <v>48</v>
      </c>
      <c r="AC44" s="141">
        <f>Datos!$CV40</f>
        <v>57.7</v>
      </c>
      <c r="AD44" s="141">
        <f>Datos!$CV41</f>
        <v>63.400000000000006</v>
      </c>
      <c r="AE44" s="141">
        <f>Datos!$CV42</f>
        <v>66.099999999999994</v>
      </c>
      <c r="AF44" s="141">
        <f>Datos!$CV43</f>
        <v>68.5</v>
      </c>
      <c r="AG44" s="141">
        <f>Datos!$CV44</f>
        <v>75.8</v>
      </c>
      <c r="AH44" s="141">
        <f>Datos!$CV45</f>
        <v>71.3</v>
      </c>
      <c r="AI44" s="141">
        <f>Datos!$CV46</f>
        <v>75.099999999999994</v>
      </c>
      <c r="AJ44" s="141">
        <f>Datos!$CV47</f>
        <v>71.900000000000006</v>
      </c>
      <c r="AK44" s="141"/>
      <c r="AL44" s="81" t="s">
        <v>267</v>
      </c>
      <c r="AM44" s="141">
        <f>Datos!$CV48</f>
        <v>84.3</v>
      </c>
      <c r="AN44" s="141">
        <f>Datos!$CV49</f>
        <v>99</v>
      </c>
      <c r="AO44" s="141">
        <f>Datos!$CV50</f>
        <v>108.6</v>
      </c>
      <c r="AP44" s="141">
        <f>Datos!$CV51</f>
        <v>136.19999999999999</v>
      </c>
      <c r="AQ44" s="141">
        <f>Datos!$CV52</f>
        <v>126.6</v>
      </c>
      <c r="AR44" s="141">
        <f>Datos!$CV53</f>
        <v>137.5</v>
      </c>
      <c r="AS44" s="141">
        <f>Datos!$CV54</f>
        <v>164.5</v>
      </c>
      <c r="AT44" s="141">
        <f>Datos!$CV55</f>
        <v>193.4</v>
      </c>
      <c r="AU44" s="141">
        <f>Datos!$CV56</f>
        <v>205.7</v>
      </c>
      <c r="AV44" s="141">
        <f>Datos!$CV57</f>
        <v>320.10000000000002</v>
      </c>
      <c r="AW44" s="141"/>
      <c r="AX44" s="81" t="s">
        <v>267</v>
      </c>
      <c r="AY44" s="141">
        <f>Datos!$CV58</f>
        <v>523.70000000000005</v>
      </c>
      <c r="AZ44" s="141">
        <f>Datos!$CV59</f>
        <v>675.3</v>
      </c>
      <c r="BA44" s="141">
        <f>Datos!$CV60</f>
        <v>533.1</v>
      </c>
      <c r="BB44" s="141">
        <f>Datos!$CV61</f>
        <v>631.79999999999995</v>
      </c>
      <c r="BC44" s="141">
        <f>Datos!$CV62</f>
        <v>641.29999999999995</v>
      </c>
      <c r="BD44" s="141">
        <f>Datos!$CV63</f>
        <v>927.2</v>
      </c>
      <c r="BE44" s="141">
        <f>Datos!$CV64</f>
        <v>1381.6</v>
      </c>
      <c r="BF44" s="141">
        <f>Datos!$CV65</f>
        <v>1383.309</v>
      </c>
      <c r="BG44" s="141">
        <f>Datos!$CV66</f>
        <v>1779.0530000000001</v>
      </c>
      <c r="BH44" s="141">
        <f>Datos!$CV67</f>
        <v>1731.3219999999999</v>
      </c>
      <c r="BI44" s="43"/>
      <c r="BJ44" s="43"/>
      <c r="BK44" s="43"/>
      <c r="BL44" s="43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3"/>
      <c r="BY44" s="43"/>
      <c r="BZ44" s="43"/>
      <c r="CA44" s="43"/>
      <c r="CB44" s="43"/>
      <c r="CC44" s="43"/>
      <c r="CD44" s="43"/>
      <c r="CE44" s="43"/>
      <c r="CF44" s="43"/>
      <c r="CG44" s="43"/>
      <c r="CH44" s="43"/>
      <c r="CI44" s="43"/>
    </row>
    <row r="45" spans="2:87" x14ac:dyDescent="0.25">
      <c r="B45" s="81" t="s">
        <v>268</v>
      </c>
      <c r="C45" s="140" t="s">
        <v>124</v>
      </c>
      <c r="D45" s="140" t="s">
        <v>124</v>
      </c>
      <c r="E45" s="140" t="s">
        <v>124</v>
      </c>
      <c r="F45" s="140" t="s">
        <v>124</v>
      </c>
      <c r="G45" s="140" t="s">
        <v>124</v>
      </c>
      <c r="H45" s="140" t="s">
        <v>124</v>
      </c>
      <c r="I45" s="140" t="s">
        <v>124</v>
      </c>
      <c r="J45" s="140" t="s">
        <v>124</v>
      </c>
      <c r="K45" s="140" t="s">
        <v>124</v>
      </c>
      <c r="L45" s="140" t="s">
        <v>124</v>
      </c>
      <c r="M45" s="140"/>
      <c r="N45" s="81" t="s">
        <v>268</v>
      </c>
      <c r="O45" s="141">
        <f>Datos!$CW28</f>
        <v>36.299999999999997</v>
      </c>
      <c r="P45" s="141">
        <f>Datos!$CW29</f>
        <v>50.4</v>
      </c>
      <c r="Q45" s="141">
        <f>Datos!$CW30</f>
        <v>55.1</v>
      </c>
      <c r="R45" s="141">
        <f>Datos!$CW31</f>
        <v>33.9</v>
      </c>
      <c r="S45" s="141">
        <f>Datos!$CW32</f>
        <v>29.2</v>
      </c>
      <c r="T45" s="141">
        <f>Datos!$CW33</f>
        <v>21.6</v>
      </c>
      <c r="U45" s="141">
        <f>Datos!$CW34</f>
        <v>17.600000000000001</v>
      </c>
      <c r="V45" s="141">
        <f>Datos!$CW35</f>
        <v>38.5</v>
      </c>
      <c r="W45" s="141">
        <f>Datos!$CW36</f>
        <v>40.9</v>
      </c>
      <c r="X45" s="141">
        <f>Datos!$CW37</f>
        <v>36.4</v>
      </c>
      <c r="Y45" s="141"/>
      <c r="Z45" s="81" t="s">
        <v>268</v>
      </c>
      <c r="AA45" s="141">
        <f>Datos!$CW38</f>
        <v>42</v>
      </c>
      <c r="AB45" s="141">
        <f>Datos!$CW39</f>
        <v>37.5</v>
      </c>
      <c r="AC45" s="141">
        <f>Datos!$CW40</f>
        <v>32.1</v>
      </c>
      <c r="AD45" s="141">
        <f>Datos!$CW41</f>
        <v>45.8</v>
      </c>
      <c r="AE45" s="141">
        <f>Datos!$CW42</f>
        <v>41.2</v>
      </c>
      <c r="AF45" s="141">
        <f>Datos!$CW43</f>
        <v>44.4</v>
      </c>
      <c r="AG45" s="141">
        <f>Datos!$CW44</f>
        <v>47.1</v>
      </c>
      <c r="AH45" s="141">
        <f>Datos!$CW45</f>
        <v>48.9</v>
      </c>
      <c r="AI45" s="141">
        <f>Datos!$CW46</f>
        <v>45.3</v>
      </c>
      <c r="AJ45" s="141">
        <f>Datos!$CW47</f>
        <v>42</v>
      </c>
      <c r="AK45" s="141"/>
      <c r="AL45" s="81" t="s">
        <v>268</v>
      </c>
      <c r="AM45" s="141">
        <f>Datos!$CW48</f>
        <v>41.9</v>
      </c>
      <c r="AN45" s="141">
        <f>Datos!$CW49</f>
        <v>46.5</v>
      </c>
      <c r="AO45" s="141">
        <f>Datos!$CW50</f>
        <v>31.3</v>
      </c>
      <c r="AP45" s="141">
        <f>Datos!$CW51</f>
        <v>30.7</v>
      </c>
      <c r="AQ45" s="141">
        <f>Datos!$CW52</f>
        <v>37.299999999999997</v>
      </c>
      <c r="AR45" s="141">
        <f>Datos!$CW53</f>
        <v>43.5</v>
      </c>
      <c r="AS45" s="141">
        <f>Datos!$CW54</f>
        <v>50.1</v>
      </c>
      <c r="AT45" s="141">
        <f>Datos!$CW55</f>
        <v>69.8</v>
      </c>
      <c r="AU45" s="141">
        <f>Datos!$CW56</f>
        <v>71.099999999999994</v>
      </c>
      <c r="AV45" s="141">
        <f>Datos!$CW57</f>
        <v>79.8</v>
      </c>
      <c r="AW45" s="141"/>
      <c r="AX45" s="81" t="s">
        <v>268</v>
      </c>
      <c r="AY45" s="141">
        <f>Datos!$CW58</f>
        <v>89.5</v>
      </c>
      <c r="AZ45" s="141">
        <f>Datos!$CW59</f>
        <v>135.69999999999999</v>
      </c>
      <c r="BA45" s="141">
        <f>Datos!$CW60</f>
        <v>154.6</v>
      </c>
      <c r="BB45" s="141">
        <f>Datos!$CW61</f>
        <v>177.2</v>
      </c>
      <c r="BC45" s="141">
        <f>Datos!$CW62</f>
        <v>193.7</v>
      </c>
      <c r="BD45" s="141">
        <f>Datos!$CW63</f>
        <v>225.6</v>
      </c>
      <c r="BE45" s="141">
        <f>Datos!$CW64</f>
        <v>256.39999999999998</v>
      </c>
      <c r="BF45" s="141">
        <f>Datos!$CW65</f>
        <v>877.30500000000006</v>
      </c>
      <c r="BG45" s="141">
        <f>Datos!$CW66</f>
        <v>1077.606</v>
      </c>
      <c r="BH45" s="141">
        <f>Datos!$CW67</f>
        <v>1071.7349999999999</v>
      </c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3"/>
      <c r="BY45" s="43"/>
      <c r="BZ45" s="43"/>
      <c r="CA45" s="43"/>
      <c r="CB45" s="43"/>
      <c r="CC45" s="43"/>
      <c r="CD45" s="43"/>
      <c r="CE45" s="43"/>
      <c r="CF45" s="43"/>
      <c r="CG45" s="43"/>
      <c r="CH45" s="43"/>
      <c r="CI45" s="43"/>
    </row>
    <row r="46" spans="2:87" x14ac:dyDescent="0.25">
      <c r="B46" s="139" t="s">
        <v>156</v>
      </c>
      <c r="C46" s="140" t="s">
        <v>124</v>
      </c>
      <c r="D46" s="140" t="s">
        <v>124</v>
      </c>
      <c r="E46" s="140" t="s">
        <v>124</v>
      </c>
      <c r="F46" s="140" t="s">
        <v>124</v>
      </c>
      <c r="G46" s="140" t="s">
        <v>124</v>
      </c>
      <c r="H46" s="140" t="s">
        <v>124</v>
      </c>
      <c r="I46" s="94">
        <f>Datos!$CX24</f>
        <v>176.7</v>
      </c>
      <c r="J46" s="94">
        <f>Datos!$CX25</f>
        <v>191.3</v>
      </c>
      <c r="K46" s="94">
        <f>Datos!$CX26</f>
        <v>272.10000000000002</v>
      </c>
      <c r="L46" s="94">
        <f>Datos!$CX27</f>
        <v>260.2</v>
      </c>
      <c r="M46" s="94"/>
      <c r="N46" s="139" t="s">
        <v>156</v>
      </c>
      <c r="O46" s="141">
        <f>Datos!$CX28</f>
        <v>300.3</v>
      </c>
      <c r="P46" s="141">
        <f>Datos!$CX29</f>
        <v>399.5</v>
      </c>
      <c r="Q46" s="141">
        <f>Datos!$CX30</f>
        <v>478.6</v>
      </c>
      <c r="R46" s="141">
        <f>Datos!$CX31</f>
        <v>730.1</v>
      </c>
      <c r="S46" s="141">
        <f>Datos!$CX32</f>
        <v>860.9</v>
      </c>
      <c r="T46" s="141">
        <f>Datos!$CX33</f>
        <v>765.1</v>
      </c>
      <c r="U46" s="141">
        <f>Datos!$CX34</f>
        <v>628.6</v>
      </c>
      <c r="V46" s="141">
        <f>Datos!$CX35</f>
        <v>831</v>
      </c>
      <c r="W46" s="141">
        <f>Datos!$CX36</f>
        <v>1245.8</v>
      </c>
      <c r="X46" s="141">
        <f>Datos!$CX37</f>
        <v>1284</v>
      </c>
      <c r="Y46" s="141"/>
      <c r="Z46" s="139" t="s">
        <v>156</v>
      </c>
      <c r="AA46" s="141">
        <f>Datos!$CX38</f>
        <v>1220.5999999999999</v>
      </c>
      <c r="AB46" s="141">
        <f>Datos!$CX39</f>
        <v>1319.5</v>
      </c>
      <c r="AC46" s="141">
        <f>Datos!$CX40</f>
        <v>1327.3</v>
      </c>
      <c r="AD46" s="141">
        <f>Datos!$CX41</f>
        <v>1578.3</v>
      </c>
      <c r="AE46" s="141">
        <f>Datos!$CX42</f>
        <v>1686.7</v>
      </c>
      <c r="AF46" s="141">
        <f>Datos!$CX43</f>
        <v>1706.3</v>
      </c>
      <c r="AG46" s="141">
        <f>Datos!$CX44</f>
        <v>1634.8</v>
      </c>
      <c r="AH46" s="141">
        <f>Datos!$CX45</f>
        <v>1863.7</v>
      </c>
      <c r="AI46" s="141">
        <f>Datos!$CX46</f>
        <v>1852.2</v>
      </c>
      <c r="AJ46" s="141">
        <f>Datos!$CX47</f>
        <v>1875.7</v>
      </c>
      <c r="AK46" s="141"/>
      <c r="AL46" s="139" t="s">
        <v>156</v>
      </c>
      <c r="AM46" s="141">
        <f>Datos!$CX48</f>
        <v>2030.2</v>
      </c>
      <c r="AN46" s="141">
        <f>Datos!$CX49</f>
        <v>2374.8000000000002</v>
      </c>
      <c r="AO46" s="141">
        <f>Datos!$CX50</f>
        <v>2505.5</v>
      </c>
      <c r="AP46" s="141">
        <f>Datos!$CX51</f>
        <v>2719.7</v>
      </c>
      <c r="AQ46" s="141">
        <f>Datos!$CX52</f>
        <v>2912.9</v>
      </c>
      <c r="AR46" s="141">
        <f>Datos!$CX53</f>
        <v>3312.6</v>
      </c>
      <c r="AS46" s="141">
        <f>Datos!$CX54</f>
        <v>3561.7</v>
      </c>
      <c r="AT46" s="141">
        <f>Datos!$CX55</f>
        <v>4442.5</v>
      </c>
      <c r="AU46" s="141">
        <f>Datos!$CX56</f>
        <v>4460.8999999999996</v>
      </c>
      <c r="AV46" s="141">
        <f>Datos!$CX57</f>
        <v>5285.9</v>
      </c>
      <c r="AW46" s="141"/>
      <c r="AX46" s="139" t="s">
        <v>156</v>
      </c>
      <c r="AY46" s="141">
        <f>Datos!$CX58</f>
        <v>6934.6</v>
      </c>
      <c r="AZ46" s="141">
        <f>Datos!$CX59</f>
        <v>10064.4</v>
      </c>
      <c r="BA46" s="141">
        <f>Datos!$CX60</f>
        <v>11577.4</v>
      </c>
      <c r="BB46" s="141">
        <f>Datos!$CX61</f>
        <v>11960.5</v>
      </c>
      <c r="BC46" s="141">
        <f>Datos!$CX62</f>
        <v>10773.5</v>
      </c>
      <c r="BD46" s="141">
        <f>Datos!$CX63</f>
        <v>14346.1</v>
      </c>
      <c r="BE46" s="141">
        <f>Datos!$CX64</f>
        <v>21134</v>
      </c>
      <c r="BF46" s="141">
        <f>Datos!$CX65</f>
        <v>35294</v>
      </c>
      <c r="BG46" s="141">
        <f>Datos!$CX66</f>
        <v>47352.093999999997</v>
      </c>
      <c r="BH46" s="141">
        <f>Datos!$CX67</f>
        <v>36863</v>
      </c>
      <c r="BI46" s="43"/>
      <c r="BJ46" s="43"/>
      <c r="BK46" s="43"/>
      <c r="BL46" s="43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3"/>
      <c r="BY46" s="43"/>
      <c r="BZ46" s="43"/>
      <c r="CA46" s="43"/>
      <c r="CB46" s="43"/>
      <c r="CC46" s="43"/>
      <c r="CD46" s="43"/>
      <c r="CE46" s="43"/>
      <c r="CF46" s="43"/>
      <c r="CG46" s="43"/>
      <c r="CH46" s="43"/>
      <c r="CI46" s="43"/>
    </row>
    <row r="47" spans="2:87" x14ac:dyDescent="0.25">
      <c r="B47" s="82" t="s">
        <v>297</v>
      </c>
      <c r="C47" s="94">
        <f>Datos!$CY18</f>
        <v>69.7</v>
      </c>
      <c r="D47" s="94">
        <f>Datos!$CY19</f>
        <v>92.8</v>
      </c>
      <c r="E47" s="94">
        <f>Datos!$CY20</f>
        <v>112.8</v>
      </c>
      <c r="F47" s="94">
        <f>Datos!$CY21</f>
        <v>128.9</v>
      </c>
      <c r="G47" s="94">
        <f>Datos!$CY22</f>
        <v>170.6</v>
      </c>
      <c r="H47" s="94">
        <f>Datos!$CY23</f>
        <v>109.3</v>
      </c>
      <c r="I47" s="94">
        <f>Datos!$CY24</f>
        <v>128.19999999999999</v>
      </c>
      <c r="J47" s="94">
        <f>Datos!$CY25</f>
        <v>132.4</v>
      </c>
      <c r="K47" s="94">
        <f>Datos!$CY26</f>
        <v>199.5</v>
      </c>
      <c r="L47" s="94">
        <f>Datos!$CY27</f>
        <v>172.2</v>
      </c>
      <c r="M47" s="94"/>
      <c r="N47" s="82" t="s">
        <v>297</v>
      </c>
      <c r="O47" s="141">
        <f>Datos!$CY28</f>
        <v>212.2</v>
      </c>
      <c r="P47" s="141">
        <f>Datos!$CY29</f>
        <v>311</v>
      </c>
      <c r="Q47" s="141">
        <f>Datos!$CY30</f>
        <v>372.5</v>
      </c>
      <c r="R47" s="141">
        <f>Datos!$CY31</f>
        <v>600.6</v>
      </c>
      <c r="S47" s="141">
        <f>Datos!$CY32</f>
        <v>720.3</v>
      </c>
      <c r="T47" s="141">
        <f>Datos!$CY33</f>
        <v>591.4</v>
      </c>
      <c r="U47" s="141">
        <f>Datos!$CY34</f>
        <v>514.4</v>
      </c>
      <c r="V47" s="141">
        <f>Datos!$CY35</f>
        <v>556.40000000000009</v>
      </c>
      <c r="W47" s="141">
        <f>Datos!$CY36</f>
        <v>936</v>
      </c>
      <c r="X47" s="141">
        <f>Datos!$CY37</f>
        <v>945.7</v>
      </c>
      <c r="Y47" s="141"/>
      <c r="Z47" s="82" t="s">
        <v>297</v>
      </c>
      <c r="AA47" s="141">
        <f>Datos!$CY38</f>
        <v>835.8</v>
      </c>
      <c r="AB47" s="141">
        <f>Datos!$CY39</f>
        <v>894.30000000000007</v>
      </c>
      <c r="AC47" s="141">
        <f>Datos!$CY40</f>
        <v>883.90000000000009</v>
      </c>
      <c r="AD47" s="141">
        <f>Datos!$CY41</f>
        <v>1071.5999999999999</v>
      </c>
      <c r="AE47" s="141">
        <f>Datos!$CY42</f>
        <v>1161.5</v>
      </c>
      <c r="AF47" s="141">
        <f>Datos!$CY43</f>
        <v>1164.8999999999999</v>
      </c>
      <c r="AG47" s="141">
        <f>Datos!$CY44</f>
        <v>1035.3</v>
      </c>
      <c r="AH47" s="141">
        <f>Datos!$CY45</f>
        <v>1211.3000000000002</v>
      </c>
      <c r="AI47" s="141">
        <f>Datos!$CY46</f>
        <v>1165.1999999999998</v>
      </c>
      <c r="AJ47" s="141">
        <f>Datos!$CY47</f>
        <v>1160.8</v>
      </c>
      <c r="AK47" s="141"/>
      <c r="AL47" s="82" t="s">
        <v>297</v>
      </c>
      <c r="AM47" s="141">
        <f>Datos!$CY48</f>
        <v>1244.2</v>
      </c>
      <c r="AN47" s="141">
        <f>Datos!$CY49</f>
        <v>1501.6000000000001</v>
      </c>
      <c r="AO47" s="141">
        <f>Datos!$CY50</f>
        <v>1578.8</v>
      </c>
      <c r="AP47" s="141">
        <f>Datos!$CY51</f>
        <v>1668.8</v>
      </c>
      <c r="AQ47" s="141">
        <f>Datos!$CY52</f>
        <v>1755.2</v>
      </c>
      <c r="AR47" s="141">
        <f>Datos!$CY53</f>
        <v>1936.8</v>
      </c>
      <c r="AS47" s="141">
        <f>Datos!$CY54</f>
        <v>2001.8999999999999</v>
      </c>
      <c r="AT47" s="141">
        <f>Datos!$CY55</f>
        <v>2353.7000000000003</v>
      </c>
      <c r="AU47" s="141">
        <f>Datos!$CY56</f>
        <v>2272.6999999999998</v>
      </c>
      <c r="AV47" s="141">
        <f>Datos!$CY57</f>
        <v>2799.4</v>
      </c>
      <c r="AW47" s="141"/>
      <c r="AX47" s="82" t="s">
        <v>297</v>
      </c>
      <c r="AY47" s="141">
        <f>Datos!$CY58</f>
        <v>3937.4</v>
      </c>
      <c r="AZ47" s="141">
        <f>Datos!$CY59</f>
        <v>6225.5</v>
      </c>
      <c r="BA47" s="141">
        <f>Datos!$CY60</f>
        <v>6732.2999999999993</v>
      </c>
      <c r="BB47" s="141">
        <f>Datos!$CY61</f>
        <v>6428.5999999999995</v>
      </c>
      <c r="BC47" s="141">
        <f>Datos!$CY62</f>
        <v>5735.6</v>
      </c>
      <c r="BD47" s="141">
        <f>Datos!$CY63</f>
        <v>7991.5</v>
      </c>
      <c r="BE47" s="141">
        <f>Datos!$CY64</f>
        <v>12131.5</v>
      </c>
      <c r="BF47" s="141">
        <f>Datos!$CY65</f>
        <v>21089.360000000001</v>
      </c>
      <c r="BG47" s="141">
        <f>Datos!$CY66</f>
        <v>27184.229000000003</v>
      </c>
      <c r="BH47" s="141">
        <f>Datos!$CY67</f>
        <v>17010.631000000001</v>
      </c>
      <c r="BI47" s="43"/>
      <c r="BJ47" s="43"/>
      <c r="BK47" s="43"/>
      <c r="BL47" s="43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3"/>
      <c r="BY47" s="43"/>
      <c r="BZ47" s="43"/>
      <c r="CA47" s="43"/>
      <c r="CB47" s="43"/>
      <c r="CC47" s="43"/>
      <c r="CD47" s="43"/>
      <c r="CE47" s="43"/>
      <c r="CF47" s="43"/>
      <c r="CG47" s="43"/>
      <c r="CH47" s="43"/>
      <c r="CI47" s="43"/>
    </row>
    <row r="48" spans="2:87" x14ac:dyDescent="0.25">
      <c r="B48" s="82" t="s">
        <v>266</v>
      </c>
      <c r="C48" s="140" t="s">
        <v>124</v>
      </c>
      <c r="D48" s="140" t="s">
        <v>124</v>
      </c>
      <c r="E48" s="140" t="s">
        <v>124</v>
      </c>
      <c r="F48" s="140" t="s">
        <v>124</v>
      </c>
      <c r="G48" s="140" t="s">
        <v>124</v>
      </c>
      <c r="H48" s="140" t="s">
        <v>124</v>
      </c>
      <c r="I48" s="94">
        <f>Datos!$CZ24</f>
        <v>27</v>
      </c>
      <c r="J48" s="94">
        <f>Datos!$CZ25</f>
        <v>28</v>
      </c>
      <c r="K48" s="94">
        <f>Datos!$CZ26</f>
        <v>31.3</v>
      </c>
      <c r="L48" s="94">
        <f>Datos!$CZ27</f>
        <v>35.799999999999997</v>
      </c>
      <c r="M48" s="94"/>
      <c r="N48" s="82" t="s">
        <v>266</v>
      </c>
      <c r="O48" s="94">
        <f>Datos!$CZ28</f>
        <v>37.700000000000003</v>
      </c>
      <c r="P48" s="94">
        <f>Datos!$CZ29</f>
        <v>43.5</v>
      </c>
      <c r="Q48" s="94">
        <f>Datos!$CZ30</f>
        <v>59.8</v>
      </c>
      <c r="R48" s="94">
        <f>Datos!$CZ31</f>
        <v>64.8</v>
      </c>
      <c r="S48" s="94">
        <f>Datos!$CZ32</f>
        <v>65</v>
      </c>
      <c r="T48" s="94">
        <f>Datos!$CZ33</f>
        <v>91.1</v>
      </c>
      <c r="U48" s="94">
        <f>Datos!$CZ34</f>
        <v>54.599999999999994</v>
      </c>
      <c r="V48" s="94">
        <f>Datos!$CZ35</f>
        <v>196.7</v>
      </c>
      <c r="W48" s="141">
        <f>Datos!$CZ36</f>
        <v>223.4</v>
      </c>
      <c r="X48" s="141">
        <f>Datos!$CZ37</f>
        <v>233.2</v>
      </c>
      <c r="Y48" s="141"/>
      <c r="Z48" s="82" t="s">
        <v>266</v>
      </c>
      <c r="AA48" s="141">
        <f>Datos!$CZ38</f>
        <v>265</v>
      </c>
      <c r="AB48" s="141">
        <f>Datos!$CZ39</f>
        <v>295.7</v>
      </c>
      <c r="AC48" s="141">
        <f>Datos!$CZ40</f>
        <v>291.2</v>
      </c>
      <c r="AD48" s="141">
        <f>Datos!$CZ41</f>
        <v>328</v>
      </c>
      <c r="AE48" s="141">
        <f>Datos!$CZ42</f>
        <v>353.5</v>
      </c>
      <c r="AF48" s="141">
        <f>Datos!$CZ43</f>
        <v>352.3</v>
      </c>
      <c r="AG48" s="141">
        <f>Datos!$CZ44</f>
        <v>380.7</v>
      </c>
      <c r="AH48" s="141">
        <f>Datos!$CZ45</f>
        <v>398.9</v>
      </c>
      <c r="AI48" s="141">
        <f>Datos!$CZ46</f>
        <v>424.9</v>
      </c>
      <c r="AJ48" s="141">
        <f>Datos!$CZ47</f>
        <v>433</v>
      </c>
      <c r="AK48" s="141"/>
      <c r="AL48" s="82" t="s">
        <v>266</v>
      </c>
      <c r="AM48" s="141">
        <f>Datos!$CZ48</f>
        <v>471</v>
      </c>
      <c r="AN48" s="141">
        <f>Datos!$CZ49</f>
        <v>515.1</v>
      </c>
      <c r="AO48" s="141">
        <f>Datos!$CZ50</f>
        <v>554.20000000000005</v>
      </c>
      <c r="AP48" s="141">
        <f>Datos!$CZ51</f>
        <v>624.09999999999991</v>
      </c>
      <c r="AQ48" s="141">
        <f>Datos!$CZ52</f>
        <v>667.1</v>
      </c>
      <c r="AR48" s="141">
        <f>Datos!$CZ53</f>
        <v>796.8</v>
      </c>
      <c r="AS48" s="141">
        <f>Datos!$CZ54</f>
        <v>895.9</v>
      </c>
      <c r="AT48" s="141">
        <f>Datos!$CZ55</f>
        <v>1288.5999999999999</v>
      </c>
      <c r="AU48" s="141">
        <f>Datos!$CZ56</f>
        <v>1341.7</v>
      </c>
      <c r="AV48" s="141">
        <f>Datos!$CZ57</f>
        <v>1524.7</v>
      </c>
      <c r="AW48" s="141"/>
      <c r="AX48" s="82" t="s">
        <v>266</v>
      </c>
      <c r="AY48" s="141">
        <f>Datos!$CZ58</f>
        <v>1825.3000000000002</v>
      </c>
      <c r="AZ48" s="141">
        <f>Datos!$CZ59</f>
        <v>2253.9</v>
      </c>
      <c r="BA48" s="141">
        <f>Datos!$CZ60</f>
        <v>2703.1</v>
      </c>
      <c r="BB48" s="141">
        <f>Datos!$CZ61</f>
        <v>2915</v>
      </c>
      <c r="BC48" s="141">
        <f>Datos!$CZ62</f>
        <v>2327.5</v>
      </c>
      <c r="BD48" s="141">
        <f>Datos!$CZ63</f>
        <v>2927.7</v>
      </c>
      <c r="BE48" s="141">
        <f>Datos!$CZ64</f>
        <v>4051.1</v>
      </c>
      <c r="BF48" s="141">
        <f>Datos!$CZ65</f>
        <v>6340.6229999999996</v>
      </c>
      <c r="BG48" s="141">
        <f>Datos!$CZ66</f>
        <v>8216.8169999999991</v>
      </c>
      <c r="BH48" s="141">
        <f>Datos!$CZ67</f>
        <v>5829.9070000000002</v>
      </c>
      <c r="BI48" s="43"/>
      <c r="BJ48" s="43"/>
      <c r="BK48" s="43"/>
      <c r="BL48" s="43"/>
      <c r="BM48" s="43"/>
      <c r="BN48" s="43"/>
      <c r="BO48" s="43"/>
      <c r="BP48" s="43"/>
      <c r="BQ48" s="43"/>
      <c r="BR48" s="43"/>
      <c r="BS48" s="43"/>
      <c r="BT48" s="43"/>
      <c r="BU48" s="43"/>
      <c r="BV48" s="43"/>
      <c r="BW48" s="43"/>
      <c r="BX48" s="43"/>
      <c r="BY48" s="43"/>
      <c r="BZ48" s="43"/>
      <c r="CA48" s="43"/>
      <c r="CB48" s="43"/>
      <c r="CC48" s="43"/>
      <c r="CD48" s="43"/>
      <c r="CE48" s="43"/>
      <c r="CF48" s="43"/>
      <c r="CG48" s="43"/>
      <c r="CH48" s="43"/>
      <c r="CI48" s="43"/>
    </row>
    <row r="49" spans="2:87" x14ac:dyDescent="0.25">
      <c r="B49" s="81" t="s">
        <v>267</v>
      </c>
      <c r="C49" s="140" t="s">
        <v>124</v>
      </c>
      <c r="D49" s="140" t="s">
        <v>124</v>
      </c>
      <c r="E49" s="140" t="s">
        <v>124</v>
      </c>
      <c r="F49" s="140" t="s">
        <v>124</v>
      </c>
      <c r="G49" s="140" t="s">
        <v>124</v>
      </c>
      <c r="H49" s="140" t="s">
        <v>124</v>
      </c>
      <c r="I49" s="94">
        <f>Datos!$DA24</f>
        <v>21.5</v>
      </c>
      <c r="J49" s="94">
        <f>Datos!$DA25</f>
        <v>30.900000000000006</v>
      </c>
      <c r="K49" s="94">
        <f>Datos!$DA26</f>
        <v>41.300000000000026</v>
      </c>
      <c r="L49" s="94">
        <f>Datos!$DA27</f>
        <v>52.2</v>
      </c>
      <c r="M49" s="94"/>
      <c r="N49" s="81" t="s">
        <v>267</v>
      </c>
      <c r="O49" s="94">
        <f>Datos!$DA28</f>
        <v>50.40000000000002</v>
      </c>
      <c r="P49" s="94">
        <f>Datos!$DA29</f>
        <v>45</v>
      </c>
      <c r="Q49" s="94">
        <f>Datos!$DA30</f>
        <v>46.300000000000026</v>
      </c>
      <c r="R49" s="94">
        <f>Datos!$DA31</f>
        <v>64.7</v>
      </c>
      <c r="S49" s="94">
        <f>Datos!$DA32</f>
        <v>75.600000000000023</v>
      </c>
      <c r="T49" s="94">
        <f>Datos!$DA33</f>
        <v>82.600000000000051</v>
      </c>
      <c r="U49" s="94">
        <f>Datos!$DA34</f>
        <v>59.600000000000051</v>
      </c>
      <c r="V49" s="94">
        <f>Datos!$DA35</f>
        <v>72.400000000000006</v>
      </c>
      <c r="W49" s="141">
        <f>Datos!$DA36</f>
        <v>80.8</v>
      </c>
      <c r="X49" s="141">
        <f>Datos!$DA37</f>
        <v>99.2</v>
      </c>
      <c r="Y49" s="141"/>
      <c r="Z49" s="81" t="s">
        <v>267</v>
      </c>
      <c r="AA49" s="141">
        <f>Datos!$DA38</f>
        <v>112.69999999999999</v>
      </c>
      <c r="AB49" s="141">
        <f>Datos!$DA39</f>
        <v>116.9</v>
      </c>
      <c r="AC49" s="141">
        <f>Datos!$DA40</f>
        <v>143.5</v>
      </c>
      <c r="AD49" s="141">
        <f>Datos!$DA41</f>
        <v>169.7</v>
      </c>
      <c r="AE49" s="141">
        <f>Datos!$DA42</f>
        <v>166.9</v>
      </c>
      <c r="AF49" s="141">
        <f>Datos!$DA43</f>
        <v>182.89999999999998</v>
      </c>
      <c r="AG49" s="141">
        <f>Datos!$DA44</f>
        <v>210.1</v>
      </c>
      <c r="AH49" s="141">
        <f>Datos!$DA45</f>
        <v>237.6</v>
      </c>
      <c r="AI49" s="141">
        <f>Datos!$DA46</f>
        <v>238</v>
      </c>
      <c r="AJ49" s="141">
        <f>Datos!$DA47</f>
        <v>258.5</v>
      </c>
      <c r="AK49" s="141"/>
      <c r="AL49" s="81" t="s">
        <v>267</v>
      </c>
      <c r="AM49" s="141">
        <f>Datos!$DA48</f>
        <v>290.3</v>
      </c>
      <c r="AN49" s="141">
        <f>Datos!$DA49</f>
        <v>337.29999999999995</v>
      </c>
      <c r="AO49" s="141">
        <f>Datos!$DA50</f>
        <v>354.1</v>
      </c>
      <c r="AP49" s="141">
        <f>Datos!$DA51</f>
        <v>407.8</v>
      </c>
      <c r="AQ49" s="141">
        <f>Datos!$DA52</f>
        <v>474</v>
      </c>
      <c r="AR49" s="141">
        <f>Datos!$DA53</f>
        <v>564.40000000000009</v>
      </c>
      <c r="AS49" s="141">
        <f>Datos!$DA54</f>
        <v>648.6</v>
      </c>
      <c r="AT49" s="141">
        <f>Datos!$DA55</f>
        <v>786.2</v>
      </c>
      <c r="AU49" s="141">
        <f>Datos!$DA56</f>
        <v>833</v>
      </c>
      <c r="AV49" s="141">
        <f>Datos!$DA57</f>
        <v>949.3</v>
      </c>
      <c r="AW49" s="141"/>
      <c r="AX49" s="81" t="s">
        <v>267</v>
      </c>
      <c r="AY49" s="141">
        <f>Datos!$DA58</f>
        <v>1155.4000000000001</v>
      </c>
      <c r="AZ49" s="141">
        <f>Datos!$DA59</f>
        <v>1568.1999999999998</v>
      </c>
      <c r="BA49" s="141">
        <f>Datos!$DA60</f>
        <v>2120.6999999999998</v>
      </c>
      <c r="BB49" s="141">
        <f>Datos!$DA61</f>
        <v>2594.3000000000002</v>
      </c>
      <c r="BC49" s="141">
        <f>Datos!$DA62</f>
        <v>2686.9</v>
      </c>
      <c r="BD49" s="141">
        <f>Datos!$DA63</f>
        <v>3397.8</v>
      </c>
      <c r="BE49" s="141">
        <f>Datos!$DA64</f>
        <v>4918.8999999999996</v>
      </c>
      <c r="BF49" s="141">
        <f>Datos!$DA65</f>
        <v>7820.6610000000001</v>
      </c>
      <c r="BG49" s="141">
        <f>Datos!$DA66</f>
        <v>11893.837</v>
      </c>
      <c r="BH49" s="141">
        <f>Datos!$DA67</f>
        <v>13992.58</v>
      </c>
      <c r="BI49" s="43"/>
      <c r="BJ49" s="43"/>
      <c r="BK49" s="43"/>
      <c r="BL49" s="43"/>
      <c r="BM49" s="43"/>
      <c r="BN49" s="43"/>
      <c r="BO49" s="43"/>
      <c r="BP49" s="43"/>
      <c r="BQ49" s="43"/>
      <c r="BR49" s="43"/>
      <c r="BS49" s="43"/>
      <c r="BT49" s="43"/>
      <c r="BU49" s="43"/>
      <c r="BV49" s="43"/>
      <c r="BW49" s="43"/>
      <c r="BX49" s="43"/>
      <c r="BY49" s="43"/>
      <c r="BZ49" s="43"/>
      <c r="CA49" s="43"/>
      <c r="CB49" s="43"/>
      <c r="CC49" s="43"/>
      <c r="CD49" s="43"/>
      <c r="CE49" s="43"/>
      <c r="CF49" s="43"/>
      <c r="CG49" s="43"/>
      <c r="CH49" s="43"/>
      <c r="CI49" s="43"/>
    </row>
    <row r="50" spans="2:87" x14ac:dyDescent="0.25">
      <c r="B50" s="81" t="s">
        <v>268</v>
      </c>
      <c r="C50" s="140" t="s">
        <v>124</v>
      </c>
      <c r="D50" s="140" t="s">
        <v>124</v>
      </c>
      <c r="E50" s="140" t="s">
        <v>124</v>
      </c>
      <c r="F50" s="140" t="s">
        <v>124</v>
      </c>
      <c r="G50" s="140" t="s">
        <v>124</v>
      </c>
      <c r="H50" s="140" t="s">
        <v>124</v>
      </c>
      <c r="I50" s="140" t="s">
        <v>124</v>
      </c>
      <c r="J50" s="140" t="s">
        <v>124</v>
      </c>
      <c r="K50" s="140" t="s">
        <v>124</v>
      </c>
      <c r="L50" s="140" t="s">
        <v>124</v>
      </c>
      <c r="M50" s="140"/>
      <c r="N50" s="81" t="s">
        <v>268</v>
      </c>
      <c r="O50" s="140" t="s">
        <v>124</v>
      </c>
      <c r="P50" s="140" t="s">
        <v>124</v>
      </c>
      <c r="Q50" s="140" t="s">
        <v>124</v>
      </c>
      <c r="R50" s="140" t="s">
        <v>124</v>
      </c>
      <c r="S50" s="140" t="s">
        <v>124</v>
      </c>
      <c r="T50" s="140" t="s">
        <v>124</v>
      </c>
      <c r="U50" s="140" t="s">
        <v>124</v>
      </c>
      <c r="V50" s="94">
        <f>Datos!$DB35</f>
        <v>5.5</v>
      </c>
      <c r="W50" s="141">
        <f>Datos!$DB36</f>
        <v>5.7</v>
      </c>
      <c r="X50" s="141">
        <f>Datos!$DB37</f>
        <v>5.8</v>
      </c>
      <c r="Y50" s="141"/>
      <c r="Z50" s="81" t="s">
        <v>268</v>
      </c>
      <c r="AA50" s="141">
        <f>Datos!$DB38</f>
        <v>7</v>
      </c>
      <c r="AB50" s="141">
        <f>Datos!$DB39</f>
        <v>12.6</v>
      </c>
      <c r="AC50" s="141">
        <f>Datos!$DB40</f>
        <v>8.8000000000000007</v>
      </c>
      <c r="AD50" s="141">
        <f>Datos!$DB41</f>
        <v>8.9</v>
      </c>
      <c r="AE50" s="141">
        <f>Datos!$DB42</f>
        <v>4.8</v>
      </c>
      <c r="AF50" s="141">
        <f>Datos!$DB43</f>
        <v>6.3</v>
      </c>
      <c r="AG50" s="141">
        <f>Datos!$DB44</f>
        <v>8.6</v>
      </c>
      <c r="AH50" s="141">
        <f>Datos!$DB45</f>
        <v>15.9</v>
      </c>
      <c r="AI50" s="141">
        <f>Datos!$DB46</f>
        <v>24</v>
      </c>
      <c r="AJ50" s="141">
        <f>Datos!$DB47</f>
        <v>23.5</v>
      </c>
      <c r="AK50" s="141"/>
      <c r="AL50" s="81" t="s">
        <v>268</v>
      </c>
      <c r="AM50" s="141">
        <f>Datos!$DB48</f>
        <v>24.7</v>
      </c>
      <c r="AN50" s="141">
        <f>Datos!$DB49</f>
        <v>20.8</v>
      </c>
      <c r="AO50" s="141">
        <f>Datos!$DB50</f>
        <v>18.399999999999999</v>
      </c>
      <c r="AP50" s="141">
        <f>Datos!$DB51</f>
        <v>19</v>
      </c>
      <c r="AQ50" s="141">
        <f>Datos!$DB52</f>
        <v>16.600000000000001</v>
      </c>
      <c r="AR50" s="141">
        <f>Datos!$DB53</f>
        <v>14.7</v>
      </c>
      <c r="AS50" s="141">
        <f>Datos!$DB54</f>
        <v>15.3</v>
      </c>
      <c r="AT50" s="141">
        <f>Datos!$DB55</f>
        <v>13.9</v>
      </c>
      <c r="AU50" s="141">
        <f>Datos!$DB56</f>
        <v>13.5</v>
      </c>
      <c r="AV50" s="141">
        <f>Datos!$DB57</f>
        <v>12.6</v>
      </c>
      <c r="AW50" s="141"/>
      <c r="AX50" s="81" t="s">
        <v>268</v>
      </c>
      <c r="AY50" s="141">
        <f>Datos!$DB58</f>
        <v>16.5</v>
      </c>
      <c r="AZ50" s="141">
        <f>Datos!$DB59</f>
        <v>16.8</v>
      </c>
      <c r="BA50" s="141">
        <f>Datos!$DB60</f>
        <v>21.4</v>
      </c>
      <c r="BB50" s="141">
        <f>Datos!$DB61</f>
        <v>22.6</v>
      </c>
      <c r="BC50" s="141">
        <f>Datos!$DB62</f>
        <v>23.4</v>
      </c>
      <c r="BD50" s="141">
        <f>Datos!$DB63</f>
        <v>29.3</v>
      </c>
      <c r="BE50" s="141">
        <f>Datos!$DB64</f>
        <v>32.5</v>
      </c>
      <c r="BF50" s="141">
        <f>Datos!$DB65</f>
        <v>44.124000000000002</v>
      </c>
      <c r="BG50" s="141">
        <f>Datos!$DB66</f>
        <v>57.211000000000006</v>
      </c>
      <c r="BH50" s="141">
        <f>Datos!$DB67</f>
        <v>29.001999999999999</v>
      </c>
      <c r="BI50" s="43"/>
      <c r="BJ50" s="43"/>
      <c r="BK50" s="43"/>
      <c r="BL50" s="43"/>
      <c r="BM50" s="43"/>
      <c r="BN50" s="43"/>
      <c r="BO50" s="43"/>
      <c r="BP50" s="43"/>
      <c r="BQ50" s="43"/>
      <c r="BR50" s="43"/>
      <c r="BS50" s="43"/>
      <c r="BT50" s="43"/>
      <c r="BU50" s="43"/>
      <c r="BV50" s="43"/>
      <c r="BW50" s="43"/>
      <c r="BX50" s="43"/>
      <c r="BY50" s="43"/>
      <c r="BZ50" s="43"/>
      <c r="CA50" s="43"/>
      <c r="CB50" s="43"/>
      <c r="CC50" s="43"/>
      <c r="CD50" s="43"/>
      <c r="CE50" s="43"/>
      <c r="CF50" s="43"/>
      <c r="CG50" s="43"/>
      <c r="CH50" s="43"/>
      <c r="CI50" s="43"/>
    </row>
    <row r="51" spans="2:87" x14ac:dyDescent="0.25">
      <c r="B51" s="163" t="s">
        <v>157</v>
      </c>
      <c r="C51" s="140" t="s">
        <v>124</v>
      </c>
      <c r="D51" s="140" t="s">
        <v>124</v>
      </c>
      <c r="E51" s="140" t="s">
        <v>124</v>
      </c>
      <c r="F51" s="140" t="s">
        <v>124</v>
      </c>
      <c r="G51" s="140" t="s">
        <v>124</v>
      </c>
      <c r="H51" s="140" t="s">
        <v>124</v>
      </c>
      <c r="I51" s="94">
        <f>Datos!$DC24</f>
        <v>39.5</v>
      </c>
      <c r="J51" s="94">
        <f>Datos!$DC25</f>
        <v>2.5</v>
      </c>
      <c r="K51" s="94">
        <f>Datos!$DC26</f>
        <v>11.6</v>
      </c>
      <c r="L51" s="94">
        <f>Datos!$DC27</f>
        <v>18.2</v>
      </c>
      <c r="M51" s="94"/>
      <c r="N51" s="163" t="s">
        <v>157</v>
      </c>
      <c r="O51" s="94">
        <f>Datos!$DC28</f>
        <v>-4.7</v>
      </c>
      <c r="P51" s="94">
        <f>Datos!$DC29</f>
        <v>28.5</v>
      </c>
      <c r="Q51" s="94">
        <f>Datos!$DC30</f>
        <v>7.6</v>
      </c>
      <c r="R51" s="94">
        <f>Datos!$DC31</f>
        <v>35.9</v>
      </c>
      <c r="S51" s="94">
        <f>Datos!$DC32</f>
        <v>51.6</v>
      </c>
      <c r="T51" s="94">
        <f>Datos!$DC33</f>
        <v>17.2</v>
      </c>
      <c r="U51" s="94">
        <f>Datos!$DC34</f>
        <v>17.600000000000001</v>
      </c>
      <c r="V51" s="94">
        <f>Datos!$DC35</f>
        <v>53</v>
      </c>
      <c r="W51" s="141">
        <f>Datos!$DC36</f>
        <v>55.2</v>
      </c>
      <c r="X51" s="141">
        <f>Datos!$DC37</f>
        <v>35.4</v>
      </c>
      <c r="Y51" s="141"/>
      <c r="Z51" s="163" t="s">
        <v>157</v>
      </c>
      <c r="AA51" s="141">
        <f>Datos!$DC38</f>
        <v>35.200000000000003</v>
      </c>
      <c r="AB51" s="141">
        <f>Datos!$DC39</f>
        <v>28.9</v>
      </c>
      <c r="AC51" s="141">
        <f>Datos!$DC40</f>
        <v>163.19999999999999</v>
      </c>
      <c r="AD51" s="141">
        <f>Datos!$DC41</f>
        <v>82.6</v>
      </c>
      <c r="AE51" s="141">
        <f>Datos!$DC42</f>
        <v>163.69999999999999</v>
      </c>
      <c r="AF51" s="141">
        <f>Datos!$DC43</f>
        <v>98.7</v>
      </c>
      <c r="AG51" s="141">
        <f>Datos!$DC44</f>
        <v>114.8</v>
      </c>
      <c r="AH51" s="141">
        <f>Datos!$DC45</f>
        <v>275.60000000000002</v>
      </c>
      <c r="AI51" s="141">
        <f>Datos!$DC46</f>
        <v>217.4</v>
      </c>
      <c r="AJ51" s="141">
        <f>Datos!$DC47</f>
        <v>202.2</v>
      </c>
      <c r="AK51" s="141"/>
      <c r="AL51" s="163" t="s">
        <v>157</v>
      </c>
      <c r="AM51" s="141">
        <f>Datos!$DC48</f>
        <v>125.3</v>
      </c>
      <c r="AN51" s="141">
        <f>Datos!$DC49</f>
        <v>582.1</v>
      </c>
      <c r="AO51" s="141">
        <f>Datos!$DC50</f>
        <v>342.3</v>
      </c>
      <c r="AP51" s="141">
        <f>Datos!$DC51</f>
        <v>527</v>
      </c>
      <c r="AQ51" s="141">
        <f>Datos!$DC52</f>
        <v>647.29999999999995</v>
      </c>
      <c r="AR51" s="141">
        <f>Datos!$DC53</f>
        <v>513.79999999999995</v>
      </c>
      <c r="AS51" s="141">
        <f>Datos!$DC54</f>
        <v>665.6</v>
      </c>
      <c r="AT51" s="141">
        <f>Datos!$DC55</f>
        <v>848.6</v>
      </c>
      <c r="AU51" s="141">
        <f>Datos!$DC56</f>
        <v>895.7</v>
      </c>
      <c r="AV51" s="141">
        <f>Datos!$DC57</f>
        <v>432.5</v>
      </c>
      <c r="AW51" s="141"/>
      <c r="AX51" s="163" t="s">
        <v>157</v>
      </c>
      <c r="AY51" s="141">
        <f>Datos!$DC58</f>
        <v>2051.1999999999998</v>
      </c>
      <c r="AZ51" s="141">
        <f>Datos!$DC59</f>
        <v>3822.5</v>
      </c>
      <c r="BA51" s="141">
        <f>Datos!$DC60</f>
        <v>5458.9</v>
      </c>
      <c r="BB51" s="141">
        <f>Datos!$DC61</f>
        <v>5070</v>
      </c>
      <c r="BC51" s="141">
        <f>Datos!$DC62</f>
        <v>2276</v>
      </c>
      <c r="BD51" s="141">
        <f>Datos!$DC63</f>
        <v>3254.1</v>
      </c>
      <c r="BE51" s="141">
        <f>Datos!$DC64</f>
        <v>4533.3</v>
      </c>
      <c r="BF51" s="141">
        <f>Datos!$DC65</f>
        <v>11274.5</v>
      </c>
      <c r="BG51" s="141">
        <f>Datos!$DC66</f>
        <v>26616.3</v>
      </c>
      <c r="BH51" s="141">
        <f>Datos!$DC67</f>
        <v>9977.5</v>
      </c>
      <c r="BI51" s="43"/>
      <c r="BJ51" s="43"/>
      <c r="BK51" s="43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3"/>
      <c r="BX51" s="43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</row>
    <row r="52" spans="2:87" x14ac:dyDescent="0.25">
      <c r="B52" s="9" t="s">
        <v>159</v>
      </c>
      <c r="C52" s="140" t="s">
        <v>124</v>
      </c>
      <c r="D52" s="140" t="s">
        <v>124</v>
      </c>
      <c r="E52" s="140" t="s">
        <v>124</v>
      </c>
      <c r="F52" s="140" t="s">
        <v>124</v>
      </c>
      <c r="G52" s="140" t="s">
        <v>124</v>
      </c>
      <c r="H52" s="140" t="s">
        <v>124</v>
      </c>
      <c r="I52" s="94">
        <f>Datos!$DE24</f>
        <v>-83.6</v>
      </c>
      <c r="J52" s="94">
        <f>Datos!$DE25</f>
        <v>0.8</v>
      </c>
      <c r="K52" s="94">
        <f>Datos!$DE26</f>
        <v>15.1</v>
      </c>
      <c r="L52" s="94">
        <f>Datos!$DE27</f>
        <v>9.3000000000000007</v>
      </c>
      <c r="M52" s="94"/>
      <c r="N52" s="9" t="s">
        <v>159</v>
      </c>
      <c r="O52" s="94">
        <f>Datos!$DE28</f>
        <v>35.1</v>
      </c>
      <c r="P52" s="94">
        <f>Datos!$DE29</f>
        <v>-23.5</v>
      </c>
      <c r="Q52" s="94">
        <f>Datos!$DE30</f>
        <v>61.7</v>
      </c>
      <c r="R52" s="94">
        <f>Datos!$DE31</f>
        <v>23.7</v>
      </c>
      <c r="S52" s="94">
        <f>Datos!$DE32</f>
        <v>-15.1</v>
      </c>
      <c r="T52" s="94">
        <f>Datos!$DE33</f>
        <v>-8.1999999999999993</v>
      </c>
      <c r="U52" s="94">
        <f>Datos!$DE34</f>
        <v>-45.6</v>
      </c>
      <c r="V52" s="94">
        <f>Datos!$DE35</f>
        <v>-44.2</v>
      </c>
      <c r="W52" s="141">
        <f>Datos!$DE36</f>
        <v>140.6</v>
      </c>
      <c r="X52" s="141">
        <f>Datos!$DE37</f>
        <v>157.19999999999999</v>
      </c>
      <c r="Y52" s="141"/>
      <c r="Z52" s="9" t="s">
        <v>159</v>
      </c>
      <c r="AA52" s="141">
        <f>Datos!$DE38</f>
        <v>127.5</v>
      </c>
      <c r="AB52" s="141">
        <f>Datos!$DE39</f>
        <v>172.5</v>
      </c>
      <c r="AC52" s="141">
        <f>Datos!$DE40</f>
        <v>36.700000000000003</v>
      </c>
      <c r="AD52" s="141">
        <f>Datos!$DE41</f>
        <v>161.80000000000001</v>
      </c>
      <c r="AE52" s="141">
        <f>Datos!$DE42</f>
        <v>182.6</v>
      </c>
      <c r="AF52" s="141">
        <f>Datos!$DE43</f>
        <v>209.5</v>
      </c>
      <c r="AG52" s="141">
        <f>Datos!$DE44</f>
        <v>173.3</v>
      </c>
      <c r="AH52" s="141">
        <f>Datos!$DE45</f>
        <v>135.5</v>
      </c>
      <c r="AI52" s="141">
        <f>Datos!$DE46</f>
        <v>104.8</v>
      </c>
      <c r="AJ52" s="141">
        <f>Datos!$DE47</f>
        <v>64.3</v>
      </c>
      <c r="AK52" s="141"/>
      <c r="AL52" s="9" t="s">
        <v>159</v>
      </c>
      <c r="AM52" s="141">
        <f>Datos!$DE48</f>
        <v>210.5</v>
      </c>
      <c r="AN52" s="141">
        <f>Datos!$DE49</f>
        <v>-105.8</v>
      </c>
      <c r="AO52" s="141">
        <f>Datos!$DE50</f>
        <v>79.7</v>
      </c>
      <c r="AP52" s="141">
        <f>Datos!$DE51</f>
        <v>-43.1</v>
      </c>
      <c r="AQ52" s="141">
        <f>Datos!$DE52</f>
        <v>-4.4000000000000004</v>
      </c>
      <c r="AR52" s="141">
        <f>Datos!$DE53</f>
        <v>310.60000000000002</v>
      </c>
      <c r="AS52" s="141">
        <f>Datos!$DE54</f>
        <v>90.7</v>
      </c>
      <c r="AT52" s="141">
        <f>Datos!$DE55</f>
        <v>396.1</v>
      </c>
      <c r="AU52" s="141">
        <f>Datos!$DE56</f>
        <v>193.5</v>
      </c>
      <c r="AV52" s="141">
        <f>Datos!$DE57</f>
        <v>798.7</v>
      </c>
      <c r="AW52" s="141"/>
      <c r="AX52" s="9" t="s">
        <v>159</v>
      </c>
      <c r="AY52" s="141">
        <f>Datos!$DE58</f>
        <v>-400.2</v>
      </c>
      <c r="AZ52" s="141">
        <f>Datos!$DE59</f>
        <v>-559.6</v>
      </c>
      <c r="BA52" s="141">
        <f>Datos!$DE60</f>
        <v>-851.2</v>
      </c>
      <c r="BB52" s="141">
        <f>Datos!$DE61</f>
        <v>-1707.7</v>
      </c>
      <c r="BC52" s="141">
        <f>Datos!$DE62</f>
        <v>-22.5</v>
      </c>
      <c r="BD52" s="141">
        <f>Datos!$DE63</f>
        <v>-127</v>
      </c>
      <c r="BE52" s="141">
        <f>Datos!$DE64</f>
        <v>686.2</v>
      </c>
      <c r="BF52" s="141">
        <f>Datos!$DE65</f>
        <v>-142.30000000000001</v>
      </c>
      <c r="BG52" s="141">
        <f>Datos!$DE66</f>
        <v>-9221</v>
      </c>
      <c r="BH52" s="141">
        <f>Datos!$DE67</f>
        <v>-7405.7</v>
      </c>
      <c r="BI52" s="43"/>
      <c r="BJ52" s="43"/>
      <c r="BK52" s="43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3"/>
      <c r="BX52" s="43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</row>
    <row r="53" spans="2:87" x14ac:dyDescent="0.25">
      <c r="B53" s="163" t="s">
        <v>162</v>
      </c>
      <c r="C53" s="140" t="s">
        <v>124</v>
      </c>
      <c r="D53" s="140" t="s">
        <v>124</v>
      </c>
      <c r="E53" s="140" t="s">
        <v>124</v>
      </c>
      <c r="F53" s="140" t="s">
        <v>124</v>
      </c>
      <c r="G53" s="140" t="s">
        <v>124</v>
      </c>
      <c r="H53" s="140" t="s">
        <v>124</v>
      </c>
      <c r="I53" s="94">
        <f>Datos!$DF24</f>
        <v>-4.7</v>
      </c>
      <c r="J53" s="94">
        <f>Datos!$DF25</f>
        <v>25.9</v>
      </c>
      <c r="K53" s="94">
        <f>Datos!$DF26</f>
        <v>-2.2000000000000002</v>
      </c>
      <c r="L53" s="94">
        <f>Datos!$DF27</f>
        <v>39.799999999999997</v>
      </c>
      <c r="M53" s="94"/>
      <c r="N53" s="163" t="s">
        <v>162</v>
      </c>
      <c r="O53" s="94">
        <f>Datos!$DF28</f>
        <v>140.19999999999999</v>
      </c>
      <c r="P53" s="94">
        <f>Datos!$DF29</f>
        <v>37.700000000000003</v>
      </c>
      <c r="Q53" s="94">
        <f>Datos!$DF30</f>
        <v>91.4</v>
      </c>
      <c r="R53" s="94">
        <f>Datos!$DF31</f>
        <v>-100.4</v>
      </c>
      <c r="S53" s="94">
        <f>Datos!$DF32</f>
        <v>-110.5</v>
      </c>
      <c r="T53" s="94">
        <f>Datos!$DF33</f>
        <v>-40.6</v>
      </c>
      <c r="U53" s="94">
        <f>Datos!$DF34</f>
        <v>44.5</v>
      </c>
      <c r="V53" s="94">
        <f>Datos!$DF35</f>
        <v>171.9</v>
      </c>
      <c r="W53" s="141">
        <f>Datos!$DF36</f>
        <v>-7.6</v>
      </c>
      <c r="X53" s="141">
        <f>Datos!$DF37</f>
        <v>-20.6</v>
      </c>
      <c r="Y53" s="141"/>
      <c r="Z53" s="163" t="s">
        <v>162</v>
      </c>
      <c r="AA53" s="141">
        <f>Datos!$DF38</f>
        <v>-41.8</v>
      </c>
      <c r="AB53" s="141">
        <f>Datos!$DF39</f>
        <v>-26</v>
      </c>
      <c r="AC53" s="141">
        <f>Datos!$DF40</f>
        <v>201.5</v>
      </c>
      <c r="AD53" s="141">
        <f>Datos!$DF41</f>
        <v>61.2</v>
      </c>
      <c r="AE53" s="141">
        <f>Datos!$DF42</f>
        <v>-13.5</v>
      </c>
      <c r="AF53" s="141">
        <f>Datos!$DF43</f>
        <v>-77.2</v>
      </c>
      <c r="AG53" s="141">
        <f>Datos!$DF44</f>
        <v>56</v>
      </c>
      <c r="AH53" s="141">
        <f>Datos!$DF45</f>
        <v>-8.6</v>
      </c>
      <c r="AI53" s="141">
        <f>Datos!$DF46</f>
        <v>-21.5</v>
      </c>
      <c r="AJ53" s="141">
        <f>Datos!$DF47</f>
        <v>16.899999999999999</v>
      </c>
      <c r="AK53" s="141"/>
      <c r="AL53" s="163" t="s">
        <v>162</v>
      </c>
      <c r="AM53" s="141">
        <f>Datos!$DF48</f>
        <v>109.7</v>
      </c>
      <c r="AN53" s="141">
        <f>Datos!$DF49</f>
        <v>31.6</v>
      </c>
      <c r="AO53" s="141">
        <f>Datos!$DF50</f>
        <v>-21</v>
      </c>
      <c r="AP53" s="141">
        <f>Datos!$DF51</f>
        <v>6.1</v>
      </c>
      <c r="AQ53" s="141">
        <f>Datos!$DF52</f>
        <v>39.799999999999997</v>
      </c>
      <c r="AR53" s="141">
        <f>Datos!$DF53</f>
        <v>49</v>
      </c>
      <c r="AS53" s="141">
        <f>Datos!$DF54</f>
        <v>47.9</v>
      </c>
      <c r="AT53" s="141">
        <f>Datos!$DF55</f>
        <v>102.1</v>
      </c>
      <c r="AU53" s="141">
        <f>Datos!$DF56</f>
        <v>200</v>
      </c>
      <c r="AV53" s="141">
        <f>Datos!$DF57</f>
        <v>264.7</v>
      </c>
      <c r="AW53" s="141"/>
      <c r="AX53" s="163" t="s">
        <v>162</v>
      </c>
      <c r="AY53" s="141">
        <f>Datos!$DF58</f>
        <v>122.3</v>
      </c>
      <c r="AZ53" s="141">
        <f>Datos!$DF59</f>
        <v>36.9</v>
      </c>
      <c r="BA53" s="141">
        <f>Datos!$DF60</f>
        <v>165.1</v>
      </c>
      <c r="BB53" s="141">
        <f>Datos!$DF61</f>
        <v>-320.89999999999998</v>
      </c>
      <c r="BC53" s="141">
        <f>Datos!$DF62</f>
        <v>657.1</v>
      </c>
      <c r="BD53" s="141">
        <f>Datos!$DF63</f>
        <v>434.2</v>
      </c>
      <c r="BE53" s="141">
        <f>Datos!$DF64</f>
        <v>419</v>
      </c>
      <c r="BF53" s="141">
        <f>Datos!$DF65</f>
        <v>916.2</v>
      </c>
      <c r="BG53" s="141">
        <f>Datos!$DF66</f>
        <v>1031.4000000000001</v>
      </c>
      <c r="BH53" s="141">
        <f>Datos!$DF67</f>
        <v>-3202.9</v>
      </c>
      <c r="BI53" s="43"/>
      <c r="BJ53" s="43"/>
      <c r="BK53" s="43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3"/>
      <c r="BX53" s="43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</row>
    <row r="54" spans="2:87" x14ac:dyDescent="0.25">
      <c r="B54" s="163" t="s">
        <v>298</v>
      </c>
      <c r="C54" s="140" t="s">
        <v>124</v>
      </c>
      <c r="D54" s="140" t="s">
        <v>124</v>
      </c>
      <c r="E54" s="140" t="s">
        <v>124</v>
      </c>
      <c r="F54" s="140" t="s">
        <v>124</v>
      </c>
      <c r="G54" s="140" t="s">
        <v>124</v>
      </c>
      <c r="H54" s="140" t="s">
        <v>124</v>
      </c>
      <c r="I54" s="140" t="s">
        <v>124</v>
      </c>
      <c r="J54" s="140" t="s">
        <v>124</v>
      </c>
      <c r="K54" s="140" t="s">
        <v>124</v>
      </c>
      <c r="L54" s="140" t="s">
        <v>124</v>
      </c>
      <c r="M54" s="140"/>
      <c r="N54" s="163" t="s">
        <v>298</v>
      </c>
      <c r="O54" s="140" t="s">
        <v>124</v>
      </c>
      <c r="P54" s="140" t="s">
        <v>124</v>
      </c>
      <c r="Q54" s="140" t="s">
        <v>124</v>
      </c>
      <c r="R54" s="140" t="s">
        <v>124</v>
      </c>
      <c r="S54" s="140" t="s">
        <v>124</v>
      </c>
      <c r="T54" s="140" t="s">
        <v>124</v>
      </c>
      <c r="U54" s="140" t="s">
        <v>124</v>
      </c>
      <c r="V54" s="140" t="s">
        <v>124</v>
      </c>
      <c r="W54" s="140" t="s">
        <v>124</v>
      </c>
      <c r="X54" s="140" t="s">
        <v>124</v>
      </c>
      <c r="Y54" s="140"/>
      <c r="Z54" s="163" t="s">
        <v>298</v>
      </c>
      <c r="AA54" s="140" t="s">
        <v>124</v>
      </c>
      <c r="AB54" s="140" t="s">
        <v>124</v>
      </c>
      <c r="AC54" s="140" t="s">
        <v>124</v>
      </c>
      <c r="AD54" s="140" t="s">
        <v>124</v>
      </c>
      <c r="AE54" s="140" t="s">
        <v>124</v>
      </c>
      <c r="AF54" s="140" t="s">
        <v>124</v>
      </c>
      <c r="AG54" s="140" t="s">
        <v>124</v>
      </c>
      <c r="AH54" s="140" t="s">
        <v>124</v>
      </c>
      <c r="AI54" s="140" t="s">
        <v>124</v>
      </c>
      <c r="AJ54" s="140" t="s">
        <v>124</v>
      </c>
      <c r="AK54" s="140"/>
      <c r="AL54" s="163" t="s">
        <v>298</v>
      </c>
      <c r="AM54" s="140" t="s">
        <v>124</v>
      </c>
      <c r="AN54" s="140" t="s">
        <v>124</v>
      </c>
      <c r="AO54" s="140" t="s">
        <v>124</v>
      </c>
      <c r="AP54" s="140" t="s">
        <v>124</v>
      </c>
      <c r="AQ54" s="140" t="s">
        <v>124</v>
      </c>
      <c r="AR54" s="140" t="s">
        <v>124</v>
      </c>
      <c r="AS54" s="140" t="s">
        <v>124</v>
      </c>
      <c r="AT54" s="27">
        <f>Datos!$DD55+Datos!$DG55</f>
        <v>45.4</v>
      </c>
      <c r="AU54" s="27">
        <f>Datos!$DD56+Datos!$DG56</f>
        <v>39.6</v>
      </c>
      <c r="AV54" s="27">
        <f>Datos!$DD57+Datos!$DG57</f>
        <v>39.200000000000003</v>
      </c>
      <c r="AW54" s="27"/>
      <c r="AX54" s="163" t="s">
        <v>298</v>
      </c>
      <c r="AY54" s="27">
        <f>Datos!$DD58+Datos!$DG58</f>
        <v>0</v>
      </c>
      <c r="AZ54" s="27">
        <f>Datos!$DD59+Datos!$DG59</f>
        <v>0</v>
      </c>
      <c r="BA54" s="27">
        <f>Datos!$DD60+Datos!$DG60</f>
        <v>0</v>
      </c>
      <c r="BB54" s="27">
        <f>Datos!$DD61+Datos!$DG61</f>
        <v>0</v>
      </c>
      <c r="BC54" s="27">
        <f>Datos!$DD62+Datos!$DG62</f>
        <v>0</v>
      </c>
      <c r="BD54" s="27">
        <f>Datos!$DD63+Datos!$DG63</f>
        <v>0</v>
      </c>
      <c r="BE54" s="27">
        <f>Datos!$DD64+Datos!$DG64</f>
        <v>71</v>
      </c>
      <c r="BF54" s="27">
        <f>Datos!$DD65+Datos!$DG65</f>
        <v>-217.9</v>
      </c>
      <c r="BG54" s="27">
        <f>Datos!$DD66+Datos!$DG66</f>
        <v>123.4</v>
      </c>
      <c r="BH54" s="27">
        <f>Datos!$DD67+Datos!$DG67</f>
        <v>-115.5</v>
      </c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3"/>
      <c r="BX54" s="43"/>
      <c r="BY54" s="43"/>
      <c r="BZ54" s="43"/>
      <c r="CA54" s="43"/>
      <c r="CB54" s="43"/>
      <c r="CC54" s="43"/>
      <c r="CD54" s="43"/>
      <c r="CE54" s="43"/>
      <c r="CF54" s="43"/>
      <c r="CG54" s="43"/>
      <c r="CH54" s="43"/>
      <c r="CI54" s="43"/>
    </row>
    <row r="55" spans="2:87" x14ac:dyDescent="0.25">
      <c r="B55" s="163" t="s">
        <v>164</v>
      </c>
      <c r="C55" s="94">
        <f>Datos!$GF18</f>
        <v>36.799999999999997</v>
      </c>
      <c r="D55" s="94">
        <f>Datos!$GF19</f>
        <v>52.9</v>
      </c>
      <c r="E55" s="94">
        <f>Datos!$GF20</f>
        <v>93.2</v>
      </c>
      <c r="F55" s="94">
        <f>Datos!$GF21</f>
        <v>89</v>
      </c>
      <c r="G55" s="94">
        <f>Datos!$GF22</f>
        <v>55.4</v>
      </c>
      <c r="H55" s="94">
        <f>Datos!$GF23</f>
        <v>43.2</v>
      </c>
      <c r="I55" s="94">
        <f>Datos!$GF24</f>
        <v>41.4</v>
      </c>
      <c r="J55" s="94">
        <f>Datos!$GF25</f>
        <v>63.4</v>
      </c>
      <c r="K55" s="94">
        <f>Datos!$GF26</f>
        <v>62.3</v>
      </c>
      <c r="L55" s="94">
        <f>Datos!$GF27</f>
        <v>108.3</v>
      </c>
      <c r="M55" s="94"/>
      <c r="N55" s="163" t="s">
        <v>164</v>
      </c>
      <c r="O55" s="94">
        <f>Datos!$GF28</f>
        <v>242.5</v>
      </c>
      <c r="P55" s="94">
        <f>Datos!$GF29</f>
        <v>279.5</v>
      </c>
      <c r="Q55" s="94">
        <f>Datos!$GF30</f>
        <v>372.7</v>
      </c>
      <c r="R55" s="94">
        <f>Datos!$GF31</f>
        <v>273.7</v>
      </c>
      <c r="S55" s="94">
        <f>Datos!$GF32</f>
        <v>162.9</v>
      </c>
      <c r="T55" s="94">
        <f>Datos!$GF33</f>
        <v>122.6</v>
      </c>
      <c r="U55" s="94">
        <f>Datos!$GF34</f>
        <v>164</v>
      </c>
      <c r="V55" s="94">
        <f>Datos!$GF35</f>
        <v>335.9</v>
      </c>
      <c r="W55" s="141">
        <f>Datos!$GF36</f>
        <v>328.4</v>
      </c>
      <c r="X55" s="141">
        <f>Datos!$GF37</f>
        <v>307.8</v>
      </c>
      <c r="Y55" s="141"/>
      <c r="Z55" s="163" t="s">
        <v>164</v>
      </c>
      <c r="AA55" s="141">
        <f>Datos!$GF38</f>
        <v>266</v>
      </c>
      <c r="AB55" s="141">
        <f>Datos!$GF39</f>
        <v>240</v>
      </c>
      <c r="AC55" s="141">
        <f>Datos!$GF40</f>
        <v>441.6</v>
      </c>
      <c r="AD55" s="141">
        <f>Datos!$GF41</f>
        <v>502.8</v>
      </c>
      <c r="AE55" s="141">
        <f>Datos!$GF42</f>
        <v>489.3</v>
      </c>
      <c r="AF55" s="141">
        <f>Datos!$GF43</f>
        <v>412</v>
      </c>
      <c r="AG55" s="141">
        <f>Datos!$GF44</f>
        <v>468</v>
      </c>
      <c r="AH55" s="141">
        <f>Datos!$GF45</f>
        <v>459.4</v>
      </c>
      <c r="AI55" s="141">
        <f>Datos!$GF46</f>
        <v>437.9</v>
      </c>
      <c r="AJ55" s="141">
        <f>Datos!$GF47</f>
        <v>454.8</v>
      </c>
      <c r="AK55" s="141"/>
      <c r="AL55" s="163" t="s">
        <v>164</v>
      </c>
      <c r="AM55" s="141">
        <f>Datos!$GF48</f>
        <v>564.5</v>
      </c>
      <c r="AN55" s="141">
        <f>Datos!$GF49</f>
        <v>596.1</v>
      </c>
      <c r="AO55" s="141">
        <f>Datos!$GF50</f>
        <v>575.20000000000005</v>
      </c>
      <c r="AP55" s="141">
        <f>Datos!$GF51</f>
        <v>581.20000000000005</v>
      </c>
      <c r="AQ55" s="141">
        <f>Datos!$GF52</f>
        <v>621</v>
      </c>
      <c r="AR55" s="141">
        <f>Datos!$GF53</f>
        <v>670</v>
      </c>
      <c r="AS55" s="141">
        <f>Datos!$GF54</f>
        <v>718</v>
      </c>
      <c r="AT55" s="141">
        <f>Datos!$GF55</f>
        <v>820.1</v>
      </c>
      <c r="AU55" s="141">
        <f>Datos!$GF56</f>
        <v>1020</v>
      </c>
      <c r="AV55" s="141">
        <f>Datos!$GF57</f>
        <v>1284.7</v>
      </c>
      <c r="AW55" s="141"/>
      <c r="AX55" s="163" t="s">
        <v>164</v>
      </c>
      <c r="AY55" s="141">
        <f>Datos!$GF58</f>
        <v>1406.9</v>
      </c>
      <c r="AZ55" s="141">
        <f>Datos!$GF59</f>
        <v>1443.9</v>
      </c>
      <c r="BA55" s="141">
        <f>Datos!$GF60</f>
        <v>1608.9</v>
      </c>
      <c r="BB55" s="141">
        <f>Datos!$GF61</f>
        <v>1287.9999999999995</v>
      </c>
      <c r="BC55" s="141">
        <f>Datos!$GF62</f>
        <v>1945.0999999999995</v>
      </c>
      <c r="BD55" s="141">
        <f>Datos!$GF63</f>
        <v>2379.2999999999997</v>
      </c>
      <c r="BE55" s="141">
        <f>Datos!$GF64</f>
        <v>2798.3</v>
      </c>
      <c r="BF55" s="141">
        <f>Datos!$GF65</f>
        <v>3932.4</v>
      </c>
      <c r="BG55" s="141">
        <f>Datos!$GF66</f>
        <v>4840.4000000000005</v>
      </c>
      <c r="BH55" s="141">
        <f>Datos!$GF67</f>
        <v>1753.0000000000002</v>
      </c>
      <c r="BI55" s="43"/>
      <c r="BJ55" s="43"/>
      <c r="BK55" s="43"/>
      <c r="BL55" s="43"/>
      <c r="BM55" s="43"/>
      <c r="BN55" s="43"/>
      <c r="BO55" s="43"/>
      <c r="BP55" s="43"/>
      <c r="BQ55" s="43"/>
      <c r="BR55" s="43"/>
      <c r="BS55" s="43"/>
      <c r="BT55" s="43"/>
      <c r="BU55" s="43"/>
      <c r="BV55" s="43"/>
      <c r="BW55" s="43"/>
      <c r="BX55" s="43"/>
      <c r="BY55" s="43"/>
      <c r="BZ55" s="43"/>
      <c r="CA55" s="43"/>
      <c r="CB55" s="43"/>
      <c r="CC55" s="43"/>
      <c r="CD55" s="43"/>
      <c r="CE55" s="43"/>
      <c r="CF55" s="43"/>
      <c r="CG55" s="43"/>
      <c r="CH55" s="43"/>
      <c r="CI55" s="43"/>
    </row>
    <row r="56" spans="2:87" x14ac:dyDescent="0.25">
      <c r="B56" s="163" t="s">
        <v>150</v>
      </c>
      <c r="C56" s="94">
        <f>Datos!$DK18</f>
        <v>34.599999999999994</v>
      </c>
      <c r="D56" s="94">
        <f>Datos!$DK19</f>
        <v>86.100000000000009</v>
      </c>
      <c r="E56" s="94">
        <f>Datos!$DK20</f>
        <v>95.500000000000014</v>
      </c>
      <c r="F56" s="94">
        <f>Datos!$DK21</f>
        <v>86.299999999999983</v>
      </c>
      <c r="G56" s="94">
        <f>Datos!$DK22</f>
        <v>77.300000000000011</v>
      </c>
      <c r="H56" s="94">
        <f>Datos!$DK23</f>
        <v>76.100000000000009</v>
      </c>
      <c r="I56" s="94">
        <f>Datos!$DK24</f>
        <v>35.199999999999989</v>
      </c>
      <c r="J56" s="94">
        <f>Datos!$DK25</f>
        <v>27.400000000000006</v>
      </c>
      <c r="K56" s="94">
        <f>Datos!$DK26</f>
        <v>-23</v>
      </c>
      <c r="L56" s="94">
        <f>Datos!$DK27</f>
        <v>35.300000000000011</v>
      </c>
      <c r="M56" s="94"/>
      <c r="N56" s="163" t="s">
        <v>150</v>
      </c>
      <c r="O56" s="94">
        <f>Datos!$DK28</f>
        <v>79.399999999999977</v>
      </c>
      <c r="P56" s="94">
        <f>Datos!$DK29</f>
        <v>-27.300000000000011</v>
      </c>
      <c r="Q56" s="94">
        <f>Datos!$DK30</f>
        <v>-51.699999999999989</v>
      </c>
      <c r="R56" s="94">
        <f>Datos!$DK31</f>
        <v>-232.10000000000002</v>
      </c>
      <c r="S56" s="94">
        <f>Datos!$DK32</f>
        <v>-237.29999999999995</v>
      </c>
      <c r="T56" s="94">
        <f>Datos!$DK33</f>
        <v>-118.29999999999995</v>
      </c>
      <c r="U56" s="94">
        <f>Datos!$DK34</f>
        <v>-58.5</v>
      </c>
      <c r="V56" s="94">
        <f>Datos!$DK35</f>
        <v>142.99999999999989</v>
      </c>
      <c r="W56" s="94">
        <f>Datos!$DK36</f>
        <v>-215.89999999999998</v>
      </c>
      <c r="X56" s="94">
        <f>Datos!$DK37</f>
        <v>-216.30000000000007</v>
      </c>
      <c r="Y56" s="94"/>
      <c r="Z56" s="163" t="s">
        <v>150</v>
      </c>
      <c r="AA56" s="94">
        <f>Datos!$DK38</f>
        <v>-197.69999999999993</v>
      </c>
      <c r="AB56" s="94">
        <f>Datos!$DK39</f>
        <v>-220.20000000000016</v>
      </c>
      <c r="AC56" s="94">
        <f>Datos!$DK40</f>
        <v>-24.400000000000091</v>
      </c>
      <c r="AD56" s="94">
        <f>Datos!$DK41</f>
        <v>-196.99999999999989</v>
      </c>
      <c r="AE56" s="94">
        <f>Datos!$DK42</f>
        <v>-384.1</v>
      </c>
      <c r="AF56" s="94">
        <f>Datos!$DK43</f>
        <v>-406.69999999999982</v>
      </c>
      <c r="AG56" s="94">
        <f>Datos!$DK44</f>
        <v>-254.59999999999991</v>
      </c>
      <c r="AH56" s="94">
        <f>Datos!$DK45</f>
        <v>-405.60000000000014</v>
      </c>
      <c r="AI56" s="94">
        <f>Datos!$DK46</f>
        <v>-322.39999999999986</v>
      </c>
      <c r="AJ56" s="94">
        <f>Datos!$DK47</f>
        <v>-226.5</v>
      </c>
      <c r="AK56" s="94"/>
      <c r="AL56" s="163" t="s">
        <v>150</v>
      </c>
      <c r="AM56" s="94">
        <f>Datos!$DK48</f>
        <v>-215.40000000000009</v>
      </c>
      <c r="AN56" s="94">
        <f>Datos!$DK49</f>
        <v>-413.00000000000023</v>
      </c>
      <c r="AO56" s="94">
        <f>Datos!$DK50</f>
        <v>-425.20000000000005</v>
      </c>
      <c r="AP56" s="94">
        <f>Datos!$DK51</f>
        <v>-433.39999999999986</v>
      </c>
      <c r="AQ56" s="141">
        <f>Datos!$DK52</f>
        <v>-526.59999999999991</v>
      </c>
      <c r="AR56" s="141">
        <f>Datos!$DK53</f>
        <v>-660.7</v>
      </c>
      <c r="AS56" s="141">
        <f>Datos!$DK54</f>
        <v>-531.59999999999991</v>
      </c>
      <c r="AT56" s="141">
        <f>Datos!$DK55</f>
        <v>-907.00000000000023</v>
      </c>
      <c r="AU56" s="141">
        <f>Datos!$DK56</f>
        <v>-750.89999999999986</v>
      </c>
      <c r="AV56" s="141">
        <f>Datos!$DK57</f>
        <v>-912.59999999999991</v>
      </c>
      <c r="AW56" s="141"/>
      <c r="AX56" s="163" t="s">
        <v>150</v>
      </c>
      <c r="AY56" s="141">
        <f>Datos!$DK58</f>
        <v>-1538.1000000000004</v>
      </c>
      <c r="AZ56" s="141">
        <f>Datos!$DK59</f>
        <v>-2848.3</v>
      </c>
      <c r="BA56" s="141">
        <f>Datos!$DK60</f>
        <v>-3191.6999999999989</v>
      </c>
      <c r="BB56" s="141">
        <f>Datos!$DK61</f>
        <v>-2247.1999999999998</v>
      </c>
      <c r="BC56" s="141">
        <f>Datos!$DK62</f>
        <v>-542.59999999999945</v>
      </c>
      <c r="BD56" s="141">
        <f>Datos!$DK63</f>
        <v>-1227.1999999999998</v>
      </c>
      <c r="BE56" s="141">
        <f>Datos!$DK64</f>
        <v>-2188.1999999999989</v>
      </c>
      <c r="BF56" s="141">
        <f>Datos!$DK65</f>
        <v>-3058.3209999999999</v>
      </c>
      <c r="BG56" s="141">
        <f>Datos!$DK66</f>
        <v>-3876.8900000000031</v>
      </c>
      <c r="BH56" s="141">
        <f>Datos!$DK67</f>
        <v>7044.5789999999979</v>
      </c>
      <c r="BI56" s="43"/>
      <c r="BJ56" s="43"/>
      <c r="BK56" s="43"/>
      <c r="BL56" s="43"/>
      <c r="BM56" s="43"/>
      <c r="BN56" s="43"/>
      <c r="BO56" s="43"/>
      <c r="BP56" s="43"/>
      <c r="BQ56" s="43"/>
      <c r="BR56" s="43"/>
      <c r="BS56" s="43"/>
      <c r="BT56" s="43"/>
      <c r="BU56" s="43"/>
      <c r="BV56" s="43"/>
      <c r="BW56" s="43"/>
      <c r="BX56" s="43"/>
      <c r="BY56" s="43"/>
      <c r="BZ56" s="43"/>
      <c r="CA56" s="43"/>
      <c r="CB56" s="43"/>
      <c r="CC56" s="43"/>
      <c r="CD56" s="43"/>
      <c r="CE56" s="43"/>
      <c r="CF56" s="43"/>
      <c r="CG56" s="43"/>
      <c r="CH56" s="43"/>
      <c r="CI56" s="43"/>
    </row>
    <row r="57" spans="2:87" x14ac:dyDescent="0.25">
      <c r="B57" s="84" t="s">
        <v>146</v>
      </c>
      <c r="J57" s="25"/>
      <c r="K57" s="84"/>
      <c r="L57" s="43"/>
      <c r="M57" s="43"/>
      <c r="N57" s="84" t="s">
        <v>146</v>
      </c>
      <c r="O57" s="43"/>
      <c r="P57" s="43"/>
      <c r="Q57" s="43"/>
      <c r="R57" s="43"/>
      <c r="S57" s="43"/>
      <c r="T57" s="28"/>
      <c r="U57" s="28"/>
      <c r="V57" s="28"/>
      <c r="W57" s="28"/>
      <c r="X57" s="28"/>
      <c r="Y57" s="28"/>
      <c r="Z57" s="84" t="s">
        <v>146</v>
      </c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84" t="s">
        <v>146</v>
      </c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84" t="s">
        <v>146</v>
      </c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43"/>
      <c r="BJ57" s="43"/>
      <c r="BK57" s="43"/>
      <c r="BL57" s="43"/>
      <c r="BM57" s="43"/>
      <c r="BN57" s="43"/>
      <c r="BO57" s="43"/>
      <c r="BP57" s="43"/>
      <c r="BQ57" s="43"/>
      <c r="BR57" s="43"/>
      <c r="BS57" s="43"/>
      <c r="BT57" s="43"/>
      <c r="BU57" s="43"/>
      <c r="BV57" s="43"/>
      <c r="BW57" s="43"/>
      <c r="BX57" s="43"/>
      <c r="BY57" s="43"/>
      <c r="BZ57" s="43"/>
      <c r="CA57" s="43"/>
      <c r="CB57" s="43"/>
      <c r="CC57" s="43"/>
      <c r="CD57" s="43"/>
      <c r="CE57" s="43"/>
      <c r="CF57" s="43"/>
      <c r="CG57" s="43"/>
      <c r="CH57" s="43"/>
      <c r="CI57" s="43"/>
    </row>
    <row r="58" spans="2:87" x14ac:dyDescent="0.25">
      <c r="B58" s="163" t="s">
        <v>147</v>
      </c>
      <c r="C58" s="140" t="s">
        <v>124</v>
      </c>
      <c r="D58" s="140" t="s">
        <v>124</v>
      </c>
      <c r="E58" s="140" t="s">
        <v>124</v>
      </c>
      <c r="F58" s="140" t="s">
        <v>124</v>
      </c>
      <c r="G58" s="140" t="s">
        <v>124</v>
      </c>
      <c r="H58" s="140" t="s">
        <v>124</v>
      </c>
      <c r="I58" s="27">
        <f>Datos!$DO24</f>
        <v>2.7350567330336122</v>
      </c>
      <c r="J58" s="27">
        <f>Datos!$DO25</f>
        <v>1.330821917808219</v>
      </c>
      <c r="K58" s="27">
        <f>Datos!$DO26</f>
        <v>-1.5187734690930101</v>
      </c>
      <c r="L58" s="27">
        <f>Datos!$DO27</f>
        <v>0.55851512030708739</v>
      </c>
      <c r="M58" s="27"/>
      <c r="N58" s="163" t="s">
        <v>147</v>
      </c>
      <c r="O58" s="27">
        <f>Datos!$DO28</f>
        <v>4.0895972382048322</v>
      </c>
      <c r="P58" s="27">
        <f>Datos!$DO29</f>
        <v>0.84412531248337885</v>
      </c>
      <c r="Q58" s="27">
        <f>Datos!$DO30</f>
        <v>0.52162347239780882</v>
      </c>
      <c r="R58" s="27">
        <f>Datos!$DO31</f>
        <v>-2.7831483470581215</v>
      </c>
      <c r="S58" s="27">
        <f>Datos!$DO32</f>
        <v>-2.3028720626631856</v>
      </c>
      <c r="T58" s="27">
        <f>Datos!$DO33</f>
        <v>-0.84874374389494778</v>
      </c>
      <c r="U58" s="27">
        <f>Datos!$DO34</f>
        <v>1.5912554011498041</v>
      </c>
      <c r="V58" s="27">
        <f>Datos!$DO35</f>
        <v>3.3428736886211445</v>
      </c>
      <c r="W58" s="27">
        <f>Datos!$DO36</f>
        <v>-3.2260049042145593</v>
      </c>
      <c r="X58" s="27">
        <f>Datos!$DO37</f>
        <v>-3.0076169942998914</v>
      </c>
      <c r="Y58" s="27"/>
      <c r="Z58" s="163" t="s">
        <v>147</v>
      </c>
      <c r="AA58" s="27">
        <f>Datos!$DO38</f>
        <v>-2.9004736471932828</v>
      </c>
      <c r="AB58" s="27">
        <f>Datos!$DO39</f>
        <v>-3.5882779250522967</v>
      </c>
      <c r="AC58" s="27">
        <f>Datos!$DO40</f>
        <v>2.359721497340455E-2</v>
      </c>
      <c r="AD58" s="27">
        <f>Datos!$DO41</f>
        <v>-2.2238146132918768</v>
      </c>
      <c r="AE58" s="27">
        <f>Datos!$DO42</f>
        <v>-3.8058558787202004</v>
      </c>
      <c r="AF58" s="27">
        <f>Datos!$DO43</f>
        <v>-3.6678794613973524</v>
      </c>
      <c r="AG58" s="27">
        <f>Datos!$DO44</f>
        <v>-2.0609567243485922</v>
      </c>
      <c r="AH58" s="27">
        <f>Datos!$DO45</f>
        <v>-3.2850040387469241</v>
      </c>
      <c r="AI58" s="27">
        <f>Datos!$DO46</f>
        <v>-2.4799983837077746</v>
      </c>
      <c r="AJ58" s="27">
        <f>Datos!$DO47</f>
        <v>-1.6704054480916153</v>
      </c>
      <c r="AK58" s="27"/>
      <c r="AL58" s="163" t="s">
        <v>147</v>
      </c>
      <c r="AM58" s="27">
        <f>Datos!$DO48</f>
        <v>-1.3590876740786335</v>
      </c>
      <c r="AN58" s="27">
        <f>Datos!$DO49</f>
        <v>-2.2642473961409526</v>
      </c>
      <c r="AO58" s="27">
        <f>Datos!$DO50</f>
        <v>-2.0702453070077032</v>
      </c>
      <c r="AP58" s="27">
        <f>Datos!$DO51</f>
        <v>-2.0096165493479052</v>
      </c>
      <c r="AQ58" s="27">
        <f>Datos!$DO52</f>
        <v>-2.3190523805861085</v>
      </c>
      <c r="AR58" s="27">
        <f>Datos!$DO53</f>
        <v>-2.6934235170539491</v>
      </c>
      <c r="AS58" s="27">
        <f>Datos!$DO54</f>
        <v>-2.2260153445484621</v>
      </c>
      <c r="AT58" s="27">
        <f>Datos!$DO55</f>
        <v>-3.3420549178483006</v>
      </c>
      <c r="AU58" s="27">
        <f>Datos!$DO56</f>
        <v>-2.369589662272888</v>
      </c>
      <c r="AV58" s="27">
        <f>Datos!$DO57</f>
        <v>-2.2260795500826949</v>
      </c>
      <c r="AW58" s="27"/>
      <c r="AX58" s="163" t="s">
        <v>147</v>
      </c>
      <c r="AY58" s="27">
        <f>Datos!$DO58</f>
        <v>-2.7659934779871209</v>
      </c>
      <c r="AZ58" s="27">
        <f>Datos!$DO59</f>
        <v>-4.4820147003413338</v>
      </c>
      <c r="BA58" s="27">
        <f>Datos!$DO60</f>
        <v>-5.048179628198719</v>
      </c>
      <c r="BB58" s="27">
        <f>Datos!$DO61</f>
        <v>-4.1374284447193519</v>
      </c>
      <c r="BC58" s="27">
        <f>Datos!$DO62</f>
        <v>-1.9480964398609972</v>
      </c>
      <c r="BD58" s="27">
        <f>Datos!$DO63</f>
        <v>-2.6153483488905187</v>
      </c>
      <c r="BE58" s="27">
        <f>Datos!$DO64</f>
        <v>-3.6148039169024164</v>
      </c>
      <c r="BF58" s="27">
        <f>Datos!$DO65</f>
        <v>-5.4503789661681514</v>
      </c>
      <c r="BG58" s="27">
        <f>Datos!$DO66</f>
        <v>-6.591621692822816</v>
      </c>
      <c r="BH58" s="27">
        <f>Datos!$DO67</f>
        <v>-3.3340700565939692</v>
      </c>
      <c r="BI58" s="43"/>
      <c r="BJ58" s="43"/>
      <c r="BK58" s="43"/>
      <c r="BL58" s="43"/>
      <c r="BM58" s="43"/>
      <c r="BN58" s="43"/>
      <c r="BO58" s="43"/>
      <c r="BP58" s="43"/>
      <c r="BQ58" s="43"/>
      <c r="BR58" s="43"/>
      <c r="BS58" s="43"/>
      <c r="BT58" s="43"/>
      <c r="BU58" s="43"/>
      <c r="BV58" s="43"/>
      <c r="BW58" s="43"/>
      <c r="BX58" s="43"/>
      <c r="BY58" s="43"/>
      <c r="BZ58" s="43"/>
      <c r="CA58" s="43"/>
      <c r="CB58" s="43"/>
      <c r="CC58" s="43"/>
      <c r="CD58" s="43"/>
      <c r="CE58" s="43"/>
      <c r="CF58" s="43"/>
      <c r="CG58" s="43"/>
      <c r="CH58" s="43"/>
      <c r="CI58" s="43"/>
    </row>
    <row r="59" spans="2:87" x14ac:dyDescent="0.25">
      <c r="B59" s="163" t="s">
        <v>150</v>
      </c>
      <c r="C59" s="27">
        <f>Datos!$DL18</f>
        <v>3.2256433985545572</v>
      </c>
      <c r="D59" s="27">
        <f>Datos!$DL19</f>
        <v>7.467116357504219</v>
      </c>
      <c r="E59" s="27">
        <f>Datos!$DL20</f>
        <v>7.5726872246696066</v>
      </c>
      <c r="F59" s="27">
        <f>Datos!$DL21</f>
        <v>5.8114478114478114</v>
      </c>
      <c r="G59" s="27">
        <f>Datos!$DL22</f>
        <v>4.0923529411764719</v>
      </c>
      <c r="H59" s="27">
        <f>Datos!$DL23</f>
        <v>4.7216282104106568</v>
      </c>
      <c r="I59" s="27">
        <f>Datos!$DL24</f>
        <v>2.4435024619995716</v>
      </c>
      <c r="J59" s="27">
        <f>Datos!$DL25</f>
        <v>1.6134743605285489</v>
      </c>
      <c r="K59" s="27">
        <f>Datos!$DL26</f>
        <v>-1.2087124494511845</v>
      </c>
      <c r="L59" s="27">
        <f>Datos!$DL27</f>
        <v>1.6028929875479832</v>
      </c>
      <c r="M59" s="27"/>
      <c r="N59" s="163" t="s">
        <v>150</v>
      </c>
      <c r="O59" s="27">
        <f>Datos!$DL28</f>
        <v>2.9573225930187945</v>
      </c>
      <c r="P59" s="27">
        <f>Datos!$DL29</f>
        <v>-0.70472847188979348</v>
      </c>
      <c r="Q59" s="27">
        <f>Datos!$DL30</f>
        <v>-1.2202684852021133</v>
      </c>
      <c r="R59" s="27">
        <f>Datos!$DL31</f>
        <v>-4.0373045709511883</v>
      </c>
      <c r="S59" s="27">
        <f>Datos!$DL32</f>
        <v>-3.7174934725848563</v>
      </c>
      <c r="T59" s="27">
        <f>Datos!$DL33</f>
        <v>-2.0243222762655702</v>
      </c>
      <c r="U59" s="27">
        <f>Datos!$DL34</f>
        <v>-1.2839784961001866</v>
      </c>
      <c r="V59" s="27">
        <f>Datos!$DL35</f>
        <v>2.9309070353943798</v>
      </c>
      <c r="W59" s="27">
        <f>Datos!$DL36</f>
        <v>-3.4259442145593866</v>
      </c>
      <c r="X59" s="27">
        <f>Datos!$DL37</f>
        <v>-3.0527806469594871</v>
      </c>
      <c r="Y59" s="27"/>
      <c r="Z59" s="163" t="s">
        <v>150</v>
      </c>
      <c r="AA59" s="27">
        <f>Datos!$DL38</f>
        <v>-2.8053994131610169</v>
      </c>
      <c r="AB59" s="27">
        <f>Datos!$DL39</f>
        <v>-3.4731375784462255</v>
      </c>
      <c r="AC59" s="27">
        <f>Datos!$DL40</f>
        <v>-0.33868943844180777</v>
      </c>
      <c r="AD59" s="27">
        <f>Datos!$DL41</f>
        <v>-2.3926350563544485</v>
      </c>
      <c r="AE59" s="27">
        <f>Datos!$DL42</f>
        <v>-4.061765054227366</v>
      </c>
      <c r="AF59" s="27">
        <f>Datos!$DL43</f>
        <v>-3.8695890452666735</v>
      </c>
      <c r="AG59" s="27">
        <f>Datos!$DL44</f>
        <v>-2.2607478759980668</v>
      </c>
      <c r="AH59" s="27">
        <f>Datos!$DL45</f>
        <v>-3.1746429309405597</v>
      </c>
      <c r="AI59" s="27">
        <f>Datos!$DL46</f>
        <v>-2.3263063104666455</v>
      </c>
      <c r="AJ59" s="27">
        <f>Datos!$DL47</f>
        <v>-1.5158126361889057</v>
      </c>
      <c r="AK59" s="27"/>
      <c r="AL59" s="163" t="s">
        <v>150</v>
      </c>
      <c r="AM59" s="27">
        <f>Datos!$DL48</f>
        <v>-1.294769946910826</v>
      </c>
      <c r="AN59" s="27">
        <f>Datos!$DL49</f>
        <v>-2.1028427582779714</v>
      </c>
      <c r="AO59" s="27">
        <f>Datos!$DL50</f>
        <v>-1.987510283449256</v>
      </c>
      <c r="AP59" s="27">
        <f>Datos!$DL51</f>
        <v>-1.8228711018990829</v>
      </c>
      <c r="AQ59" s="27">
        <f>Datos!$DL52</f>
        <v>-2.0252288285516498</v>
      </c>
      <c r="AR59" s="27">
        <f>Datos!$DL53</f>
        <v>-2.2950024731977616</v>
      </c>
      <c r="AS59" s="27">
        <f>Datos!$DL54</f>
        <v>-1.6704542026566376</v>
      </c>
      <c r="AT59" s="27">
        <f>Datos!$DL55</f>
        <v>-2.5517668242178715</v>
      </c>
      <c r="AU59" s="27">
        <f>Datos!$DL56</f>
        <v>-1.9155182230602985</v>
      </c>
      <c r="AV59" s="27">
        <f>Datos!$DL57</f>
        <v>-2.0200061622804686</v>
      </c>
      <c r="AW59" s="27"/>
      <c r="AX59" s="163" t="s">
        <v>150</v>
      </c>
      <c r="AY59" s="27">
        <f>Datos!$DL58</f>
        <v>-2.7828195764599633</v>
      </c>
      <c r="AZ59" s="27">
        <f>Datos!$DL59</f>
        <v>-3.957260530372666</v>
      </c>
      <c r="BA59" s="27">
        <f>Datos!$DL60</f>
        <v>-3.6267669651379473</v>
      </c>
      <c r="BB59" s="27">
        <f>Datos!$DL61</f>
        <v>-2.524266066020505</v>
      </c>
      <c r="BC59" s="27">
        <f>Datos!$DL62</f>
        <v>-0.66213801570319208</v>
      </c>
      <c r="BD59" s="27">
        <f>Datos!$DL63</f>
        <v>-1.1918141454728719</v>
      </c>
      <c r="BE59" s="27">
        <f>Datos!$DL64</f>
        <v>-1.6240455663619473</v>
      </c>
      <c r="BF59" s="27">
        <f>Datos!$DL65</f>
        <v>-1.5975516089404138</v>
      </c>
      <c r="BG59" s="27">
        <f>Datos!$DL66</f>
        <v>-1.5735247423487371</v>
      </c>
      <c r="BH59" s="27">
        <f>Datos!$DL67</f>
        <v>3.9875777248921032</v>
      </c>
      <c r="BI59" s="43"/>
      <c r="BJ59" s="43"/>
      <c r="BK59" s="43"/>
      <c r="BL59" s="43"/>
      <c r="BM59" s="43"/>
      <c r="BN59" s="43"/>
      <c r="BO59" s="43"/>
      <c r="BP59" s="43"/>
      <c r="BQ59" s="43"/>
      <c r="BR59" s="43"/>
      <c r="BS59" s="43"/>
      <c r="BT59" s="43"/>
      <c r="BU59" s="43"/>
      <c r="BV59" s="43"/>
      <c r="BW59" s="43"/>
      <c r="BX59" s="43"/>
      <c r="BY59" s="43"/>
      <c r="BZ59" s="43"/>
      <c r="CA59" s="43"/>
      <c r="CB59" s="43"/>
      <c r="CC59" s="43"/>
      <c r="CD59" s="43"/>
      <c r="CE59" s="43"/>
      <c r="CF59" s="43"/>
      <c r="CG59" s="43"/>
      <c r="CH59" s="43"/>
      <c r="CI59" s="43"/>
    </row>
    <row r="60" spans="2:87" x14ac:dyDescent="0.25">
      <c r="B60" s="163" t="s">
        <v>157</v>
      </c>
      <c r="C60" s="140" t="s">
        <v>124</v>
      </c>
      <c r="D60" s="140" t="s">
        <v>124</v>
      </c>
      <c r="E60" s="140" t="s">
        <v>124</v>
      </c>
      <c r="F60" s="140" t="s">
        <v>124</v>
      </c>
      <c r="G60" s="140" t="s">
        <v>124</v>
      </c>
      <c r="H60" s="140" t="s">
        <v>124</v>
      </c>
      <c r="I60" s="27">
        <f>Datos!$DP24</f>
        <v>2.7419985013915653</v>
      </c>
      <c r="J60" s="27">
        <f>Datos!$DP25</f>
        <v>0.14721481391683838</v>
      </c>
      <c r="K60" s="27">
        <f>Datos!$DP26</f>
        <v>0.60961149624494526</v>
      </c>
      <c r="L60" s="27">
        <f>Datos!$DP27</f>
        <v>0.82642074712105607</v>
      </c>
      <c r="M60" s="27"/>
      <c r="N60" s="163" t="s">
        <v>157</v>
      </c>
      <c r="O60" s="27">
        <f>Datos!$DP28</f>
        <v>-0.17505561948599921</v>
      </c>
      <c r="P60" s="27">
        <f>Datos!$DP29</f>
        <v>0.7357055475772567</v>
      </c>
      <c r="Q60" s="27">
        <f>Datos!$DP30</f>
        <v>0.17938182761191612</v>
      </c>
      <c r="R60" s="27">
        <f>Datos!$DP31</f>
        <v>0.62446891037116603</v>
      </c>
      <c r="S60" s="27">
        <f>Datos!$DP32</f>
        <v>0.80835509138381201</v>
      </c>
      <c r="T60" s="27">
        <f>Datos!$DP33</f>
        <v>0.2943224273184093</v>
      </c>
      <c r="U60" s="27">
        <f>Datos!$DP34</f>
        <v>0.3862909663480904</v>
      </c>
      <c r="V60" s="27">
        <f>Datos!$DP35</f>
        <v>1.0862802299014143</v>
      </c>
      <c r="W60" s="27">
        <f>Datos!$DP36</f>
        <v>0.87592459770114928</v>
      </c>
      <c r="X60" s="27">
        <f>Datos!$DP37</f>
        <v>0.49962290754676753</v>
      </c>
      <c r="Y60" s="27"/>
      <c r="Z60" s="163" t="s">
        <v>157</v>
      </c>
      <c r="AA60" s="27">
        <f>Datos!$DP38</f>
        <v>0.4994944832739901</v>
      </c>
      <c r="AB60" s="27">
        <f>Datos!$DP39</f>
        <v>0.45582959135829171</v>
      </c>
      <c r="AC60" s="27">
        <f>Datos!$DP40</f>
        <v>2.2653326374468366</v>
      </c>
      <c r="AD60" s="27">
        <f>Datos!$DP41</f>
        <v>1.0032063738826271</v>
      </c>
      <c r="AE60" s="27">
        <f>Datos!$DP42</f>
        <v>1.7310881004348342</v>
      </c>
      <c r="AF60" s="27">
        <f>Datos!$DP43</f>
        <v>0.93909131735387485</v>
      </c>
      <c r="AG60" s="27">
        <f>Datos!$DP44</f>
        <v>1.0193788537493251</v>
      </c>
      <c r="AH60" s="27">
        <f>Datos!$DP45</f>
        <v>2.1571291710237128</v>
      </c>
      <c r="AI60" s="27">
        <f>Datos!$DP46</f>
        <v>1.5686693297005241</v>
      </c>
      <c r="AJ60" s="27">
        <f>Datos!$DP47</f>
        <v>1.3531890288626787</v>
      </c>
      <c r="AK60" s="27"/>
      <c r="AL60" s="163" t="s">
        <v>157</v>
      </c>
      <c r="AM60" s="27">
        <f>Datos!$DP48</f>
        <v>0.7531786181426483</v>
      </c>
      <c r="AN60" s="27">
        <f>Datos!$DP49</f>
        <v>2.9638372145123646</v>
      </c>
      <c r="AO60" s="27">
        <f>Datos!$DP50</f>
        <v>1.6000112183082793</v>
      </c>
      <c r="AP60" s="27">
        <f>Datos!$DP51</f>
        <v>2.2165506938182209</v>
      </c>
      <c r="AQ60" s="27">
        <f>Datos!$DP52</f>
        <v>2.4894238904699639</v>
      </c>
      <c r="AR60" s="27">
        <f>Datos!$DP53</f>
        <v>1.7847317553034807</v>
      </c>
      <c r="AS60" s="27">
        <f>Datos!$DP54</f>
        <v>2.091524298886867</v>
      </c>
      <c r="AT60" s="27">
        <f>Datos!$DP55</f>
        <v>2.3874634256133245</v>
      </c>
      <c r="AU60" s="27">
        <f>Datos!$DP56</f>
        <v>2.2848976859703152</v>
      </c>
      <c r="AV60" s="27">
        <f>Datos!$DP57</f>
        <v>0.95732266621334949</v>
      </c>
      <c r="AW60" s="27"/>
      <c r="AX60" s="163" t="s">
        <v>157</v>
      </c>
      <c r="AY60" s="27">
        <f>Datos!$DP58</f>
        <v>3.7111498051067384</v>
      </c>
      <c r="AZ60" s="27">
        <f>Datos!$DP59</f>
        <v>5.3107567241335234</v>
      </c>
      <c r="BA60" s="27">
        <f>Datos!$DP60</f>
        <v>6.2030134993863912</v>
      </c>
      <c r="BB60" s="27">
        <f>Datos!$DP61</f>
        <v>5.6951001044517451</v>
      </c>
      <c r="BC60" s="27">
        <f>Datos!$DP62</f>
        <v>2.7774163725404843</v>
      </c>
      <c r="BD60" s="27">
        <f>Datos!$DP63</f>
        <v>3.1602692395561216</v>
      </c>
      <c r="BE60" s="27">
        <f>Datos!$DP64</f>
        <v>3.3645396974630377</v>
      </c>
      <c r="BF60" s="27">
        <f>Datos!$DP65</f>
        <v>5.8893738149130517</v>
      </c>
      <c r="BG60" s="27">
        <f>Datos!$DP66</f>
        <v>10.802835932868009</v>
      </c>
      <c r="BH60" s="27">
        <f>Datos!$DP67</f>
        <v>5.6477550681326694</v>
      </c>
      <c r="BI60" s="43"/>
      <c r="BJ60" s="43"/>
      <c r="BK60" s="43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3"/>
      <c r="BX60" s="43"/>
      <c r="BY60" s="43"/>
      <c r="BZ60" s="43"/>
      <c r="CA60" s="43"/>
      <c r="CB60" s="43"/>
      <c r="CC60" s="43"/>
      <c r="CD60" s="43"/>
      <c r="CE60" s="43"/>
      <c r="CF60" s="43"/>
      <c r="CG60" s="43"/>
      <c r="CH60" s="43"/>
      <c r="CI60" s="43"/>
    </row>
    <row r="61" spans="2:87" x14ac:dyDescent="0.25">
      <c r="B61" s="163" t="s">
        <v>162</v>
      </c>
      <c r="C61" s="27">
        <f>Datos!$GI18</f>
        <v>0.52206945178917674</v>
      </c>
      <c r="D61" s="27">
        <f>Datos!$GI19</f>
        <v>1.3962900505902198</v>
      </c>
      <c r="E61" s="27">
        <f>Datos!$GI20</f>
        <v>3.1955947136563885</v>
      </c>
      <c r="F61" s="27">
        <f>Datos!$GI21</f>
        <v>-0.2828282828282831</v>
      </c>
      <c r="G61" s="27">
        <f>Datos!$GI22</f>
        <v>-1.7788235294117654</v>
      </c>
      <c r="H61" s="27">
        <f>Datos!$GI23</f>
        <v>-0.75694959483587376</v>
      </c>
      <c r="I61" s="27">
        <f>Datos!$GI24</f>
        <v>-0.12495183044316023</v>
      </c>
      <c r="J61" s="27">
        <f>Datos!$GI25</f>
        <v>1.2954903624681777</v>
      </c>
      <c r="K61" s="27">
        <f>Datos!$GI26</f>
        <v>-5.7807986712882814E-2</v>
      </c>
      <c r="L61" s="27">
        <f>Datos!$GI27</f>
        <v>2.08875573448179</v>
      </c>
      <c r="M61" s="27"/>
      <c r="N61" s="163" t="s">
        <v>162</v>
      </c>
      <c r="O61" s="27">
        <f>Datos!$GI28</f>
        <v>4.9983966244725728</v>
      </c>
      <c r="P61" s="27">
        <f>Datos!$GI29</f>
        <v>0.95512650036345592</v>
      </c>
      <c r="Q61" s="27">
        <f>Datos!$GI30</f>
        <v>2.1997876754513919</v>
      </c>
      <c r="R61" s="27">
        <f>Datos!$GI31</f>
        <v>-1.7220730397422126</v>
      </c>
      <c r="S61" s="27">
        <f>Datos!$GI32</f>
        <v>-1.7357702349869448</v>
      </c>
      <c r="T61" s="27">
        <f>Datos!$GI33</f>
        <v>-0.68960429191464523</v>
      </c>
      <c r="U61" s="27">
        <f>Datos!$GI34</f>
        <v>0.90866170493243992</v>
      </c>
      <c r="V61" s="27">
        <f>Datos!$GI35</f>
        <v>3.523237198491568</v>
      </c>
      <c r="W61" s="27">
        <f>Datos!$GI36</f>
        <v>-0.11901149425287355</v>
      </c>
      <c r="X61" s="27">
        <f>Datos!$GI37</f>
        <v>-0.29074101399614105</v>
      </c>
      <c r="Y61" s="27"/>
      <c r="Z61" s="163" t="s">
        <v>162</v>
      </c>
      <c r="AA61" s="27">
        <f>Datos!$GI38</f>
        <v>-0.59314969888786329</v>
      </c>
      <c r="AB61" s="27">
        <f>Datos!$GI39</f>
        <v>-0.41008890572026246</v>
      </c>
      <c r="AC61" s="27">
        <f>Datos!$GI40</f>
        <v>2.7983520815519753</v>
      </c>
      <c r="AD61" s="27">
        <f>Datos!$GI41</f>
        <v>0.74329576369996098</v>
      </c>
      <c r="AE61" s="27">
        <f>Datos!$GI42</f>
        <v>-0.14275925079945181</v>
      </c>
      <c r="AF61" s="27">
        <f>Datos!$GI43</f>
        <v>-0.73547881288201145</v>
      </c>
      <c r="AG61" s="27">
        <f>Datos!$GI44</f>
        <v>0.49725797743869515</v>
      </c>
      <c r="AH61" s="27">
        <f>Datos!$GI45</f>
        <v>-6.7312448732960731E-2</v>
      </c>
      <c r="AI61" s="27">
        <f>Datos!$GI46</f>
        <v>-0.15513519129972986</v>
      </c>
      <c r="AJ61" s="27">
        <f>Datos!$GI47</f>
        <v>0.11310036888120334</v>
      </c>
      <c r="AK61" s="27"/>
      <c r="AL61" s="163" t="s">
        <v>162</v>
      </c>
      <c r="AM61" s="27">
        <f>Datos!$GI48</f>
        <v>0.65940697853350771</v>
      </c>
      <c r="AN61" s="27">
        <f>Datos!$GI49</f>
        <v>0.16089547496751552</v>
      </c>
      <c r="AO61" s="27">
        <f>Datos!$GI50</f>
        <v>-9.7692767930595961E-2</v>
      </c>
      <c r="AP61" s="27">
        <f>Datos!$GI51</f>
        <v>2.5235871276867789E-2</v>
      </c>
      <c r="AQ61" s="27">
        <f>Datos!$GI52</f>
        <v>0.15306514883470485</v>
      </c>
      <c r="AR61" s="27">
        <f>Datos!$GI53</f>
        <v>0.17020602571014123</v>
      </c>
      <c r="AS61" s="27">
        <f>Datos!$GI54</f>
        <v>0.15083107924664904</v>
      </c>
      <c r="AT61" s="27">
        <f>Datos!$GI55</f>
        <v>0.28724960612198974</v>
      </c>
      <c r="AU61" s="27">
        <f>Datos!$GI56</f>
        <v>0.50993753201458736</v>
      </c>
      <c r="AV61" s="27">
        <f>Datos!$GI57</f>
        <v>0.5859036063506905</v>
      </c>
      <c r="AW61" s="27"/>
      <c r="AX61" s="163" t="s">
        <v>162</v>
      </c>
      <c r="AY61" s="27">
        <f>Datos!$GI58</f>
        <v>0.22109131541733798</v>
      </c>
      <c r="AZ61" s="27">
        <f>Datos!$GI59</f>
        <v>5.140562427545857E-2</v>
      </c>
      <c r="BA61" s="27">
        <f>Datos!$GI60</f>
        <v>0.18749147766010635</v>
      </c>
      <c r="BB61" s="27">
        <f>Datos!$GI61</f>
        <v>-0.36046501450070378</v>
      </c>
      <c r="BC61" s="27">
        <f>Datos!$GI62</f>
        <v>0.80186304850454837</v>
      </c>
      <c r="BD61" s="27">
        <f>Datos!$GI63</f>
        <v>0.42168000486010537</v>
      </c>
      <c r="BE61" s="27">
        <f>Datos!$GI64</f>
        <v>0.310974815970047</v>
      </c>
      <c r="BF61" s="27">
        <f>Datos!$GI65</f>
        <v>0.59241109082379628</v>
      </c>
      <c r="BG61" s="27">
        <f>Datos!$GI66</f>
        <v>0.36853262951815835</v>
      </c>
      <c r="BH61" s="27">
        <f>Datos!$GI67</f>
        <v>-1.7476200448361618</v>
      </c>
      <c r="BI61" s="43"/>
      <c r="BJ61" s="43"/>
      <c r="BK61" s="43"/>
      <c r="BL61" s="43"/>
      <c r="BM61" s="43"/>
      <c r="BN61" s="43"/>
      <c r="BO61" s="43"/>
      <c r="BP61" s="43"/>
      <c r="BQ61" s="43"/>
      <c r="BR61" s="43"/>
      <c r="BS61" s="43"/>
      <c r="BT61" s="43"/>
      <c r="BU61" s="43"/>
      <c r="BV61" s="43"/>
      <c r="BW61" s="43"/>
      <c r="BX61" s="43"/>
      <c r="BY61" s="43"/>
      <c r="BZ61" s="43"/>
      <c r="CA61" s="43"/>
      <c r="CB61" s="43"/>
      <c r="CC61" s="43"/>
      <c r="CD61" s="43"/>
      <c r="CE61" s="43"/>
      <c r="CF61" s="43"/>
      <c r="CG61" s="43"/>
      <c r="CH61" s="43"/>
      <c r="CI61" s="43"/>
    </row>
    <row r="62" spans="2:87" x14ac:dyDescent="0.25">
      <c r="B62" s="163" t="s">
        <v>164</v>
      </c>
      <c r="C62" s="27">
        <f>Datos!$GG18</f>
        <v>3.4307421117574481</v>
      </c>
      <c r="D62" s="27">
        <f>Datos!$GG19</f>
        <v>4.5878101662250073</v>
      </c>
      <c r="E62" s="27">
        <f>Datos!$GG20</f>
        <v>7.3903083700440551</v>
      </c>
      <c r="F62" s="27">
        <f>Datos!$GG21</f>
        <v>5.9932659932659949</v>
      </c>
      <c r="G62" s="27">
        <f>Datos!$GG22</f>
        <v>2.9329411764705888</v>
      </c>
      <c r="H62" s="27">
        <f>Datos!$GG23</f>
        <v>2.6803461063040785</v>
      </c>
      <c r="I62" s="27">
        <f>Datos!$GG24</f>
        <v>2.8738921001926787</v>
      </c>
      <c r="J62" s="27">
        <f>Datos!$GG25</f>
        <v>3.7333676809310212</v>
      </c>
      <c r="K62" s="27">
        <f>Datos!$GG26</f>
        <v>3.2740341565569042</v>
      </c>
      <c r="L62" s="27">
        <f>Datos!$GG27</f>
        <v>4.9176575227038661</v>
      </c>
      <c r="M62" s="27"/>
      <c r="N62" s="163" t="s">
        <v>164</v>
      </c>
      <c r="O62" s="27">
        <f>Datos!$GG28</f>
        <v>9.032125047947833</v>
      </c>
      <c r="P62" s="27">
        <f>Datos!$GG29</f>
        <v>7.215077212205026</v>
      </c>
      <c r="Q62" s="27">
        <f>Datos!$GG30</f>
        <v>8.7967904146001494</v>
      </c>
      <c r="R62" s="27">
        <f>Datos!$GG31</f>
        <v>4.7609231411862991</v>
      </c>
      <c r="S62" s="27">
        <f>Datos!$GG32</f>
        <v>2.551958224543081</v>
      </c>
      <c r="T62" s="27">
        <f>Datos!$GG33</f>
        <v>2.0979028830951729</v>
      </c>
      <c r="U62" s="27">
        <f>Datos!$GG34</f>
        <v>3.5995294591526603</v>
      </c>
      <c r="V62" s="27">
        <f>Datos!$GG35</f>
        <v>6.8845571551676423</v>
      </c>
      <c r="W62" s="27">
        <f>Datos!$GG36</f>
        <v>5.2111166283524888</v>
      </c>
      <c r="X62" s="27">
        <f>Datos!$GG37</f>
        <v>4.3441788401947754</v>
      </c>
      <c r="Y62" s="27"/>
      <c r="Z62" s="163" t="s">
        <v>164</v>
      </c>
      <c r="AA62" s="27">
        <f>Datos!$GG38</f>
        <v>3.7745889929227658</v>
      </c>
      <c r="AB62" s="27">
        <f>Datos!$GG39</f>
        <v>3.7854360528024231</v>
      </c>
      <c r="AC62" s="27">
        <f>Datos!$GG40</f>
        <v>6.1297236072090886</v>
      </c>
      <c r="AD62" s="27">
        <f>Datos!$GG41</f>
        <v>6.1066848037310528</v>
      </c>
      <c r="AE62" s="27">
        <f>Datos!$GG42</f>
        <v>5.1742297345312425</v>
      </c>
      <c r="AF62" s="27">
        <f>Datos!$GG43</f>
        <v>3.9200164412340062</v>
      </c>
      <c r="AG62" s="27">
        <f>Datos!$GG44</f>
        <v>4.1556559543090952</v>
      </c>
      <c r="AH62" s="27">
        <f>Datos!$GG45</f>
        <v>3.5957370869676839</v>
      </c>
      <c r="AI62" s="27">
        <f>Datos!$GG46</f>
        <v>3.1597069893093814</v>
      </c>
      <c r="AJ62" s="27">
        <f>Datos!$GG47</f>
        <v>3.0436714655130879</v>
      </c>
      <c r="AK62" s="27"/>
      <c r="AL62" s="163" t="s">
        <v>164</v>
      </c>
      <c r="AM62" s="27">
        <f>Datos!$GG48</f>
        <v>3.3932109332922984</v>
      </c>
      <c r="AN62" s="27">
        <f>Datos!$GG49</f>
        <v>3.0351200198777195</v>
      </c>
      <c r="AO62" s="27">
        <f>Datos!$GG50</f>
        <v>2.6886545508937254</v>
      </c>
      <c r="AP62" s="27">
        <f>Datos!$GG51</f>
        <v>2.4445147310192601</v>
      </c>
      <c r="AQ62" s="27">
        <f>Datos!$GG52</f>
        <v>2.3882778247827088</v>
      </c>
      <c r="AR62" s="27">
        <f>Datos!$GG53</f>
        <v>2.3273068821590739</v>
      </c>
      <c r="AS62" s="27">
        <f>Datos!$GG54</f>
        <v>2.2561815603977919</v>
      </c>
      <c r="AT62" s="27">
        <f>Datos!$GG55</f>
        <v>2.3072811163628177</v>
      </c>
      <c r="AU62" s="27">
        <f>Datos!$GG56</f>
        <v>2.6019824044766344</v>
      </c>
      <c r="AV62" s="27">
        <f>Datos!$GG57</f>
        <v>2.8436356746457574</v>
      </c>
      <c r="AW62" s="27"/>
      <c r="AX62" s="163" t="s">
        <v>164</v>
      </c>
      <c r="AY62" s="27">
        <f>Datos!$GG58</f>
        <v>2.5454449399398751</v>
      </c>
      <c r="AZ62" s="27">
        <f>Datos!$GG59</f>
        <v>2.0060697538198546</v>
      </c>
      <c r="BA62" s="27">
        <f>Datos!$GG60</f>
        <v>1.8282123539839097</v>
      </c>
      <c r="BB62" s="27">
        <f>Datos!$GG61</f>
        <v>1.4468025511901077</v>
      </c>
      <c r="BC62" s="27">
        <f>Datos!$GG62</f>
        <v>2.3736171292743822</v>
      </c>
      <c r="BD62" s="27">
        <f>Datos!$GG63</f>
        <v>2.3106937714501332</v>
      </c>
      <c r="BE62" s="27">
        <f>Datos!$GG64</f>
        <v>2.0768516170142761</v>
      </c>
      <c r="BF62" s="27">
        <f>Datos!$GG65</f>
        <v>2.0541375306899714</v>
      </c>
      <c r="BG62" s="27">
        <f>Datos!$GG66</f>
        <v>1.9645873787661816</v>
      </c>
      <c r="BH62" s="27">
        <f>Datos!$GG67</f>
        <v>0.99228410267467504</v>
      </c>
      <c r="BI62" s="43"/>
      <c r="BJ62" s="43"/>
      <c r="BK62" s="43"/>
      <c r="BL62" s="43"/>
      <c r="BM62" s="43"/>
      <c r="BN62" s="43"/>
      <c r="BO62" s="43"/>
      <c r="BP62" s="43"/>
      <c r="BQ62" s="43"/>
      <c r="BR62" s="43"/>
      <c r="BS62" s="43"/>
      <c r="BT62" s="43"/>
      <c r="BU62" s="43"/>
      <c r="BV62" s="43"/>
      <c r="BW62" s="43"/>
      <c r="BX62" s="43"/>
      <c r="BY62" s="43"/>
      <c r="BZ62" s="43"/>
      <c r="CA62" s="43"/>
      <c r="CB62" s="43"/>
      <c r="CC62" s="43"/>
      <c r="CD62" s="43"/>
      <c r="CE62" s="43"/>
      <c r="CF62" s="43"/>
      <c r="CG62" s="43"/>
      <c r="CH62" s="43"/>
      <c r="CI62" s="43"/>
    </row>
    <row r="63" spans="2:87" x14ac:dyDescent="0.25">
      <c r="B63" s="84" t="s">
        <v>180</v>
      </c>
      <c r="C63" s="42"/>
      <c r="D63" s="42"/>
      <c r="E63" s="42"/>
      <c r="F63" s="42"/>
      <c r="G63" s="42"/>
      <c r="H63" s="42"/>
      <c r="I63" s="42"/>
      <c r="J63" s="25"/>
      <c r="K63" s="43"/>
      <c r="L63" s="105"/>
      <c r="M63" s="105"/>
      <c r="N63" s="84" t="s">
        <v>180</v>
      </c>
      <c r="O63" s="105"/>
      <c r="P63" s="105"/>
      <c r="Q63" s="105"/>
      <c r="R63" s="105"/>
      <c r="S63" s="42"/>
      <c r="T63" s="42"/>
      <c r="U63" s="42"/>
      <c r="V63" s="43"/>
      <c r="W63" s="43"/>
      <c r="X63" s="43"/>
      <c r="Y63" s="43"/>
      <c r="Z63" s="84" t="s">
        <v>180</v>
      </c>
      <c r="AA63" s="43"/>
      <c r="AB63" s="43"/>
      <c r="AC63" s="43"/>
      <c r="AD63" s="43"/>
      <c r="AE63" s="43"/>
      <c r="AF63" s="42"/>
      <c r="AG63" s="87"/>
      <c r="AH63" s="88"/>
      <c r="AI63" s="88"/>
      <c r="AJ63" s="88"/>
      <c r="AK63" s="88"/>
      <c r="AL63" s="84" t="s">
        <v>180</v>
      </c>
      <c r="AM63" s="88"/>
      <c r="AN63" s="88"/>
      <c r="AO63" s="88"/>
      <c r="AP63" s="88"/>
      <c r="AQ63" s="43"/>
      <c r="AR63" s="43"/>
      <c r="AS63" s="43"/>
      <c r="AT63" s="43"/>
      <c r="AU63" s="43"/>
      <c r="AV63" s="43"/>
      <c r="AW63" s="43"/>
      <c r="AX63" s="84" t="s">
        <v>180</v>
      </c>
      <c r="AY63" s="43"/>
      <c r="AZ63" s="43"/>
      <c r="BA63" s="43"/>
      <c r="BB63" s="43"/>
      <c r="BC63" s="43"/>
      <c r="BD63" s="43"/>
      <c r="BE63" s="43"/>
      <c r="BF63" s="43"/>
      <c r="BG63" s="43"/>
      <c r="BH63" s="43"/>
      <c r="BI63" s="43"/>
      <c r="BJ63" s="43"/>
      <c r="BK63" s="43"/>
      <c r="BL63" s="43"/>
      <c r="BM63" s="43"/>
      <c r="BN63" s="43"/>
      <c r="BO63" s="43"/>
      <c r="BP63" s="43"/>
      <c r="BQ63" s="43"/>
      <c r="BR63" s="43"/>
      <c r="BS63" s="43"/>
      <c r="BT63" s="43"/>
      <c r="BU63" s="43"/>
      <c r="BV63" s="43"/>
      <c r="BW63" s="43"/>
      <c r="BX63" s="43"/>
      <c r="BY63" s="43"/>
      <c r="BZ63" s="43"/>
      <c r="CA63" s="43"/>
      <c r="CB63" s="43"/>
      <c r="CC63" s="43"/>
      <c r="CD63" s="43"/>
      <c r="CE63" s="43"/>
      <c r="CF63" s="43"/>
      <c r="CG63" s="43"/>
      <c r="CH63" s="43"/>
      <c r="CI63" s="43"/>
    </row>
    <row r="64" spans="2:87" x14ac:dyDescent="0.25">
      <c r="B64" s="163" t="s">
        <v>153</v>
      </c>
      <c r="C64" s="27">
        <f>Datos!$DM18</f>
        <v>8.0829015544041418</v>
      </c>
      <c r="D64" s="27">
        <f>Datos!$DM19</f>
        <v>71.524448705656766</v>
      </c>
      <c r="E64" s="27">
        <f>Datos!$DM20</f>
        <v>16.433761878144225</v>
      </c>
      <c r="F64" s="27">
        <f>Datos!$DM21</f>
        <v>3.3125300048007622</v>
      </c>
      <c r="G64" s="27">
        <f>Datos!$DM22</f>
        <v>15.19516728624537</v>
      </c>
      <c r="H64" s="27">
        <f>Datos!$DM23</f>
        <v>-25.211778943122233</v>
      </c>
      <c r="I64" s="27">
        <f>Datos!$DM24</f>
        <v>-11.866235167206051</v>
      </c>
      <c r="J64" s="27">
        <f>Datos!$DM25</f>
        <v>-2.2031823745409795</v>
      </c>
      <c r="K64" s="27">
        <f>Datos!$DM26</f>
        <v>10.450563204004993</v>
      </c>
      <c r="L64" s="27">
        <f>Datos!$DM27</f>
        <v>17.563739376770538</v>
      </c>
      <c r="M64" s="27"/>
      <c r="N64" s="163" t="s">
        <v>153</v>
      </c>
      <c r="O64" s="27">
        <f>Datos!$DM28</f>
        <v>40.530120481927703</v>
      </c>
      <c r="P64" s="27">
        <f>Datos!$DM29</f>
        <v>-2.7091906721536274</v>
      </c>
      <c r="Q64" s="27">
        <f>Datos!$DM30</f>
        <v>13.07719421924569</v>
      </c>
      <c r="R64" s="27">
        <f>Datos!$DM31</f>
        <v>14.869077306733169</v>
      </c>
      <c r="S64" s="27">
        <f>Datos!$DM32</f>
        <v>31.071913161465403</v>
      </c>
      <c r="T64" s="27">
        <f>Datos!$DM33</f>
        <v>-2.0496894409937849</v>
      </c>
      <c r="U64" s="27">
        <f>Datos!$DM34</f>
        <v>-3.6355950116254587</v>
      </c>
      <c r="V64" s="27">
        <f>Datos!$DM35</f>
        <v>53.410835709585449</v>
      </c>
      <c r="W64" s="27">
        <f>Datos!$DM36</f>
        <v>2.9596797254789919</v>
      </c>
      <c r="X64" s="27">
        <f>Datos!$DM37</f>
        <v>1.2914872934314703</v>
      </c>
      <c r="Y64" s="27"/>
      <c r="Z64" s="163" t="s">
        <v>153</v>
      </c>
      <c r="AA64" s="27">
        <f>Datos!$DM38</f>
        <v>-12.517137373183429</v>
      </c>
      <c r="AB64" s="27">
        <f>Datos!$DM39</f>
        <v>5.6417489421720646</v>
      </c>
      <c r="AC64" s="27">
        <f>Datos!$DM40</f>
        <v>27.503337783711636</v>
      </c>
      <c r="AD64" s="27">
        <f>Datos!$DM41</f>
        <v>1.756835369400811</v>
      </c>
      <c r="AE64" s="27">
        <f>Datos!$DM42</f>
        <v>-11.113651955179515</v>
      </c>
      <c r="AF64" s="27">
        <f>Datos!$DM43</f>
        <v>-2.4697710316439303</v>
      </c>
      <c r="AG64" s="27">
        <f>Datos!$DM44</f>
        <v>2.9675547348984477</v>
      </c>
      <c r="AH64" s="27">
        <f>Datos!$DM45</f>
        <v>3.2022543870885212</v>
      </c>
      <c r="AI64" s="27">
        <f>Datos!$DM46</f>
        <v>4.6046915725455939</v>
      </c>
      <c r="AJ64" s="27">
        <f>Datos!$DM47</f>
        <v>10.856668248694824</v>
      </c>
      <c r="AK64" s="27"/>
      <c r="AL64" s="163" t="s">
        <v>153</v>
      </c>
      <c r="AM64" s="27">
        <f>Datos!$DM48</f>
        <v>10.11452424274859</v>
      </c>
      <c r="AN64" s="27">
        <f>Datos!$DM49</f>
        <v>5.8125972006220827</v>
      </c>
      <c r="AO64" s="27">
        <f>Datos!$DM50</f>
        <v>5.970971890501553</v>
      </c>
      <c r="AP64" s="27">
        <f>Datos!$DM51</f>
        <v>7.0908460471567514</v>
      </c>
      <c r="AQ64" s="27">
        <f>Datos!$DM52</f>
        <v>-0.55042901084668694</v>
      </c>
      <c r="AR64" s="27">
        <f>Datos!$DM53</f>
        <v>3.866189158391653</v>
      </c>
      <c r="AS64" s="27">
        <f>Datos!$DM54</f>
        <v>15.218243084397788</v>
      </c>
      <c r="AT64" s="27">
        <f>Datos!$DM55</f>
        <v>-1.6051146024620766</v>
      </c>
      <c r="AU64" s="27">
        <f>Datos!$DM56</f>
        <v>5.1911246284647827</v>
      </c>
      <c r="AV64" s="27">
        <f>Datos!$DM57</f>
        <v>23.984754895518478</v>
      </c>
      <c r="AW64" s="27"/>
      <c r="AX64" s="163" t="s">
        <v>153</v>
      </c>
      <c r="AY64" s="27">
        <f>Datos!$DM58</f>
        <v>27.162391350434568</v>
      </c>
      <c r="AZ64" s="27">
        <f>Datos!$DM59</f>
        <v>40.757721001958913</v>
      </c>
      <c r="BA64" s="27">
        <f>Datos!$DM60</f>
        <v>4.8383276086699123</v>
      </c>
      <c r="BB64" s="27">
        <f>Datos!$DM61</f>
        <v>18.098627351296372</v>
      </c>
      <c r="BC64" s="27">
        <f>Datos!$DM62</f>
        <v>24.192854068015524</v>
      </c>
      <c r="BD64" s="27">
        <f>Datos!$DM63</f>
        <v>30.258039668784885</v>
      </c>
      <c r="BE64" s="27">
        <f>Datos!$DM64</f>
        <v>46.996732847449117</v>
      </c>
      <c r="BF64" s="27">
        <f>Datos!$DM65</f>
        <v>81.338579747166435</v>
      </c>
      <c r="BG64" s="27">
        <f>Datos!$DM66</f>
        <v>29.262318161476998</v>
      </c>
      <c r="BH64" s="27">
        <f>Datos!$DM67</f>
        <v>3.2087360981019719</v>
      </c>
      <c r="BI64" s="43"/>
      <c r="BJ64" s="43"/>
      <c r="BK64" s="43"/>
      <c r="BL64" s="43"/>
      <c r="BM64" s="43"/>
      <c r="BN64" s="43"/>
      <c r="BO64" s="43"/>
      <c r="BP64" s="43"/>
      <c r="BQ64" s="43"/>
      <c r="BR64" s="43"/>
      <c r="BS64" s="43"/>
      <c r="BT64" s="43"/>
      <c r="BU64" s="43"/>
      <c r="BV64" s="43"/>
      <c r="BW64" s="43"/>
      <c r="BX64" s="43"/>
      <c r="BY64" s="43"/>
      <c r="BZ64" s="43"/>
      <c r="CA64" s="43"/>
      <c r="CB64" s="43"/>
      <c r="CC64" s="43"/>
      <c r="CD64" s="43"/>
      <c r="CE64" s="43"/>
      <c r="CF64" s="43"/>
      <c r="CG64" s="43"/>
      <c r="CH64" s="43"/>
      <c r="CI64" s="43"/>
    </row>
    <row r="65" spans="1:87" x14ac:dyDescent="0.25">
      <c r="B65" s="93" t="s">
        <v>181</v>
      </c>
      <c r="C65" s="62">
        <f>Datos!$DN18</f>
        <v>21.64048865619548</v>
      </c>
      <c r="D65" s="62">
        <f>Datos!$DN19</f>
        <v>33.14203730272596</v>
      </c>
      <c r="E65" s="62">
        <f>Datos!$DN20</f>
        <v>21.551724137931028</v>
      </c>
      <c r="F65" s="62">
        <f>Datos!$DN21</f>
        <v>14.273049645390067</v>
      </c>
      <c r="G65" s="62">
        <f>Datos!$DN22</f>
        <v>32.350659425911552</v>
      </c>
      <c r="H65" s="62">
        <f>Datos!$DN23</f>
        <v>-35.932004689331762</v>
      </c>
      <c r="I65" s="62">
        <f>Datos!$DN24</f>
        <v>17.291857273558996</v>
      </c>
      <c r="J65" s="62">
        <f>Datos!$DN25</f>
        <v>3.2761310452418257</v>
      </c>
      <c r="K65" s="62">
        <f>Datos!$DN26</f>
        <v>50.679758308157098</v>
      </c>
      <c r="L65" s="62">
        <f>Datos!$DN27</f>
        <v>-13.684210526315798</v>
      </c>
      <c r="M65" s="62"/>
      <c r="N65" s="93" t="s">
        <v>181</v>
      </c>
      <c r="O65" s="62">
        <f>Datos!$DN28</f>
        <v>23.228803716608603</v>
      </c>
      <c r="P65" s="62">
        <f>Datos!$DN29</f>
        <v>46.559849198868996</v>
      </c>
      <c r="Q65" s="62">
        <f>Datos!$DN30</f>
        <v>19.774919614147901</v>
      </c>
      <c r="R65" s="62">
        <f>Datos!$DN31</f>
        <v>61.234899328859058</v>
      </c>
      <c r="S65" s="62">
        <f>Datos!$DN32</f>
        <v>19.930069930069916</v>
      </c>
      <c r="T65" s="62">
        <f>Datos!$DN33</f>
        <v>-17.895321393863661</v>
      </c>
      <c r="U65" s="62">
        <f>Datos!$DN34</f>
        <v>-13.019952654717615</v>
      </c>
      <c r="V65" s="62">
        <f>Datos!$DN35</f>
        <v>8.1648522550544556</v>
      </c>
      <c r="W65" s="62">
        <f>Datos!$DN36</f>
        <v>68.224299065420539</v>
      </c>
      <c r="X65" s="62">
        <f>Datos!$DN37</f>
        <v>1.0363247863247826</v>
      </c>
      <c r="Y65" s="62"/>
      <c r="Z65" s="93" t="s">
        <v>181</v>
      </c>
      <c r="AA65" s="62">
        <f>Datos!$DN38</f>
        <v>-11.621021465581061</v>
      </c>
      <c r="AB65" s="62">
        <f>Datos!$DN39</f>
        <v>6.9992821249102777</v>
      </c>
      <c r="AC65" s="62">
        <f>Datos!$DN40</f>
        <v>-1.1629207201162894</v>
      </c>
      <c r="AD65" s="62">
        <f>Datos!$DN41</f>
        <v>21.235433872609999</v>
      </c>
      <c r="AE65" s="62">
        <f>Datos!$DN42</f>
        <v>8.3893243747667157</v>
      </c>
      <c r="AF65" s="62">
        <f>Datos!$DN43</f>
        <v>0.29272492466636546</v>
      </c>
      <c r="AG65" s="62">
        <f>Datos!$DN44</f>
        <v>-11.125418490857575</v>
      </c>
      <c r="AH65" s="62">
        <f>Datos!$DN45</f>
        <v>16.999903409639749</v>
      </c>
      <c r="AI65" s="62">
        <f>Datos!$DN46</f>
        <v>-3.8058284487740734</v>
      </c>
      <c r="AJ65" s="62">
        <f>Datos!$DN47</f>
        <v>-0.37761757638172799</v>
      </c>
      <c r="AK65" s="62"/>
      <c r="AL65" s="93" t="s">
        <v>181</v>
      </c>
      <c r="AM65" s="62">
        <f>Datos!$DN48</f>
        <v>7.1847002067539689</v>
      </c>
      <c r="AN65" s="62">
        <f>Datos!$DN49</f>
        <v>20.687992284198685</v>
      </c>
      <c r="AO65" s="62">
        <f>Datos!$DN50</f>
        <v>5.1411827384123532</v>
      </c>
      <c r="AP65" s="62">
        <f>Datos!$DN51</f>
        <v>5.7005320496579692</v>
      </c>
      <c r="AQ65" s="62">
        <f>Datos!$DN52</f>
        <v>5.1773729626078735</v>
      </c>
      <c r="AR65" s="62">
        <f>Datos!$DN53</f>
        <v>10.34639927073837</v>
      </c>
      <c r="AS65" s="62">
        <f>Datos!$DN54</f>
        <v>3.3612143742255185</v>
      </c>
      <c r="AT65" s="62">
        <f>Datos!$DN55</f>
        <v>17.573305359908108</v>
      </c>
      <c r="AU65" s="62">
        <f>Datos!$DN56</f>
        <v>-3.4413901516761047</v>
      </c>
      <c r="AV65" s="62">
        <f>Datos!$DN57</f>
        <v>23.17507810093722</v>
      </c>
      <c r="AW65" s="62"/>
      <c r="AX65" s="93" t="s">
        <v>181</v>
      </c>
      <c r="AY65" s="62">
        <f>Datos!$DN58</f>
        <v>40.651568193184254</v>
      </c>
      <c r="AZ65" s="62">
        <f>Datos!$DN59</f>
        <v>58.111952049575862</v>
      </c>
      <c r="BA65" s="62">
        <f>Datos!$DN60</f>
        <v>8.1407115894305484</v>
      </c>
      <c r="BB65" s="62">
        <f>Datos!$DN61</f>
        <v>-4.5110883353385862</v>
      </c>
      <c r="BC65" s="62">
        <f>Datos!$DN62</f>
        <v>-10.779952089101808</v>
      </c>
      <c r="BD65" s="62">
        <f>Datos!$DN63</f>
        <v>39.331543343329379</v>
      </c>
      <c r="BE65" s="62">
        <f>Datos!$DN64</f>
        <v>51.805042858036664</v>
      </c>
      <c r="BF65" s="62">
        <f>Datos!$DN65</f>
        <v>73.839673577051485</v>
      </c>
      <c r="BG65" s="62">
        <f>Datos!$DN66</f>
        <v>28.900208446344511</v>
      </c>
      <c r="BH65" s="62">
        <f>Datos!$DN67</f>
        <v>-37.424633231275386</v>
      </c>
      <c r="BI65" s="43"/>
      <c r="BJ65" s="43"/>
      <c r="BK65" s="43"/>
      <c r="BL65" s="43"/>
      <c r="BM65" s="43"/>
      <c r="BN65" s="43"/>
      <c r="BO65" s="43"/>
      <c r="BP65" s="43"/>
      <c r="BQ65" s="43"/>
      <c r="BR65" s="43"/>
      <c r="BS65" s="43"/>
      <c r="BT65" s="43"/>
      <c r="BU65" s="43"/>
      <c r="BV65" s="43"/>
      <c r="BW65" s="43"/>
      <c r="BX65" s="43"/>
      <c r="BY65" s="43"/>
      <c r="BZ65" s="43"/>
      <c r="CA65" s="43"/>
      <c r="CB65" s="43"/>
      <c r="CC65" s="43"/>
      <c r="CD65" s="43"/>
      <c r="CE65" s="43"/>
      <c r="CF65" s="43"/>
      <c r="CG65" s="43"/>
      <c r="CH65" s="43"/>
      <c r="CI65" s="43"/>
    </row>
    <row r="66" spans="1:87" x14ac:dyDescent="0.25">
      <c r="B66" s="9" t="s">
        <v>292</v>
      </c>
      <c r="C66" s="25"/>
      <c r="D66" s="25"/>
      <c r="E66" s="25"/>
      <c r="F66" s="25"/>
      <c r="G66" s="25"/>
      <c r="H66" s="25"/>
      <c r="J66" s="25"/>
      <c r="K66" s="84"/>
      <c r="L66" s="42"/>
      <c r="M66" s="42"/>
      <c r="N66" s="9" t="s">
        <v>292</v>
      </c>
      <c r="O66" s="42"/>
      <c r="P66" s="42"/>
      <c r="Q66" s="42"/>
      <c r="R66" s="42"/>
      <c r="S66" s="42"/>
      <c r="T66" s="42"/>
      <c r="U66" s="43"/>
      <c r="V66" s="43"/>
      <c r="W66" s="43"/>
      <c r="X66" s="43"/>
      <c r="Y66" s="43"/>
      <c r="Z66" s="9" t="s">
        <v>292</v>
      </c>
      <c r="AA66" s="43"/>
      <c r="AB66" s="43"/>
      <c r="AC66" s="43"/>
      <c r="AD66" s="43"/>
      <c r="AE66" s="43"/>
      <c r="AF66" s="43"/>
      <c r="AG66" s="166"/>
      <c r="AH66" s="88"/>
      <c r="AI66" s="88"/>
      <c r="AJ66" s="88"/>
      <c r="AK66" s="88"/>
      <c r="AL66" s="9" t="s">
        <v>292</v>
      </c>
      <c r="AM66" s="88"/>
      <c r="AN66" s="88"/>
      <c r="AO66" s="88"/>
      <c r="AP66" s="88"/>
      <c r="AQ66" s="43"/>
      <c r="AR66" s="43"/>
      <c r="AS66" s="43"/>
      <c r="AT66" s="43"/>
      <c r="AU66" s="43"/>
      <c r="AV66" s="43"/>
      <c r="AW66" s="43"/>
      <c r="AX66" s="9" t="s">
        <v>292</v>
      </c>
      <c r="AY66" s="43"/>
      <c r="AZ66" s="43"/>
      <c r="BA66" s="43"/>
      <c r="BB66" s="43"/>
      <c r="BC66" s="43"/>
      <c r="BD66" s="43"/>
      <c r="BE66" s="43"/>
      <c r="BF66" s="43"/>
      <c r="BG66" s="43"/>
      <c r="BH66" s="43"/>
      <c r="BI66" s="43"/>
      <c r="BJ66" s="43"/>
      <c r="BK66" s="43"/>
      <c r="BL66" s="43"/>
      <c r="BM66" s="43"/>
      <c r="BN66" s="43"/>
      <c r="BO66" s="43"/>
      <c r="BP66" s="43"/>
      <c r="BQ66" s="43"/>
      <c r="BR66" s="43"/>
      <c r="BS66" s="43"/>
      <c r="BT66" s="43"/>
      <c r="BU66" s="43"/>
      <c r="BV66" s="43"/>
      <c r="BW66" s="43"/>
      <c r="BX66" s="43"/>
      <c r="BY66" s="43"/>
      <c r="BZ66" s="43"/>
      <c r="CA66" s="43"/>
      <c r="CB66" s="43"/>
      <c r="CC66" s="43"/>
      <c r="CD66" s="43"/>
      <c r="CE66" s="43"/>
      <c r="CF66" s="43"/>
      <c r="CG66" s="43"/>
      <c r="CH66" s="43"/>
      <c r="CI66" s="43"/>
    </row>
    <row r="67" spans="1:87" x14ac:dyDescent="0.25">
      <c r="J67" s="25"/>
      <c r="K67" s="163"/>
      <c r="L67" s="42"/>
      <c r="M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AA67" s="42"/>
      <c r="AB67" s="42"/>
      <c r="AC67" s="42"/>
      <c r="AD67" s="42"/>
      <c r="AE67" s="42"/>
      <c r="AF67" s="42"/>
      <c r="AG67" s="166"/>
      <c r="AH67" s="88"/>
      <c r="AI67" s="88"/>
      <c r="AJ67" s="88"/>
      <c r="AK67" s="88"/>
      <c r="AM67" s="88"/>
      <c r="AN67" s="88"/>
      <c r="AO67" s="88"/>
      <c r="AP67" s="88"/>
      <c r="AQ67" s="43"/>
      <c r="AR67" s="43"/>
      <c r="AS67" s="43"/>
      <c r="AT67" s="43"/>
      <c r="AU67" s="43"/>
      <c r="AV67" s="43"/>
      <c r="AW67" s="43"/>
      <c r="AY67" s="43"/>
      <c r="AZ67" s="43"/>
      <c r="BA67" s="43"/>
      <c r="BB67" s="43"/>
      <c r="BC67" s="43"/>
      <c r="BD67" s="43"/>
      <c r="BE67" s="43"/>
      <c r="BF67" s="43"/>
      <c r="BG67" s="43"/>
      <c r="BH67" s="43"/>
      <c r="BI67" s="43"/>
      <c r="BJ67" s="43"/>
      <c r="BK67" s="43"/>
      <c r="BL67" s="43"/>
      <c r="BM67" s="43"/>
      <c r="BN67" s="43"/>
      <c r="BO67" s="43"/>
      <c r="BP67" s="43"/>
      <c r="BQ67" s="43"/>
      <c r="BR67" s="43"/>
      <c r="BS67" s="43"/>
      <c r="BT67" s="43"/>
      <c r="BU67" s="43"/>
      <c r="BV67" s="43"/>
      <c r="BW67" s="43"/>
      <c r="BX67" s="43"/>
      <c r="BY67" s="43"/>
      <c r="BZ67" s="43"/>
      <c r="CA67" s="43"/>
      <c r="CB67" s="43"/>
      <c r="CC67" s="43"/>
      <c r="CD67" s="43"/>
      <c r="CE67" s="43"/>
      <c r="CF67" s="43"/>
      <c r="CG67" s="43"/>
      <c r="CH67" s="43"/>
      <c r="CI67" s="43"/>
    </row>
    <row r="68" spans="1:87" x14ac:dyDescent="0.25">
      <c r="J68" s="25"/>
      <c r="K68" s="163"/>
      <c r="L68" s="42"/>
      <c r="M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AA68" s="42"/>
      <c r="AB68" s="42"/>
      <c r="AC68" s="42"/>
      <c r="AD68" s="42"/>
      <c r="AE68" s="42"/>
      <c r="AF68" s="42"/>
      <c r="AG68" s="166"/>
      <c r="AH68" s="42"/>
      <c r="AI68" s="42"/>
      <c r="AJ68" s="42"/>
      <c r="AK68" s="42"/>
      <c r="AM68" s="42"/>
      <c r="AN68" s="42"/>
      <c r="AO68" s="42"/>
      <c r="AP68" s="42"/>
      <c r="AQ68" s="43"/>
      <c r="AR68" s="43"/>
      <c r="AS68" s="43"/>
      <c r="AT68" s="43"/>
      <c r="AU68" s="43"/>
      <c r="AV68" s="43"/>
      <c r="AW68" s="43"/>
      <c r="AY68" s="43"/>
      <c r="AZ68" s="43"/>
      <c r="BA68" s="43"/>
      <c r="BB68" s="43"/>
      <c r="BC68" s="43"/>
      <c r="BD68" s="43"/>
      <c r="BE68" s="43"/>
      <c r="BF68" s="43"/>
      <c r="BG68" s="43"/>
      <c r="BH68" s="43"/>
      <c r="BI68" s="43"/>
      <c r="BJ68" s="43"/>
      <c r="BK68" s="43"/>
      <c r="BL68" s="43"/>
      <c r="BM68" s="43"/>
      <c r="BN68" s="43"/>
      <c r="BO68" s="43"/>
      <c r="BP68" s="43"/>
      <c r="BQ68" s="43"/>
      <c r="BR68" s="43"/>
      <c r="BS68" s="43"/>
      <c r="BT68" s="43"/>
      <c r="BU68" s="43"/>
      <c r="BV68" s="43"/>
      <c r="BW68" s="43"/>
      <c r="BX68" s="43"/>
      <c r="BY68" s="43"/>
      <c r="BZ68" s="43"/>
      <c r="CA68" s="43"/>
      <c r="CB68" s="43"/>
      <c r="CC68" s="43"/>
      <c r="CD68" s="43"/>
      <c r="CE68" s="43"/>
      <c r="CF68" s="43"/>
      <c r="CG68" s="43"/>
      <c r="CH68" s="43"/>
      <c r="CI68" s="43"/>
    </row>
    <row r="69" spans="1:87" x14ac:dyDescent="0.25">
      <c r="J69" s="25"/>
      <c r="K69" s="163"/>
      <c r="L69" s="42"/>
      <c r="M69" s="42"/>
      <c r="O69" s="42"/>
      <c r="P69" s="42"/>
      <c r="Q69" s="42"/>
      <c r="R69" s="42"/>
      <c r="S69" s="42"/>
      <c r="T69" s="43"/>
      <c r="U69" s="42"/>
      <c r="V69" s="42"/>
      <c r="W69" s="42"/>
      <c r="X69" s="42"/>
      <c r="Y69" s="42"/>
      <c r="AA69" s="42"/>
      <c r="AB69" s="42"/>
      <c r="AC69" s="42"/>
      <c r="AD69" s="42"/>
      <c r="AE69" s="42"/>
      <c r="AF69" s="42"/>
      <c r="AG69" s="166"/>
      <c r="AH69" s="42"/>
      <c r="AI69" s="42"/>
      <c r="AJ69" s="42"/>
      <c r="AK69" s="42"/>
      <c r="AM69" s="42"/>
      <c r="AN69" s="42"/>
      <c r="AO69" s="42"/>
      <c r="AP69" s="42"/>
      <c r="AQ69" s="111"/>
      <c r="AR69" s="43"/>
      <c r="AS69" s="43"/>
      <c r="AT69" s="43"/>
      <c r="AU69" s="43"/>
      <c r="AV69" s="43"/>
      <c r="AW69" s="43"/>
      <c r="AY69" s="43"/>
      <c r="AZ69" s="43"/>
      <c r="BA69" s="43"/>
      <c r="BB69" s="43"/>
      <c r="BC69" s="43"/>
      <c r="BD69" s="43"/>
      <c r="BE69" s="43"/>
      <c r="BF69" s="43"/>
      <c r="BG69" s="43"/>
      <c r="BH69" s="43"/>
      <c r="BI69" s="43"/>
      <c r="BJ69" s="43"/>
      <c r="BK69" s="43"/>
      <c r="BL69" s="43"/>
      <c r="BM69" s="43"/>
      <c r="BN69" s="43"/>
      <c r="BO69" s="43"/>
      <c r="BP69" s="43"/>
      <c r="BQ69" s="43"/>
      <c r="BR69" s="43"/>
      <c r="BS69" s="43"/>
      <c r="BT69" s="43"/>
      <c r="BU69" s="43"/>
      <c r="BV69" s="43"/>
      <c r="BW69" s="43"/>
      <c r="BX69" s="43"/>
      <c r="BY69" s="43"/>
      <c r="BZ69" s="43"/>
      <c r="CA69" s="43"/>
      <c r="CB69" s="43"/>
      <c r="CC69" s="43"/>
      <c r="CD69" s="43"/>
      <c r="CE69" s="43"/>
      <c r="CF69" s="43"/>
      <c r="CG69" s="43"/>
      <c r="CH69" s="43"/>
      <c r="CI69" s="43"/>
    </row>
    <row r="70" spans="1:87" x14ac:dyDescent="0.25">
      <c r="B70" s="118" t="s">
        <v>362</v>
      </c>
      <c r="C70" s="118"/>
      <c r="D70" s="118"/>
      <c r="E70" s="118"/>
      <c r="F70" s="118"/>
      <c r="G70" s="118"/>
      <c r="H70" s="118"/>
      <c r="I70" s="118"/>
      <c r="J70" s="42"/>
      <c r="K70" s="119"/>
      <c r="L70" s="119"/>
      <c r="M70" s="119"/>
      <c r="N70" s="118" t="s">
        <v>362</v>
      </c>
      <c r="O70" s="119"/>
      <c r="P70" s="119"/>
      <c r="Q70" s="119"/>
      <c r="R70" s="119"/>
      <c r="S70" s="119"/>
      <c r="T70" s="119"/>
      <c r="U70" s="164"/>
      <c r="V70" s="119"/>
      <c r="W70" s="119"/>
      <c r="X70" s="119"/>
      <c r="Y70" s="119"/>
      <c r="Z70" s="118" t="s">
        <v>362</v>
      </c>
      <c r="AA70" s="119"/>
      <c r="AB70" s="119"/>
      <c r="AC70" s="119"/>
      <c r="AD70" s="119"/>
      <c r="AE70" s="119"/>
      <c r="AF70" s="164"/>
      <c r="AG70" s="119"/>
      <c r="AH70" s="119"/>
      <c r="AI70" s="119"/>
      <c r="AJ70" s="119"/>
      <c r="AK70" s="119"/>
      <c r="AL70" s="118" t="s">
        <v>362</v>
      </c>
      <c r="AM70" s="119"/>
      <c r="AN70" s="119"/>
      <c r="AO70" s="119"/>
      <c r="AP70" s="119"/>
      <c r="AQ70" s="43"/>
      <c r="AR70" s="43"/>
      <c r="AS70" s="43"/>
      <c r="AT70" s="43"/>
      <c r="AU70" s="43"/>
      <c r="AV70" s="43"/>
      <c r="AW70" s="43"/>
      <c r="AX70" s="118" t="s">
        <v>362</v>
      </c>
      <c r="AY70" s="43"/>
      <c r="AZ70" s="43"/>
      <c r="BA70" s="43"/>
      <c r="BB70" s="43"/>
      <c r="BC70" s="43"/>
      <c r="BD70" s="43"/>
      <c r="BE70" s="43"/>
      <c r="BF70" s="43"/>
      <c r="BG70" s="43"/>
      <c r="BH70" s="43"/>
      <c r="BI70" s="43"/>
      <c r="BJ70" s="43"/>
      <c r="BK70" s="43"/>
      <c r="BL70" s="43"/>
      <c r="BM70" s="43"/>
      <c r="BN70" s="43"/>
      <c r="BO70" s="43"/>
      <c r="BP70" s="43"/>
      <c r="BQ70" s="43"/>
      <c r="BR70" s="43"/>
      <c r="BS70" s="43"/>
      <c r="BT70" s="43"/>
      <c r="BU70" s="43"/>
      <c r="BV70" s="43"/>
      <c r="BW70" s="43"/>
      <c r="BX70" s="43"/>
      <c r="BY70" s="43"/>
      <c r="BZ70" s="43"/>
      <c r="CA70" s="43"/>
      <c r="CB70" s="43"/>
      <c r="CC70" s="43"/>
      <c r="CD70" s="43"/>
      <c r="CE70" s="43"/>
      <c r="CF70" s="43"/>
      <c r="CG70" s="43"/>
      <c r="CH70" s="43"/>
      <c r="CI70" s="43"/>
    </row>
    <row r="71" spans="1:87" x14ac:dyDescent="0.25">
      <c r="B71" s="76"/>
      <c r="C71" s="120">
        <v>1933</v>
      </c>
      <c r="D71" s="120">
        <v>1934</v>
      </c>
      <c r="E71" s="120">
        <v>1935</v>
      </c>
      <c r="F71" s="120">
        <v>1936</v>
      </c>
      <c r="G71" s="120">
        <v>1937</v>
      </c>
      <c r="H71" s="120">
        <v>1938</v>
      </c>
      <c r="I71" s="120">
        <v>1939</v>
      </c>
      <c r="J71" s="120">
        <v>1940</v>
      </c>
      <c r="K71" s="120">
        <v>1941</v>
      </c>
      <c r="L71" s="120">
        <v>1942</v>
      </c>
      <c r="M71" s="120"/>
      <c r="N71" s="76"/>
      <c r="O71" s="120">
        <v>1943</v>
      </c>
      <c r="P71" s="120">
        <v>1944</v>
      </c>
      <c r="Q71" s="120">
        <v>1945</v>
      </c>
      <c r="R71" s="120">
        <v>1946</v>
      </c>
      <c r="S71" s="120">
        <v>1947</v>
      </c>
      <c r="T71" s="120">
        <v>1948</v>
      </c>
      <c r="U71" s="120">
        <v>1949</v>
      </c>
      <c r="V71" s="120">
        <v>1950</v>
      </c>
      <c r="W71" s="120">
        <v>1951</v>
      </c>
      <c r="X71" s="120">
        <v>1952</v>
      </c>
      <c r="Y71" s="120"/>
      <c r="Z71" s="76"/>
      <c r="AA71" s="120">
        <v>1953</v>
      </c>
      <c r="AB71" s="120">
        <v>1954</v>
      </c>
      <c r="AC71" s="120">
        <v>1955</v>
      </c>
      <c r="AD71" s="120">
        <v>1956</v>
      </c>
      <c r="AE71" s="120">
        <v>1957</v>
      </c>
      <c r="AF71" s="120">
        <v>1958</v>
      </c>
      <c r="AG71" s="120">
        <v>1959</v>
      </c>
      <c r="AH71" s="120">
        <v>1960</v>
      </c>
      <c r="AI71" s="120">
        <v>1961</v>
      </c>
      <c r="AJ71" s="120">
        <v>1962</v>
      </c>
      <c r="AK71" s="120"/>
      <c r="AL71" s="76"/>
      <c r="AM71" s="120">
        <v>1963</v>
      </c>
      <c r="AN71" s="120">
        <v>1964</v>
      </c>
      <c r="AO71" s="120">
        <v>1965</v>
      </c>
      <c r="AP71" s="120">
        <v>1966</v>
      </c>
      <c r="AQ71" s="120">
        <v>1967</v>
      </c>
      <c r="AR71" s="120">
        <v>1968</v>
      </c>
      <c r="AS71" s="120">
        <v>1969</v>
      </c>
      <c r="AT71" s="120">
        <v>1970</v>
      </c>
      <c r="AU71" s="120">
        <v>1971</v>
      </c>
      <c r="AV71" s="120">
        <v>1972</v>
      </c>
      <c r="AW71" s="120"/>
      <c r="AX71" s="76"/>
      <c r="AY71" s="120">
        <v>1973</v>
      </c>
      <c r="AZ71" s="120">
        <v>1974</v>
      </c>
      <c r="BA71" s="120">
        <v>1975</v>
      </c>
      <c r="BB71" s="120">
        <v>1976</v>
      </c>
      <c r="BC71" s="120">
        <v>1977</v>
      </c>
      <c r="BD71" s="120">
        <v>1978</v>
      </c>
      <c r="BE71" s="120">
        <v>1979</v>
      </c>
      <c r="BF71" s="120">
        <v>1980</v>
      </c>
      <c r="BG71" s="120">
        <v>1981</v>
      </c>
      <c r="BH71" s="120">
        <v>1982</v>
      </c>
      <c r="BI71" s="43"/>
      <c r="BJ71" s="43"/>
      <c r="BK71" s="43"/>
      <c r="BL71" s="43"/>
      <c r="BM71" s="43"/>
      <c r="BN71" s="43"/>
      <c r="BO71" s="43"/>
      <c r="BP71" s="43"/>
      <c r="BQ71" s="43"/>
      <c r="BR71" s="43"/>
      <c r="BS71" s="43"/>
      <c r="BT71" s="43"/>
      <c r="BU71" s="43"/>
      <c r="BV71" s="43"/>
      <c r="BW71" s="43"/>
      <c r="BX71" s="43"/>
      <c r="BY71" s="43"/>
      <c r="BZ71" s="43"/>
      <c r="CA71" s="43"/>
      <c r="CB71" s="43"/>
      <c r="CC71" s="43"/>
      <c r="CD71" s="43"/>
      <c r="CE71" s="43"/>
      <c r="CF71" s="43"/>
      <c r="CG71" s="43"/>
      <c r="CH71" s="43"/>
      <c r="CI71" s="43"/>
    </row>
    <row r="72" spans="1:87" x14ac:dyDescent="0.25">
      <c r="B72" s="149" t="s">
        <v>148</v>
      </c>
      <c r="C72" s="25"/>
      <c r="D72" s="25"/>
      <c r="E72" s="25"/>
      <c r="F72" s="25"/>
      <c r="G72" s="25"/>
      <c r="H72" s="25"/>
      <c r="I72" s="25"/>
      <c r="J72" s="96"/>
      <c r="K72" s="44"/>
      <c r="L72" s="42"/>
      <c r="M72" s="42"/>
      <c r="N72" s="149" t="s">
        <v>148</v>
      </c>
      <c r="O72" s="42"/>
      <c r="P72" s="42"/>
      <c r="Q72" s="42"/>
      <c r="R72" s="42"/>
      <c r="S72" s="42"/>
      <c r="T72" s="42"/>
      <c r="U72" s="165"/>
      <c r="V72" s="44"/>
      <c r="W72" s="42"/>
      <c r="X72" s="42"/>
      <c r="Y72" s="42"/>
      <c r="Z72" s="149" t="s">
        <v>148</v>
      </c>
      <c r="AA72" s="42"/>
      <c r="AB72" s="42"/>
      <c r="AC72" s="42"/>
      <c r="AD72" s="42"/>
      <c r="AE72" s="42"/>
      <c r="AF72" s="165"/>
      <c r="AG72" s="44"/>
      <c r="AH72" s="43"/>
      <c r="AI72" s="43"/>
      <c r="AJ72" s="43"/>
      <c r="AK72" s="43"/>
      <c r="AL72" s="149" t="s">
        <v>148</v>
      </c>
      <c r="AM72" s="43"/>
      <c r="AN72" s="43"/>
      <c r="AO72" s="43"/>
      <c r="AP72" s="43"/>
      <c r="AQ72" s="43"/>
      <c r="AR72" s="43"/>
      <c r="AS72" s="43"/>
      <c r="AT72" s="43"/>
      <c r="AU72" s="43"/>
      <c r="AV72" s="43"/>
      <c r="AW72" s="43"/>
      <c r="AX72" s="149" t="s">
        <v>148</v>
      </c>
      <c r="AY72" s="43"/>
      <c r="AZ72" s="43"/>
      <c r="BA72" s="43"/>
      <c r="BB72" s="43"/>
      <c r="BC72" s="43"/>
      <c r="BD72" s="43"/>
      <c r="BE72" s="43"/>
      <c r="BF72" s="43"/>
      <c r="BG72" s="43"/>
      <c r="BH72" s="43"/>
      <c r="BI72" s="43"/>
      <c r="BJ72" s="43"/>
      <c r="BK72" s="43"/>
      <c r="BL72" s="43"/>
      <c r="BM72" s="43"/>
      <c r="BN72" s="43"/>
      <c r="BO72" s="43"/>
      <c r="BP72" s="43"/>
      <c r="BQ72" s="43"/>
      <c r="BR72" s="43"/>
      <c r="BS72" s="43"/>
      <c r="BT72" s="43"/>
      <c r="BU72" s="43"/>
      <c r="BV72" s="43"/>
      <c r="BW72" s="43"/>
      <c r="BX72" s="43"/>
      <c r="BY72" s="43"/>
      <c r="BZ72" s="43"/>
      <c r="CA72" s="43"/>
      <c r="CB72" s="43"/>
      <c r="CC72" s="43"/>
      <c r="CD72" s="43"/>
      <c r="CE72" s="43"/>
      <c r="CF72" s="43"/>
      <c r="CG72" s="43"/>
      <c r="CH72" s="43"/>
      <c r="CI72" s="43"/>
    </row>
    <row r="73" spans="1:87" x14ac:dyDescent="0.25">
      <c r="B73" s="81" t="s">
        <v>151</v>
      </c>
      <c r="C73" s="122" t="s">
        <v>124</v>
      </c>
      <c r="D73" s="27">
        <f>Datos!$DW19</f>
        <v>0.68417248855697421</v>
      </c>
      <c r="E73" s="27">
        <f>Datos!$DW20</f>
        <v>0.92951541850220276</v>
      </c>
      <c r="F73" s="27">
        <f>Datos!$DW21</f>
        <v>-1.3468013468013467</v>
      </c>
      <c r="G73" s="27">
        <f>Datos!$DW22</f>
        <v>-1.0147058823529411</v>
      </c>
      <c r="H73" s="27">
        <f>Datos!$DW23</f>
        <v>-0.23760472462573823</v>
      </c>
      <c r="I73" s="27">
        <f>Datos!$DW24</f>
        <v>-0.53949903660886322</v>
      </c>
      <c r="J73" s="27">
        <f>Datos!$DW25</f>
        <v>-0.8728330706752333</v>
      </c>
      <c r="K73" s="27">
        <f>Datos!$DW26</f>
        <v>-0.8286395147313691</v>
      </c>
      <c r="L73" s="27">
        <f>Datos!$DW27</f>
        <v>-1.8050744312330309</v>
      </c>
      <c r="M73" s="27"/>
      <c r="N73" s="81" t="s">
        <v>151</v>
      </c>
      <c r="O73" s="27">
        <f>Datos!$DW28</f>
        <v>0.2032988108937476</v>
      </c>
      <c r="P73" s="27">
        <f>Datos!$DW29</f>
        <v>-0.22605180575501305</v>
      </c>
      <c r="Q73" s="27">
        <f>Datos!$DW30</f>
        <v>-0.72352426334727227</v>
      </c>
      <c r="R73" s="27">
        <f>Datos!$DW31</f>
        <v>1.4321518080916577E-2</v>
      </c>
      <c r="S73" s="27">
        <f>Datos!$DW32</f>
        <v>0.28011475356993198</v>
      </c>
      <c r="T73" s="27">
        <f>Datos!$DW33</f>
        <v>-1.0310866741186067</v>
      </c>
      <c r="U73" s="27">
        <f>Datos!$DW34</f>
        <v>0.27683181368779519</v>
      </c>
      <c r="V73" s="27">
        <f>Datos!$DW35</f>
        <v>0.63586556933804528</v>
      </c>
      <c r="W73" s="27">
        <f>Datos!$DW36</f>
        <v>0.90409195402298848</v>
      </c>
      <c r="X73" s="27">
        <f>Datos!$DW37</f>
        <v>-0.26642401587067371</v>
      </c>
      <c r="Y73" s="27"/>
      <c r="Z73" s="81" t="s">
        <v>151</v>
      </c>
      <c r="AA73" s="27">
        <f>Datos!$DW38</f>
        <v>-0.47590003956217858</v>
      </c>
      <c r="AB73" s="27">
        <f>Datos!$DW39</f>
        <v>-0.6083639904782514</v>
      </c>
      <c r="AC73" s="27">
        <f>Datos!$DW40</f>
        <v>0.75511087914894559</v>
      </c>
      <c r="AD73" s="27">
        <f>Datos!$DW41</f>
        <v>0.38379323746599298</v>
      </c>
      <c r="AE73" s="27">
        <f>Datos!$DW42</f>
        <v>-0.34262220191868431</v>
      </c>
      <c r="AF73" s="27">
        <f>Datos!$DW43</f>
        <v>-0.66602221088927283</v>
      </c>
      <c r="AG73" s="27">
        <f>Datos!$DW44</f>
        <v>-0.64359389651351118</v>
      </c>
      <c r="AH73" s="27">
        <f>Datos!$DW45</f>
        <v>-1.5679104337426346</v>
      </c>
      <c r="AI73" s="27">
        <f>Datos!$DW46</f>
        <v>-1.4858343531367615</v>
      </c>
      <c r="AJ73" s="27">
        <f>Datos!$DW47</f>
        <v>-1.3577398129360052</v>
      </c>
      <c r="AK73" s="27"/>
      <c r="AL73" s="81" t="s">
        <v>151</v>
      </c>
      <c r="AM73" s="27">
        <f>Datos!$DW48</f>
        <v>-1.6071016388397321</v>
      </c>
      <c r="AN73" s="27">
        <f>Datos!$DW49</f>
        <v>-1.8203591838729782</v>
      </c>
      <c r="AO73" s="27">
        <f>Datos!$DW50</f>
        <v>-1.6367511779223693</v>
      </c>
      <c r="AP73" s="27">
        <f>Datos!$DW51</f>
        <v>-0.87551649416546651</v>
      </c>
      <c r="AQ73" s="27">
        <f>Datos!$DW52</f>
        <v>-1.5712637489423891</v>
      </c>
      <c r="AR73" s="27">
        <f>Datos!$DW53</f>
        <v>-1.0117879830377536</v>
      </c>
      <c r="AS73" s="27">
        <f>Datos!$DW54</f>
        <v>-1.2265080594073343</v>
      </c>
      <c r="AT73" s="27">
        <f>Datos!$DW55</f>
        <v>-1.5079900967814541</v>
      </c>
      <c r="AU73" s="27">
        <f>Datos!$DW56</f>
        <v>-1.3060931285216046</v>
      </c>
      <c r="AV73" s="27">
        <f>Datos!$DW57</f>
        <v>-3.0457248293862862</v>
      </c>
      <c r="AW73" s="27"/>
      <c r="AX73" s="81" t="s">
        <v>151</v>
      </c>
      <c r="AY73" s="27">
        <f>Datos!$DW58</f>
        <v>-3.9224711278624271</v>
      </c>
      <c r="AZ73" s="27">
        <f>Datos!$DW59</f>
        <v>-3.8234669731368105</v>
      </c>
      <c r="BA73" s="27">
        <f>Datos!$DW60</f>
        <v>-5.2724876141993544</v>
      </c>
      <c r="BB73" s="27">
        <f>Datos!$DW61</f>
        <v>-4.7849402757759476</v>
      </c>
      <c r="BC73" s="27">
        <f>Datos!$DW62</f>
        <v>-3.3364643103766203</v>
      </c>
      <c r="BD73" s="27">
        <f>Datos!$DW63</f>
        <v>-2.8707135027924213</v>
      </c>
      <c r="BE73" s="27">
        <f>Datos!$DW64</f>
        <v>-3.3088554098644964</v>
      </c>
      <c r="BF73" s="27">
        <f>Datos!$DW65</f>
        <v>-3.044235681675409</v>
      </c>
      <c r="BG73" s="27">
        <f>Datos!$DW66</f>
        <v>-6.6276923653310682</v>
      </c>
      <c r="BH73" s="27">
        <f>Datos!$DW67</f>
        <v>-12.157463644197122</v>
      </c>
      <c r="BI73" s="43"/>
      <c r="BJ73" s="43"/>
      <c r="BK73" s="43"/>
      <c r="BL73" s="43"/>
      <c r="BM73" s="43"/>
      <c r="BN73" s="43"/>
      <c r="BO73" s="43"/>
      <c r="BP73" s="43"/>
      <c r="BQ73" s="43"/>
      <c r="BR73" s="43"/>
      <c r="BS73" s="43"/>
      <c r="BT73" s="43"/>
      <c r="BU73" s="43"/>
      <c r="BV73" s="43"/>
      <c r="BW73" s="43"/>
      <c r="BX73" s="43"/>
      <c r="BY73" s="43"/>
      <c r="BZ73" s="43"/>
      <c r="CA73" s="43"/>
      <c r="CB73" s="43"/>
      <c r="CC73" s="43"/>
      <c r="CD73" s="43"/>
      <c r="CE73" s="43"/>
      <c r="CF73" s="43"/>
      <c r="CG73" s="43"/>
      <c r="CH73" s="43"/>
      <c r="CI73" s="43"/>
    </row>
    <row r="74" spans="1:87" x14ac:dyDescent="0.25">
      <c r="A74" s="163"/>
      <c r="B74" s="83" t="s">
        <v>154</v>
      </c>
      <c r="C74" s="122" t="s">
        <v>124</v>
      </c>
      <c r="D74" s="27">
        <f>Datos!$DS19</f>
        <v>7.1067212719826554</v>
      </c>
      <c r="E74" s="27">
        <f>Datos!$DS20</f>
        <v>7.4515418502202628</v>
      </c>
      <c r="F74" s="27">
        <f>Datos!$DS21</f>
        <v>7.5215114104002989</v>
      </c>
      <c r="G74" s="27">
        <f>Datos!$DS22</f>
        <v>6.3808823529411764</v>
      </c>
      <c r="H74" s="27">
        <f>Datos!$DS23</f>
        <v>6.0266446916632335</v>
      </c>
      <c r="I74" s="27">
        <f>Datos!$DS24</f>
        <v>5.95247270391779</v>
      </c>
      <c r="J74" s="27">
        <f>Datos!$DS25</f>
        <v>5.6128015517032361</v>
      </c>
      <c r="K74" s="27">
        <f>Datos!$DS26</f>
        <v>4.665294627383016</v>
      </c>
      <c r="L74" s="27">
        <f>Datos!$DS27</f>
        <v>4.1906188559123683</v>
      </c>
      <c r="M74" s="27"/>
      <c r="N74" s="83" t="s">
        <v>154</v>
      </c>
      <c r="O74" s="27">
        <f>Datos!$DS28</f>
        <v>5.6225546605293424</v>
      </c>
      <c r="P74" s="27">
        <f>Datos!$DS29</f>
        <v>5.8156481038242651</v>
      </c>
      <c r="Q74" s="27">
        <f>Datos!$DS30</f>
        <v>5.1191286589516691</v>
      </c>
      <c r="R74" s="27">
        <f>Datos!$DS31</f>
        <v>5.2878625134264237</v>
      </c>
      <c r="S74" s="27">
        <f>Datos!$DS32</f>
        <v>4.8689681848950777</v>
      </c>
      <c r="T74" s="27">
        <f>Datos!$DS33</f>
        <v>4.6463853055798925</v>
      </c>
      <c r="U74" s="27">
        <f>Datos!$DS34</f>
        <v>7.3764143688893782</v>
      </c>
      <c r="V74" s="27">
        <f>Datos!$DS35</f>
        <v>7.1709792946422208</v>
      </c>
      <c r="W74" s="27">
        <f>Datos!$DS36</f>
        <v>8.0698850574712644</v>
      </c>
      <c r="X74" s="27">
        <f>Datos!$DS37</f>
        <v>7.9005787549390902</v>
      </c>
      <c r="Y74" s="27"/>
      <c r="Z74" s="83" t="s">
        <v>154</v>
      </c>
      <c r="AA74" s="27">
        <f>Datos!$DS38</f>
        <v>7.4052156138731364</v>
      </c>
      <c r="AB74" s="27">
        <f>Datos!$DS39</f>
        <v>7.0831529971867546</v>
      </c>
      <c r="AC74" s="27">
        <f>Datos!$DS40</f>
        <v>7.8982377044629262</v>
      </c>
      <c r="AD74" s="27">
        <f>Datos!$DS41</f>
        <v>7.678585308977846</v>
      </c>
      <c r="AE74" s="27">
        <f>Datos!$DS42</f>
        <v>6.9834864558482659</v>
      </c>
      <c r="AF74" s="27">
        <f>Datos!$DS43</f>
        <v>6.5579972141242378</v>
      </c>
      <c r="AG74" s="27">
        <f>Datos!$DS44</f>
        <v>7.4205097604637285</v>
      </c>
      <c r="AH74" s="27">
        <f>Datos!$DS45</f>
        <v>8.0637182770517768</v>
      </c>
      <c r="AI74" s="27">
        <f>Datos!$DS46</f>
        <v>7.0545383176706915</v>
      </c>
      <c r="AJ74" s="27">
        <f>Datos!$DS47</f>
        <v>7.4713166756790033</v>
      </c>
      <c r="AK74" s="27"/>
      <c r="AL74" s="83" t="s">
        <v>154</v>
      </c>
      <c r="AM74" s="27">
        <f>Datos!$DS48</f>
        <v>7.8763368469646835</v>
      </c>
      <c r="AN74" s="27">
        <f>Datos!$DS49</f>
        <v>7.5661606266369583</v>
      </c>
      <c r="AO74" s="27">
        <f>Datos!$DS50</f>
        <v>8.1998354648119065</v>
      </c>
      <c r="AP74" s="27">
        <f>Datos!$DS51</f>
        <v>8.2137713831949295</v>
      </c>
      <c r="AQ74" s="27">
        <f>Datos!$DS52</f>
        <v>8.3818167833243606</v>
      </c>
      <c r="AR74" s="27">
        <f>Datos!$DS53</f>
        <v>8.8179226250354308</v>
      </c>
      <c r="AS74" s="27">
        <f>Datos!$DS54</f>
        <v>8.9774658367605511</v>
      </c>
      <c r="AT74" s="27">
        <f>Datos!$DS55</f>
        <v>9.2955210443394112</v>
      </c>
      <c r="AU74" s="27">
        <f>Datos!$DS56</f>
        <v>9.0610210791186319</v>
      </c>
      <c r="AV74" s="27">
        <f>Datos!$DS57</f>
        <v>9.6152824555625216</v>
      </c>
      <c r="AW74" s="27"/>
      <c r="AX74" s="83" t="s">
        <v>154</v>
      </c>
      <c r="AY74" s="27">
        <f>Datos!$DS58</f>
        <v>10.001577672889066</v>
      </c>
      <c r="AZ74" s="27">
        <f>Datos!$DS59</f>
        <v>10.447845798687796</v>
      </c>
      <c r="BA74" s="27">
        <f>Datos!$DS60</f>
        <v>12.04490704967956</v>
      </c>
      <c r="BB74" s="27">
        <f>Datos!$DS61</f>
        <v>11.896703642973431</v>
      </c>
      <c r="BC74" s="27">
        <f>Datos!$DS62</f>
        <v>12.464425016885105</v>
      </c>
      <c r="BD74" s="27">
        <f>Datos!$DS63</f>
        <v>12.997358601316506</v>
      </c>
      <c r="BE74" s="27">
        <f>Datos!$DS64</f>
        <v>13.457098652138564</v>
      </c>
      <c r="BF74" s="27">
        <f>Datos!$DS65</f>
        <v>15.569546440760243</v>
      </c>
      <c r="BG74" s="27">
        <f>Datos!$DS66</f>
        <v>15.504954150310526</v>
      </c>
      <c r="BH74" s="27">
        <f>Datos!$DS67</f>
        <v>15.968525237444926</v>
      </c>
      <c r="BI74" s="43"/>
      <c r="BJ74" s="43"/>
      <c r="BK74" s="43"/>
      <c r="BL74" s="43"/>
      <c r="BM74" s="43"/>
      <c r="BN74" s="43"/>
      <c r="BO74" s="43"/>
      <c r="BP74" s="43"/>
      <c r="BQ74" s="43"/>
      <c r="BR74" s="43"/>
      <c r="BS74" s="43"/>
      <c r="BT74" s="43"/>
      <c r="BU74" s="43"/>
      <c r="BV74" s="43"/>
      <c r="BW74" s="43"/>
      <c r="BX74" s="43"/>
      <c r="BY74" s="43"/>
      <c r="BZ74" s="43"/>
      <c r="CA74" s="43"/>
      <c r="CB74" s="43"/>
      <c r="CC74" s="43"/>
      <c r="CD74" s="43"/>
      <c r="CE74" s="43"/>
      <c r="CF74" s="43"/>
      <c r="CG74" s="43"/>
      <c r="CH74" s="43"/>
      <c r="CI74" s="43"/>
    </row>
    <row r="75" spans="1:87" ht="15.75" customHeight="1" x14ac:dyDescent="0.25">
      <c r="A75" s="43"/>
      <c r="B75" s="83" t="s">
        <v>156</v>
      </c>
      <c r="C75" s="122" t="s">
        <v>124</v>
      </c>
      <c r="D75" s="27">
        <f>Datos!$DU19</f>
        <v>6.4225487834256816</v>
      </c>
      <c r="E75" s="27">
        <f>Datos!$DU20</f>
        <v>6.5220264317180616</v>
      </c>
      <c r="F75" s="27">
        <f>Datos!$DU21</f>
        <v>8.8683127572016449</v>
      </c>
      <c r="G75" s="27">
        <f>Datos!$DU22</f>
        <v>7.3955882352941176</v>
      </c>
      <c r="H75" s="27">
        <f>Datos!$DU23</f>
        <v>6.2642494162889726</v>
      </c>
      <c r="I75" s="27">
        <f>Datos!$DU24</f>
        <v>6.4919717405266528</v>
      </c>
      <c r="J75" s="27">
        <f>Datos!$DU25</f>
        <v>6.4856346223784698</v>
      </c>
      <c r="K75" s="27">
        <f>Datos!$DU26</f>
        <v>5.4939341421143855</v>
      </c>
      <c r="L75" s="27">
        <f>Datos!$DU27</f>
        <v>5.9956932871453992</v>
      </c>
      <c r="M75" s="27"/>
      <c r="N75" s="83" t="s">
        <v>156</v>
      </c>
      <c r="O75" s="27">
        <f>Datos!$DU28</f>
        <v>5.4192558496355954</v>
      </c>
      <c r="P75" s="27">
        <f>Datos!$DU29</f>
        <v>6.041699909579278</v>
      </c>
      <c r="Q75" s="27">
        <f>Datos!$DU30</f>
        <v>5.8426529222989405</v>
      </c>
      <c r="R75" s="27">
        <f>Datos!$DU31</f>
        <v>5.273540995345507</v>
      </c>
      <c r="S75" s="27">
        <f>Datos!$DU32</f>
        <v>4.5888534313251457</v>
      </c>
      <c r="T75" s="27">
        <f>Datos!$DU33</f>
        <v>5.6774719796984989</v>
      </c>
      <c r="U75" s="27">
        <f>Datos!$DU34</f>
        <v>7.0995825552015823</v>
      </c>
      <c r="V75" s="27">
        <f>Datos!$DU35</f>
        <v>6.5351137253041758</v>
      </c>
      <c r="W75" s="27">
        <f>Datos!$DU36</f>
        <v>7.1657931034482756</v>
      </c>
      <c r="X75" s="27">
        <f>Datos!$DU37</f>
        <v>8.1670027708097646</v>
      </c>
      <c r="Y75" s="27"/>
      <c r="Z75" s="83" t="s">
        <v>156</v>
      </c>
      <c r="AA75" s="27">
        <f>Datos!$DU38</f>
        <v>7.8811156534353142</v>
      </c>
      <c r="AB75" s="27">
        <f>Datos!$DU39</f>
        <v>7.6915169876650067</v>
      </c>
      <c r="AC75" s="27">
        <f>Datos!$DU40</f>
        <v>7.1431268253139804</v>
      </c>
      <c r="AD75" s="27">
        <f>Datos!$DU41</f>
        <v>7.2947920715118535</v>
      </c>
      <c r="AE75" s="27">
        <f>Datos!$DU42</f>
        <v>7.3261086577669499</v>
      </c>
      <c r="AF75" s="27">
        <f>Datos!$DU43</f>
        <v>7.2240194250135117</v>
      </c>
      <c r="AG75" s="27">
        <f>Datos!$DU44</f>
        <v>8.06410365697724</v>
      </c>
      <c r="AH75" s="27">
        <f>Datos!$DU45</f>
        <v>9.6316287107944127</v>
      </c>
      <c r="AI75" s="27">
        <f>Datos!$DU46</f>
        <v>8.5403726708074537</v>
      </c>
      <c r="AJ75" s="27">
        <f>Datos!$DU47</f>
        <v>8.8290564886150094</v>
      </c>
      <c r="AK75" s="27"/>
      <c r="AL75" s="83" t="s">
        <v>156</v>
      </c>
      <c r="AM75" s="27">
        <f>Datos!$DU48</f>
        <v>9.483438485804415</v>
      </c>
      <c r="AN75" s="27">
        <f>Datos!$DU49</f>
        <v>9.3865198105099363</v>
      </c>
      <c r="AO75" s="27">
        <f>Datos!$DU50</f>
        <v>9.8365866427342752</v>
      </c>
      <c r="AP75" s="27">
        <f>Datos!$DU51</f>
        <v>9.0892878773603947</v>
      </c>
      <c r="AQ75" s="27">
        <f>Datos!$DU52</f>
        <v>9.9530805322667497</v>
      </c>
      <c r="AR75" s="27">
        <f>Datos!$DU53</f>
        <v>9.8297106080731851</v>
      </c>
      <c r="AS75" s="27">
        <f>Datos!$DU54</f>
        <v>10.203973896167886</v>
      </c>
      <c r="AT75" s="27">
        <f>Datos!$DU55</f>
        <v>10.803511141120865</v>
      </c>
      <c r="AU75" s="27">
        <f>Datos!$DU56</f>
        <v>10.367114207640237</v>
      </c>
      <c r="AV75" s="27">
        <f>Datos!$DU57</f>
        <v>12.661007284948807</v>
      </c>
      <c r="AW75" s="27"/>
      <c r="AX75" s="83" t="s">
        <v>156</v>
      </c>
      <c r="AY75" s="27">
        <f>Datos!$DU58</f>
        <v>13.924048800751493</v>
      </c>
      <c r="AZ75" s="27">
        <f>Datos!$DU59</f>
        <v>14.271312771824604</v>
      </c>
      <c r="BA75" s="27">
        <f>Datos!$DU60</f>
        <v>17.317394663878915</v>
      </c>
      <c r="BB75" s="27">
        <f>Datos!$DU61</f>
        <v>16.68164391874938</v>
      </c>
      <c r="BC75" s="27">
        <f>Datos!$DU62</f>
        <v>15.800889327261725</v>
      </c>
      <c r="BD75" s="27">
        <f>Datos!$DU63</f>
        <v>15.868072104108927</v>
      </c>
      <c r="BE75" s="27">
        <f>Datos!$DU64</f>
        <v>16.765954062003061</v>
      </c>
      <c r="BF75" s="27">
        <f>Datos!$DU65</f>
        <v>18.613782122435651</v>
      </c>
      <c r="BG75" s="27">
        <f>Datos!$DU66</f>
        <v>22.132646515641593</v>
      </c>
      <c r="BH75" s="27">
        <f>Datos!$DU67</f>
        <v>28.125988881642051</v>
      </c>
      <c r="BI75" s="43"/>
      <c r="BJ75" s="43"/>
      <c r="BK75" s="43"/>
      <c r="BL75" s="43"/>
      <c r="BM75" s="43"/>
      <c r="BN75" s="43"/>
      <c r="BO75" s="43"/>
      <c r="BP75" s="43"/>
      <c r="BQ75" s="43"/>
      <c r="BR75" s="43"/>
      <c r="BS75" s="43"/>
      <c r="BT75" s="43"/>
      <c r="BU75" s="43"/>
      <c r="BV75" s="43"/>
      <c r="BW75" s="43"/>
      <c r="BX75" s="43"/>
      <c r="BY75" s="43"/>
      <c r="BZ75" s="43"/>
      <c r="CA75" s="43"/>
      <c r="CB75" s="43"/>
      <c r="CC75" s="43"/>
      <c r="CD75" s="43"/>
      <c r="CE75" s="43"/>
      <c r="CF75" s="43"/>
      <c r="CG75" s="43"/>
      <c r="CH75" s="43"/>
      <c r="CI75" s="43"/>
    </row>
    <row r="76" spans="1:87" x14ac:dyDescent="0.25">
      <c r="A76" s="163"/>
      <c r="B76" s="78" t="s">
        <v>317</v>
      </c>
      <c r="C76" s="42"/>
      <c r="D76" s="42"/>
      <c r="E76" s="42"/>
      <c r="F76" s="42"/>
      <c r="G76" s="42"/>
      <c r="H76" s="42"/>
      <c r="I76" s="42"/>
      <c r="J76" s="163"/>
      <c r="K76" s="82"/>
      <c r="L76" s="42"/>
      <c r="M76" s="42"/>
      <c r="N76" s="78" t="s">
        <v>317</v>
      </c>
      <c r="O76" s="42"/>
      <c r="P76" s="42"/>
      <c r="Q76" s="42"/>
      <c r="R76" s="42"/>
      <c r="S76" s="42"/>
      <c r="T76" s="42"/>
      <c r="U76" s="42"/>
      <c r="V76" s="86"/>
      <c r="W76" s="42"/>
      <c r="X76" s="42"/>
      <c r="Y76" s="42"/>
      <c r="Z76" s="78" t="s">
        <v>317</v>
      </c>
      <c r="AA76" s="42"/>
      <c r="AB76" s="42"/>
      <c r="AC76" s="42"/>
      <c r="AD76" s="42"/>
      <c r="AE76" s="42"/>
      <c r="AF76" s="42"/>
      <c r="AG76" s="98"/>
      <c r="AH76" s="42"/>
      <c r="AI76" s="42"/>
      <c r="AJ76" s="42"/>
      <c r="AK76" s="42"/>
      <c r="AL76" s="78" t="s">
        <v>317</v>
      </c>
      <c r="AM76" s="42"/>
      <c r="AN76" s="42"/>
      <c r="AO76" s="42"/>
      <c r="AP76" s="42"/>
      <c r="AQ76" s="43"/>
      <c r="AR76" s="43"/>
      <c r="AS76" s="43"/>
      <c r="AT76" s="43"/>
      <c r="AU76" s="43"/>
      <c r="AV76" s="43"/>
      <c r="AW76" s="43"/>
      <c r="AX76" s="78" t="s">
        <v>317</v>
      </c>
      <c r="AY76" s="43"/>
      <c r="AZ76" s="43"/>
      <c r="BA76" s="43"/>
      <c r="BB76" s="43"/>
      <c r="BC76" s="43"/>
      <c r="BD76" s="43"/>
      <c r="BE76" s="43"/>
      <c r="BF76" s="43"/>
      <c r="BG76" s="43"/>
      <c r="BH76" s="43"/>
      <c r="BI76" s="43"/>
      <c r="BJ76" s="43"/>
      <c r="BK76" s="43"/>
      <c r="BL76" s="43"/>
      <c r="BM76" s="43"/>
      <c r="BN76" s="43"/>
      <c r="BO76" s="43"/>
      <c r="BP76" s="43"/>
      <c r="BQ76" s="43"/>
      <c r="BR76" s="43"/>
      <c r="BS76" s="43"/>
      <c r="BT76" s="43"/>
      <c r="BU76" s="43"/>
      <c r="BV76" s="43"/>
      <c r="BW76" s="43"/>
      <c r="BX76" s="43"/>
      <c r="BY76" s="43"/>
      <c r="BZ76" s="43"/>
      <c r="CA76" s="43"/>
      <c r="CB76" s="43"/>
      <c r="CC76" s="43"/>
      <c r="CD76" s="43"/>
      <c r="CE76" s="43"/>
      <c r="CF76" s="43"/>
      <c r="CG76" s="43"/>
      <c r="CH76" s="43"/>
      <c r="CI76" s="43"/>
    </row>
    <row r="77" spans="1:87" x14ac:dyDescent="0.25">
      <c r="B77" s="81" t="s">
        <v>151</v>
      </c>
      <c r="C77" s="122" t="s">
        <v>124</v>
      </c>
      <c r="D77" s="122" t="s">
        <v>124</v>
      </c>
      <c r="E77" s="122" t="s">
        <v>124</v>
      </c>
      <c r="F77" s="122" t="s">
        <v>124</v>
      </c>
      <c r="G77" s="122" t="s">
        <v>124</v>
      </c>
      <c r="H77" s="122" t="s">
        <v>124</v>
      </c>
      <c r="I77" s="122" t="s">
        <v>124</v>
      </c>
      <c r="J77" s="122" t="s">
        <v>124</v>
      </c>
      <c r="K77" s="122" t="s">
        <v>124</v>
      </c>
      <c r="L77" s="122" t="s">
        <v>124</v>
      </c>
      <c r="M77" s="122"/>
      <c r="N77" s="81" t="s">
        <v>151</v>
      </c>
      <c r="O77" s="122" t="s">
        <v>124</v>
      </c>
      <c r="P77" s="122" t="s">
        <v>124</v>
      </c>
      <c r="Q77" s="122" t="s">
        <v>124</v>
      </c>
      <c r="R77" s="122" t="s">
        <v>124</v>
      </c>
      <c r="S77" s="122" t="s">
        <v>124</v>
      </c>
      <c r="T77" s="122" t="s">
        <v>124</v>
      </c>
      <c r="U77" s="122" t="s">
        <v>124</v>
      </c>
      <c r="V77" s="122" t="s">
        <v>124</v>
      </c>
      <c r="W77" s="122" t="s">
        <v>124</v>
      </c>
      <c r="X77" s="122" t="s">
        <v>124</v>
      </c>
      <c r="Y77" s="122"/>
      <c r="Z77" s="81" t="s">
        <v>151</v>
      </c>
      <c r="AA77" s="122" t="s">
        <v>124</v>
      </c>
      <c r="AB77" s="122" t="s">
        <v>124</v>
      </c>
      <c r="AC77" s="122" t="s">
        <v>124</v>
      </c>
      <c r="AD77" s="122" t="s">
        <v>124</v>
      </c>
      <c r="AE77" s="122" t="s">
        <v>124</v>
      </c>
      <c r="AF77" s="122" t="s">
        <v>124</v>
      </c>
      <c r="AG77" s="27">
        <f>Datos!$EC44</f>
        <v>-0.6</v>
      </c>
      <c r="AH77" s="27">
        <f>Datos!$EC45</f>
        <v>-2.7</v>
      </c>
      <c r="AI77" s="27">
        <f>Datos!$EC46</f>
        <v>-2.2999999999999998</v>
      </c>
      <c r="AJ77" s="27">
        <f>Datos!$EC47</f>
        <v>-2.4</v>
      </c>
      <c r="AK77" s="27"/>
      <c r="AL77" s="81" t="s">
        <v>151</v>
      </c>
      <c r="AM77" s="27">
        <f>Datos!$EC48</f>
        <v>-3.3</v>
      </c>
      <c r="AN77" s="27">
        <f>Datos!$EC49</f>
        <v>-4.5</v>
      </c>
      <c r="AO77" s="27">
        <f>Datos!$EC50</f>
        <v>-0.9</v>
      </c>
      <c r="AP77" s="27">
        <f>Datos!$EC51</f>
        <v>-1.1000000000000001</v>
      </c>
      <c r="AQ77" s="27">
        <f>Datos!$EC52</f>
        <v>-2.1</v>
      </c>
      <c r="AR77" s="27">
        <f>Datos!$EC53</f>
        <v>-1.9</v>
      </c>
      <c r="AS77" s="27">
        <f>Datos!$EC54</f>
        <v>-2</v>
      </c>
      <c r="AT77" s="27">
        <f>Datos!$EC55</f>
        <v>-3.4</v>
      </c>
      <c r="AU77" s="27">
        <f>Datos!$EC56</f>
        <v>-2.2999999999999998</v>
      </c>
      <c r="AV77" s="27">
        <f>Datos!$EC57</f>
        <v>-4.5</v>
      </c>
      <c r="AW77" s="27"/>
      <c r="AX77" s="81" t="s">
        <v>151</v>
      </c>
      <c r="AY77" s="27">
        <f>Datos!$EC58</f>
        <v>-6.3</v>
      </c>
      <c r="AZ77" s="27">
        <f>Datos!$EC59</f>
        <v>-6.7</v>
      </c>
      <c r="BA77" s="27">
        <f>Datos!$EC60</f>
        <v>-9.3000000000000007</v>
      </c>
      <c r="BB77" s="27">
        <f>Datos!$EC61</f>
        <v>-9.1</v>
      </c>
      <c r="BC77" s="27">
        <f>Datos!$EC62</f>
        <v>-6.3</v>
      </c>
      <c r="BD77" s="27">
        <f>Datos!$EC63</f>
        <v>-6.2</v>
      </c>
      <c r="BE77" s="27">
        <f>Datos!$EC64</f>
        <v>-7.1</v>
      </c>
      <c r="BF77" s="27">
        <f>Datos!$EC65</f>
        <v>-7.5</v>
      </c>
      <c r="BG77" s="27">
        <f>Datos!$EC66</f>
        <v>-14.1</v>
      </c>
      <c r="BH77" s="27">
        <f>Datos!$EC67</f>
        <v>-16.899999999999999</v>
      </c>
      <c r="BI77" s="43"/>
      <c r="BJ77" s="43"/>
      <c r="BK77" s="43"/>
      <c r="BL77" s="43"/>
      <c r="BM77" s="43"/>
      <c r="BN77" s="43"/>
      <c r="BO77" s="43"/>
      <c r="BP77" s="43"/>
      <c r="BQ77" s="43"/>
      <c r="BR77" s="43"/>
      <c r="BS77" s="43"/>
      <c r="BT77" s="43"/>
      <c r="BU77" s="43"/>
      <c r="BV77" s="43"/>
      <c r="BW77" s="43"/>
      <c r="BX77" s="43"/>
      <c r="BY77" s="43"/>
      <c r="BZ77" s="43"/>
      <c r="CA77" s="43"/>
      <c r="CB77" s="43"/>
      <c r="CC77" s="43"/>
      <c r="CD77" s="43"/>
      <c r="CE77" s="43"/>
      <c r="CF77" s="43"/>
      <c r="CG77" s="43"/>
      <c r="CH77" s="43"/>
      <c r="CI77" s="43"/>
    </row>
    <row r="78" spans="1:87" x14ac:dyDescent="0.25">
      <c r="B78" s="83" t="s">
        <v>154</v>
      </c>
      <c r="C78" s="122" t="s">
        <v>124</v>
      </c>
      <c r="D78" s="122" t="s">
        <v>124</v>
      </c>
      <c r="E78" s="122" t="s">
        <v>124</v>
      </c>
      <c r="F78" s="122" t="s">
        <v>124</v>
      </c>
      <c r="G78" s="122" t="s">
        <v>124</v>
      </c>
      <c r="H78" s="122" t="s">
        <v>124</v>
      </c>
      <c r="I78" s="122" t="s">
        <v>124</v>
      </c>
      <c r="J78" s="122" t="s">
        <v>124</v>
      </c>
      <c r="K78" s="122" t="s">
        <v>124</v>
      </c>
      <c r="L78" s="122" t="s">
        <v>124</v>
      </c>
      <c r="M78" s="122"/>
      <c r="N78" s="83" t="s">
        <v>154</v>
      </c>
      <c r="O78" s="122" t="s">
        <v>124</v>
      </c>
      <c r="P78" s="122" t="s">
        <v>124</v>
      </c>
      <c r="Q78" s="122" t="s">
        <v>124</v>
      </c>
      <c r="R78" s="122" t="s">
        <v>124</v>
      </c>
      <c r="S78" s="122" t="s">
        <v>124</v>
      </c>
      <c r="T78" s="122" t="s">
        <v>124</v>
      </c>
      <c r="U78" s="122" t="s">
        <v>124</v>
      </c>
      <c r="V78" s="122" t="s">
        <v>124</v>
      </c>
      <c r="W78" s="122" t="s">
        <v>124</v>
      </c>
      <c r="X78" s="122" t="s">
        <v>124</v>
      </c>
      <c r="Y78" s="122"/>
      <c r="Z78" s="83" t="s">
        <v>154</v>
      </c>
      <c r="AA78" s="122" t="s">
        <v>124</v>
      </c>
      <c r="AB78" s="122" t="s">
        <v>124</v>
      </c>
      <c r="AC78" s="122" t="s">
        <v>124</v>
      </c>
      <c r="AD78" s="122" t="s">
        <v>124</v>
      </c>
      <c r="AE78" s="122" t="s">
        <v>124</v>
      </c>
      <c r="AF78" s="122" t="s">
        <v>124</v>
      </c>
      <c r="AG78" s="27">
        <f>Datos!$DY44</f>
        <v>1.6600129618682113</v>
      </c>
      <c r="AH78" s="27">
        <f>Datos!$DY45</f>
        <v>-0.82256329236889947</v>
      </c>
      <c r="AI78" s="27">
        <f>Datos!$DY46</f>
        <v>-0.32835092769729135</v>
      </c>
      <c r="AJ78" s="27">
        <f>Datos!$DY47</f>
        <v>1.0753792941343909</v>
      </c>
      <c r="AK78" s="27"/>
      <c r="AL78" s="83" t="s">
        <v>154</v>
      </c>
      <c r="AM78" s="27">
        <f>Datos!$DY48</f>
        <v>2.02592861343921</v>
      </c>
      <c r="AN78" s="27">
        <f>Datos!$DY49</f>
        <v>-3.7273957900957293</v>
      </c>
      <c r="AO78" s="27">
        <f>Datos!$DY50</f>
        <v>0.17166479754235864</v>
      </c>
      <c r="AP78" s="27">
        <f>Datos!$DY51</f>
        <v>1.0371214257315313</v>
      </c>
      <c r="AQ78" s="27">
        <f>Datos!$DY52</f>
        <v>0.35894431735016097</v>
      </c>
      <c r="AR78" s="27">
        <f>Datos!$DY53</f>
        <v>-0.59865508934634093</v>
      </c>
      <c r="AS78" s="27">
        <f>Datos!$DY54</f>
        <v>1.6450685230255839</v>
      </c>
      <c r="AT78" s="27">
        <f>Datos!$DY55</f>
        <v>-1.7924717857595658</v>
      </c>
      <c r="AU78" s="27">
        <f>Datos!$DY56</f>
        <v>2.8315826371247681</v>
      </c>
      <c r="AV78" s="27">
        <f>Datos!$DY57</f>
        <v>2.3660865199371681</v>
      </c>
      <c r="AW78" s="27"/>
      <c r="AX78" s="83" t="s">
        <v>154</v>
      </c>
      <c r="AY78" s="27">
        <f>Datos!$DY58</f>
        <v>0.36519588177789419</v>
      </c>
      <c r="AZ78" s="27">
        <f>Datos!$DY59</f>
        <v>2.6576181655418205</v>
      </c>
      <c r="BA78" s="27">
        <f>Datos!$DY60</f>
        <v>-0.42336897544234198</v>
      </c>
      <c r="BB78" s="27">
        <f>Datos!$DY61</f>
        <v>-3.7762854340893321</v>
      </c>
      <c r="BC78" s="27">
        <f>Datos!$DY62</f>
        <v>0.51560324206901953</v>
      </c>
      <c r="BD78" s="27">
        <f>Datos!$DY63</f>
        <v>1.3055027904099044</v>
      </c>
      <c r="BE78" s="27">
        <f>Datos!$DY64</f>
        <v>1.5771449565221065</v>
      </c>
      <c r="BF78" s="27">
        <f>Datos!$DY65</f>
        <v>5.3272398963611813</v>
      </c>
      <c r="BG78" s="27">
        <f>Datos!$DY66</f>
        <v>2.2300339528128816</v>
      </c>
      <c r="BH78" s="27">
        <f>Datos!$DY67</f>
        <v>29.544324902536296</v>
      </c>
      <c r="BI78" s="43"/>
      <c r="BJ78" s="43"/>
      <c r="BK78" s="43"/>
      <c r="BL78" s="43"/>
      <c r="BM78" s="43"/>
      <c r="BN78" s="43"/>
      <c r="BO78" s="43"/>
      <c r="BP78" s="43"/>
      <c r="BQ78" s="43"/>
      <c r="BR78" s="43"/>
      <c r="BS78" s="43"/>
      <c r="BT78" s="43"/>
      <c r="BU78" s="43"/>
      <c r="BV78" s="43"/>
      <c r="BW78" s="43"/>
      <c r="BX78" s="43"/>
      <c r="BY78" s="43"/>
      <c r="BZ78" s="43"/>
      <c r="CA78" s="43"/>
      <c r="CB78" s="43"/>
      <c r="CC78" s="43"/>
      <c r="CD78" s="43"/>
      <c r="CE78" s="43"/>
      <c r="CF78" s="43"/>
      <c r="CG78" s="43"/>
      <c r="CH78" s="43"/>
      <c r="CI78" s="43"/>
    </row>
    <row r="79" spans="1:87" x14ac:dyDescent="0.25">
      <c r="A79" s="163"/>
      <c r="B79" s="83" t="s">
        <v>156</v>
      </c>
      <c r="C79" s="122" t="s">
        <v>124</v>
      </c>
      <c r="D79" s="122" t="s">
        <v>124</v>
      </c>
      <c r="E79" s="122" t="s">
        <v>124</v>
      </c>
      <c r="F79" s="122" t="s">
        <v>124</v>
      </c>
      <c r="G79" s="122" t="s">
        <v>124</v>
      </c>
      <c r="H79" s="122" t="s">
        <v>124</v>
      </c>
      <c r="I79" s="122" t="s">
        <v>124</v>
      </c>
      <c r="J79" s="122" t="s">
        <v>124</v>
      </c>
      <c r="K79" s="122" t="s">
        <v>124</v>
      </c>
      <c r="L79" s="122" t="s">
        <v>124</v>
      </c>
      <c r="M79" s="122"/>
      <c r="N79" s="83" t="s">
        <v>156</v>
      </c>
      <c r="O79" s="122" t="s">
        <v>124</v>
      </c>
      <c r="P79" s="122" t="s">
        <v>124</v>
      </c>
      <c r="Q79" s="122" t="s">
        <v>124</v>
      </c>
      <c r="R79" s="122" t="s">
        <v>124</v>
      </c>
      <c r="S79" s="122" t="s">
        <v>124</v>
      </c>
      <c r="T79" s="122" t="s">
        <v>124</v>
      </c>
      <c r="U79" s="122" t="s">
        <v>124</v>
      </c>
      <c r="V79" s="122" t="s">
        <v>124</v>
      </c>
      <c r="W79" s="122" t="s">
        <v>124</v>
      </c>
      <c r="X79" s="122" t="s">
        <v>124</v>
      </c>
      <c r="Y79" s="122"/>
      <c r="Z79" s="83" t="s">
        <v>156</v>
      </c>
      <c r="AA79" s="122" t="s">
        <v>124</v>
      </c>
      <c r="AB79" s="122" t="s">
        <v>124</v>
      </c>
      <c r="AC79" s="122" t="s">
        <v>124</v>
      </c>
      <c r="AD79" s="122" t="s">
        <v>124</v>
      </c>
      <c r="AE79" s="122" t="s">
        <v>124</v>
      </c>
      <c r="AF79" s="122" t="s">
        <v>124</v>
      </c>
      <c r="AG79" s="27">
        <f>Datos!$EA44</f>
        <v>2.2600129618682114</v>
      </c>
      <c r="AH79" s="27">
        <f>Datos!$EA45</f>
        <v>-2.2563292368899424E-2</v>
      </c>
      <c r="AI79" s="27">
        <f>Datos!$EA46</f>
        <v>0.37164907230270861</v>
      </c>
      <c r="AJ79" s="27">
        <f>Datos!$EA47</f>
        <v>1.4753792941343908</v>
      </c>
      <c r="AK79" s="27"/>
      <c r="AL79" s="83" t="s">
        <v>156</v>
      </c>
      <c r="AM79" s="27">
        <f>Datos!$EA48</f>
        <v>3.3259286134392099</v>
      </c>
      <c r="AN79" s="27">
        <f>Datos!$EA49</f>
        <v>-2.927395790095729</v>
      </c>
      <c r="AO79" s="27">
        <f>Datos!$EA50</f>
        <v>0.97166479754235868</v>
      </c>
      <c r="AP79" s="27">
        <f>Datos!$EA51</f>
        <v>2.1371214257315314</v>
      </c>
      <c r="AQ79" s="27">
        <f>Datos!$EA52</f>
        <v>2.4589443173501611</v>
      </c>
      <c r="AR79" s="27">
        <f>Datos!$EA53</f>
        <v>1.301344910653659</v>
      </c>
      <c r="AS79" s="27">
        <f>Datos!$EA54</f>
        <v>3.6450685230255839</v>
      </c>
      <c r="AT79" s="27">
        <f>Datos!$EA55</f>
        <v>1.6075282142404341</v>
      </c>
      <c r="AU79" s="27">
        <f>Datos!$EA56</f>
        <v>5.1315826371247679</v>
      </c>
      <c r="AV79" s="27">
        <f>Datos!$EA57</f>
        <v>6.8660865199371681</v>
      </c>
      <c r="AW79" s="27"/>
      <c r="AX79" s="83" t="s">
        <v>156</v>
      </c>
      <c r="AY79" s="27">
        <f>Datos!$EA58</f>
        <v>6.665195881777894</v>
      </c>
      <c r="AZ79" s="27">
        <f>Datos!$EA59</f>
        <v>9.3576181655418207</v>
      </c>
      <c r="BA79" s="27">
        <f>Datos!$EA60</f>
        <v>8.8766310245576587</v>
      </c>
      <c r="BB79" s="27">
        <f>Datos!$EA61</f>
        <v>5.3237145659106675</v>
      </c>
      <c r="BC79" s="27">
        <f>Datos!$EA62</f>
        <v>6.8156032420690194</v>
      </c>
      <c r="BD79" s="27">
        <f>Datos!$EA63</f>
        <v>7.5055027904099045</v>
      </c>
      <c r="BE79" s="27">
        <f>Datos!$EA64</f>
        <v>8.6771449565221062</v>
      </c>
      <c r="BF79" s="27">
        <f>Datos!$EA65</f>
        <v>12.827239896361181</v>
      </c>
      <c r="BG79" s="27">
        <f>Datos!$EA66</f>
        <v>16.330033952812883</v>
      </c>
      <c r="BH79" s="27">
        <f>Datos!$EA67</f>
        <v>46.444324902536295</v>
      </c>
      <c r="BI79" s="43"/>
      <c r="BJ79" s="43"/>
      <c r="BK79" s="43"/>
      <c r="BL79" s="43"/>
      <c r="BM79" s="43"/>
      <c r="BN79" s="43"/>
      <c r="BO79" s="43"/>
      <c r="BP79" s="43"/>
      <c r="BQ79" s="43"/>
      <c r="BR79" s="43"/>
      <c r="BS79" s="43"/>
      <c r="BT79" s="43"/>
      <c r="BU79" s="43"/>
      <c r="BV79" s="43"/>
      <c r="BW79" s="43"/>
      <c r="BX79" s="43"/>
      <c r="BY79" s="43"/>
      <c r="BZ79" s="43"/>
      <c r="CA79" s="43"/>
      <c r="CB79" s="43"/>
      <c r="CC79" s="43"/>
      <c r="CD79" s="43"/>
      <c r="CE79" s="43"/>
      <c r="CF79" s="43"/>
      <c r="CG79" s="43"/>
      <c r="CH79" s="43"/>
      <c r="CI79" s="43"/>
    </row>
    <row r="80" spans="1:87" x14ac:dyDescent="0.25">
      <c r="A80" s="163"/>
      <c r="B80" s="148" t="s">
        <v>318</v>
      </c>
      <c r="C80" s="42"/>
      <c r="D80" s="42"/>
      <c r="E80" s="42"/>
      <c r="F80" s="42"/>
      <c r="G80" s="42"/>
      <c r="H80" s="42"/>
      <c r="I80" s="42"/>
      <c r="K80" s="163"/>
      <c r="L80" s="42"/>
      <c r="M80" s="42"/>
      <c r="N80" s="148" t="s">
        <v>318</v>
      </c>
      <c r="O80" s="42"/>
      <c r="P80" s="42"/>
      <c r="Q80" s="42"/>
      <c r="R80" s="42"/>
      <c r="S80" s="42"/>
      <c r="T80" s="42"/>
      <c r="U80" s="42"/>
      <c r="V80" s="43"/>
      <c r="W80" s="43"/>
      <c r="X80" s="43"/>
      <c r="Y80" s="43"/>
      <c r="Z80" s="148" t="s">
        <v>318</v>
      </c>
      <c r="AA80" s="43"/>
      <c r="AB80" s="43"/>
      <c r="AC80" s="43"/>
      <c r="AD80" s="43"/>
      <c r="AE80" s="43"/>
      <c r="AF80" s="42"/>
      <c r="AG80" s="166"/>
      <c r="AH80" s="42"/>
      <c r="AI80" s="42"/>
      <c r="AJ80" s="42"/>
      <c r="AK80" s="42"/>
      <c r="AL80" s="148" t="s">
        <v>318</v>
      </c>
      <c r="AM80" s="42"/>
      <c r="AN80" s="42"/>
      <c r="AO80" s="42"/>
      <c r="AP80" s="42"/>
      <c r="AQ80" s="43"/>
      <c r="AR80" s="43"/>
      <c r="AS80" s="43"/>
      <c r="AT80" s="43"/>
      <c r="AU80" s="43"/>
      <c r="AV80" s="43"/>
      <c r="AW80" s="43"/>
      <c r="AX80" s="148" t="s">
        <v>318</v>
      </c>
      <c r="AY80" s="43"/>
      <c r="AZ80" s="43"/>
      <c r="BA80" s="43"/>
      <c r="BB80" s="43"/>
      <c r="BC80" s="43"/>
      <c r="BD80" s="43"/>
      <c r="BE80" s="43"/>
      <c r="BF80" s="43"/>
      <c r="BG80" s="43"/>
      <c r="BH80" s="43"/>
      <c r="BI80" s="43"/>
      <c r="BJ80" s="43"/>
      <c r="BK80" s="43"/>
      <c r="BL80" s="43"/>
      <c r="BM80" s="43"/>
      <c r="BN80" s="43"/>
      <c r="BO80" s="43"/>
      <c r="BP80" s="43"/>
      <c r="BQ80" s="43"/>
      <c r="BR80" s="43"/>
      <c r="BS80" s="43"/>
      <c r="BT80" s="43"/>
      <c r="BU80" s="43"/>
      <c r="BV80" s="43"/>
      <c r="BW80" s="43"/>
      <c r="BX80" s="43"/>
      <c r="BY80" s="43"/>
      <c r="BZ80" s="43"/>
      <c r="CA80" s="43"/>
      <c r="CB80" s="43"/>
      <c r="CC80" s="43"/>
      <c r="CD80" s="43"/>
      <c r="CE80" s="43"/>
      <c r="CF80" s="43"/>
      <c r="CG80" s="43"/>
      <c r="CH80" s="43"/>
      <c r="CI80" s="43"/>
    </row>
    <row r="81" spans="1:87" x14ac:dyDescent="0.25">
      <c r="A81" s="163"/>
      <c r="B81" s="87" t="s">
        <v>145</v>
      </c>
      <c r="C81" s="151">
        <f>Datos!$ED18</f>
        <v>315.36856535098082</v>
      </c>
      <c r="D81" s="151">
        <f>Datos!$ED19</f>
        <v>315.41638888888883</v>
      </c>
      <c r="E81" s="151">
        <f>Datos!$ED20</f>
        <v>322.40916666666658</v>
      </c>
      <c r="F81" s="151">
        <f>Datos!$ED21</f>
        <v>329.37083333333328</v>
      </c>
      <c r="G81" s="151">
        <f>Datos!$ED22</f>
        <v>336.69861111111101</v>
      </c>
      <c r="H81" s="151">
        <f>Datos!$ED23</f>
        <v>273.88754842280025</v>
      </c>
      <c r="I81" s="151">
        <f>Datos!$ED24</f>
        <v>233.61048573631453</v>
      </c>
      <c r="J81" s="151">
        <f>Datos!$ED25</f>
        <v>265.50283067421515</v>
      </c>
      <c r="K81" s="151">
        <f>Datos!$ED26</f>
        <v>271.01284781861898</v>
      </c>
      <c r="L81" s="151">
        <f>Datos!$ED27</f>
        <v>276.29855670103086</v>
      </c>
      <c r="M81" s="151"/>
      <c r="N81" s="87" t="s">
        <v>145</v>
      </c>
      <c r="O81" s="151">
        <f>Datos!$ED28</f>
        <v>49.563748712667362</v>
      </c>
      <c r="P81" s="151">
        <f>Datos!$ED29</f>
        <v>49.580769230769221</v>
      </c>
      <c r="Q81" s="151">
        <f>Datos!$ED30</f>
        <v>49.572257510729614</v>
      </c>
      <c r="R81" s="151">
        <f>Datos!$ED31</f>
        <v>49.529742710120068</v>
      </c>
      <c r="S81" s="151">
        <f>Datos!$ED32</f>
        <v>49.512757201646089</v>
      </c>
      <c r="T81" s="122" t="str">
        <f>Datos!$ED33</f>
        <v>-</v>
      </c>
      <c r="U81" s="122" t="str">
        <f>Datos!$ED34</f>
        <v>-</v>
      </c>
      <c r="V81" s="122" t="str">
        <f>Datos!$ED35</f>
        <v>-</v>
      </c>
      <c r="W81" s="27">
        <f>Datos!$ED36</f>
        <v>506.2</v>
      </c>
      <c r="X81" s="122" t="str">
        <f>Datos!$ED37</f>
        <v>-</v>
      </c>
      <c r="Y81" s="122"/>
      <c r="Z81" s="87" t="s">
        <v>145</v>
      </c>
      <c r="AA81" s="122" t="str">
        <f>Datos!$ED38</f>
        <v>-</v>
      </c>
      <c r="AB81" s="122" t="str">
        <f>Datos!$ED39</f>
        <v>-</v>
      </c>
      <c r="AC81" s="122" t="str">
        <f>Datos!$ED40</f>
        <v>-</v>
      </c>
      <c r="AD81" s="122" t="str">
        <f>Datos!$ED41</f>
        <v>-</v>
      </c>
      <c r="AE81" s="122" t="str">
        <f>Datos!$ED42</f>
        <v>-</v>
      </c>
      <c r="AF81" s="108">
        <f>Datos!$ED43</f>
        <v>602.70000000000005</v>
      </c>
      <c r="AG81" s="108">
        <f>Datos!$ED44</f>
        <v>649.1</v>
      </c>
      <c r="AH81" s="108">
        <f>Datos!$ED45</f>
        <v>813.3</v>
      </c>
      <c r="AI81" s="108">
        <f>Datos!$ED46</f>
        <v>983.3</v>
      </c>
      <c r="AJ81" s="108">
        <f>Datos!$ED47</f>
        <v>1126.5</v>
      </c>
      <c r="AK81" s="108"/>
      <c r="AL81" s="87" t="s">
        <v>145</v>
      </c>
      <c r="AM81" s="108">
        <f>Datos!$ED48</f>
        <v>1315.4</v>
      </c>
      <c r="AN81" s="108">
        <f>Datos!$ED49</f>
        <v>1723.5</v>
      </c>
      <c r="AO81" s="108">
        <f>Datos!$ED50</f>
        <v>1771</v>
      </c>
      <c r="AP81" s="108">
        <f>Datos!$ED51</f>
        <v>1891.8</v>
      </c>
      <c r="AQ81" s="108">
        <f>Datos!$ED52</f>
        <v>2176.1</v>
      </c>
      <c r="AR81" s="108">
        <f>Datos!$ED53</f>
        <v>2483.3000000000002</v>
      </c>
      <c r="AS81" s="108">
        <f>Datos!$ED54</f>
        <v>2914.8</v>
      </c>
      <c r="AT81" s="108">
        <f>Datos!$ED55</f>
        <v>3259.9</v>
      </c>
      <c r="AU81" s="108">
        <f>Datos!$ED56</f>
        <v>3554.4</v>
      </c>
      <c r="AV81" s="108">
        <f>Datos!$ED57</f>
        <v>4322.2</v>
      </c>
      <c r="AW81" s="108"/>
      <c r="AX81" s="87" t="s">
        <v>145</v>
      </c>
      <c r="AY81" s="108">
        <f>Datos!$ED58</f>
        <v>5731.8</v>
      </c>
      <c r="AZ81" s="108">
        <f>Datos!$ED59</f>
        <v>7980.8</v>
      </c>
      <c r="BA81" s="108">
        <f>Datos!$ED60</f>
        <v>11612</v>
      </c>
      <c r="BB81" s="108">
        <f>Datos!$ED61</f>
        <v>15923</v>
      </c>
      <c r="BC81" s="108">
        <f>Datos!$ED62</f>
        <v>20185.3</v>
      </c>
      <c r="BD81" s="108">
        <f>Datos!$ED63</f>
        <v>25027.7</v>
      </c>
      <c r="BE81" s="108">
        <f>Datos!$ED64</f>
        <v>28315</v>
      </c>
      <c r="BF81" s="108">
        <f>Datos!$ED65</f>
        <v>32322</v>
      </c>
      <c r="BG81" s="108">
        <f>Datos!$ED66</f>
        <v>42206.7</v>
      </c>
      <c r="BH81" s="108">
        <f>Datos!$ED67</f>
        <v>49548.7</v>
      </c>
      <c r="BI81" s="43"/>
      <c r="BJ81" s="43"/>
      <c r="BK81" s="43"/>
      <c r="BL81" s="43"/>
      <c r="BM81" s="43"/>
      <c r="BN81" s="43"/>
      <c r="BO81" s="43"/>
      <c r="BP81" s="43"/>
      <c r="BQ81" s="43"/>
      <c r="BR81" s="43"/>
      <c r="BS81" s="43"/>
      <c r="BT81" s="43"/>
      <c r="BU81" s="43"/>
      <c r="BV81" s="43"/>
      <c r="BW81" s="43"/>
      <c r="BX81" s="43"/>
      <c r="BY81" s="43"/>
      <c r="BZ81" s="43"/>
      <c r="CA81" s="43"/>
      <c r="CB81" s="43"/>
      <c r="CC81" s="43"/>
      <c r="CD81" s="43"/>
      <c r="CE81" s="43"/>
      <c r="CF81" s="43"/>
      <c r="CG81" s="43"/>
      <c r="CH81" s="43"/>
      <c r="CI81" s="43"/>
    </row>
    <row r="82" spans="1:87" x14ac:dyDescent="0.25">
      <c r="A82" s="163"/>
      <c r="B82" s="150" t="s">
        <v>130</v>
      </c>
      <c r="C82" s="62">
        <f>Datos!$EE18</f>
        <v>29.400766790058174</v>
      </c>
      <c r="D82" s="62">
        <f>Datos!$EE19</f>
        <v>27.354830161406895</v>
      </c>
      <c r="E82" s="62">
        <f>Datos!$EE20</f>
        <v>25.565484581497795</v>
      </c>
      <c r="F82" s="62">
        <f>Datos!$EE21</f>
        <v>22.179854096520764</v>
      </c>
      <c r="G82" s="62">
        <f>Datos!$EE22</f>
        <v>17.825220588235293</v>
      </c>
      <c r="H82" s="62">
        <f>Datos!$EE23</f>
        <v>16.993366295838481</v>
      </c>
      <c r="I82" s="62">
        <f>Datos!$EE24</f>
        <v>16.216698779704561</v>
      </c>
      <c r="J82" s="62">
        <f>Datos!$EE25</f>
        <v>15.634379924839372</v>
      </c>
      <c r="K82" s="62">
        <f>Datos!$EE26</f>
        <v>14.242461005199306</v>
      </c>
      <c r="L82" s="62">
        <f>Datos!$EE27</f>
        <v>12.546091189963485</v>
      </c>
      <c r="M82" s="62"/>
      <c r="N82" s="150" t="s">
        <v>130</v>
      </c>
      <c r="O82" s="62">
        <f>Datos!$EE28</f>
        <v>1.8460452627541237</v>
      </c>
      <c r="P82" s="62">
        <f>Datos!$EE29</f>
        <v>1.2798893675868304</v>
      </c>
      <c r="Q82" s="62">
        <f>Datos!$EE30</f>
        <v>1.1700476514635807</v>
      </c>
      <c r="R82" s="62">
        <f>Datos!$EE31</f>
        <v>0.86155388471177952</v>
      </c>
      <c r="S82" s="62">
        <f>Datos!$EE32</f>
        <v>0.77565677078296746</v>
      </c>
      <c r="T82" s="152" t="str">
        <f>Datos!$EE33</f>
        <v>-</v>
      </c>
      <c r="U82" s="152" t="str">
        <f>Datos!$EE34</f>
        <v>-</v>
      </c>
      <c r="V82" s="152" t="str">
        <f>Datos!$EE35</f>
        <v>-</v>
      </c>
      <c r="W82" s="62">
        <f>Datos!$EE36</f>
        <v>8.0324824521072777</v>
      </c>
      <c r="X82" s="152" t="str">
        <f>Datos!$EE37</f>
        <v>-</v>
      </c>
      <c r="Y82" s="152"/>
      <c r="Z82" s="150" t="s">
        <v>130</v>
      </c>
      <c r="AA82" s="152" t="str">
        <f>Datos!$EE38</f>
        <v>-</v>
      </c>
      <c r="AB82" s="152" t="str">
        <f>Datos!$EE39</f>
        <v>-</v>
      </c>
      <c r="AC82" s="152" t="str">
        <f>Datos!$EE40</f>
        <v>-</v>
      </c>
      <c r="AD82" s="152" t="str">
        <f>Datos!$EE41</f>
        <v>-</v>
      </c>
      <c r="AE82" s="152" t="str">
        <f>Datos!$EE42</f>
        <v>-</v>
      </c>
      <c r="AF82" s="62">
        <f>Datos!$EE43</f>
        <v>5.73445123575664</v>
      </c>
      <c r="AG82" s="62">
        <f>Datos!$EE44</f>
        <v>5.7637527349188762</v>
      </c>
      <c r="AH82" s="62">
        <f>Datos!$EE45</f>
        <v>6.3657226226182351</v>
      </c>
      <c r="AI82" s="62">
        <f>Datos!$EE46</f>
        <v>7.0950899351174117</v>
      </c>
      <c r="AJ82" s="62">
        <f>Datos!$EE47</f>
        <v>7.5389092038269423</v>
      </c>
      <c r="AK82" s="62"/>
      <c r="AL82" s="150" t="s">
        <v>130</v>
      </c>
      <c r="AM82" s="62">
        <f>Datos!$EE48</f>
        <v>7.9068727398630454</v>
      </c>
      <c r="AN82" s="62">
        <f>Datos!$EE49</f>
        <v>8.7754225033706579</v>
      </c>
      <c r="AO82" s="62">
        <f>Datos!$EE50</f>
        <v>8.2781766509610364</v>
      </c>
      <c r="AP82" s="62">
        <f>Datos!$EE51</f>
        <v>7.9568702135964147</v>
      </c>
      <c r="AQ82" s="62">
        <f>Datos!$EE52</f>
        <v>8.3689716175678797</v>
      </c>
      <c r="AR82" s="62">
        <f>Datos!$EE53</f>
        <v>8.6259719111427291</v>
      </c>
      <c r="AS82" s="62">
        <f>Datos!$EE54</f>
        <v>9.1592172872527637</v>
      </c>
      <c r="AT82" s="62">
        <f>Datos!$EE55</f>
        <v>9.1714494710781018</v>
      </c>
      <c r="AU82" s="62">
        <f>Datos!$EE56</f>
        <v>9.0671433906585772</v>
      </c>
      <c r="AV82" s="62">
        <f>Datos!$EE57</f>
        <v>9.567028966259743</v>
      </c>
      <c r="AW82" s="62"/>
      <c r="AX82" s="150" t="s">
        <v>130</v>
      </c>
      <c r="AY82" s="62">
        <f>Datos!$EE58</f>
        <v>10.370304432971338</v>
      </c>
      <c r="AZ82" s="62">
        <f>Datos!$EE59</f>
        <v>11.08805422209675</v>
      </c>
      <c r="BA82" s="62">
        <f>Datos!$EE60</f>
        <v>13.194854779328214</v>
      </c>
      <c r="BB82" s="62">
        <f>Datos!$EE61</f>
        <v>17.886208868478331</v>
      </c>
      <c r="BC82" s="62">
        <f>Datos!$EE62</f>
        <v>24.632241961617503</v>
      </c>
      <c r="BD82" s="62">
        <f>Datos!$EE63</f>
        <v>24.306035600270043</v>
      </c>
      <c r="BE82" s="62">
        <f>Datos!$EE64</f>
        <v>21.014921036257451</v>
      </c>
      <c r="BF82" s="62">
        <f>Datos!$EE65</f>
        <v>16.883794442824041</v>
      </c>
      <c r="BG82" s="62">
        <f>Datos!$EE66</f>
        <v>17.130557416612383</v>
      </c>
      <c r="BH82" s="62">
        <f>Datos!$EE67</f>
        <v>28.046997899712871</v>
      </c>
      <c r="BI82" s="43"/>
      <c r="BJ82" s="43"/>
      <c r="BK82" s="43"/>
      <c r="BL82" s="43"/>
      <c r="BM82" s="43"/>
      <c r="BN82" s="43"/>
      <c r="BO82" s="43"/>
      <c r="BP82" s="43"/>
      <c r="BQ82" s="43"/>
      <c r="BR82" s="43"/>
      <c r="BS82" s="43"/>
      <c r="BT82" s="43"/>
      <c r="BU82" s="43"/>
      <c r="BV82" s="43"/>
      <c r="BW82" s="43"/>
      <c r="BX82" s="43"/>
      <c r="BY82" s="43"/>
      <c r="BZ82" s="43"/>
      <c r="CA82" s="43"/>
      <c r="CB82" s="43"/>
      <c r="CC82" s="43"/>
      <c r="CD82" s="43"/>
      <c r="CE82" s="43"/>
      <c r="CF82" s="43"/>
      <c r="CG82" s="43"/>
      <c r="CH82" s="43"/>
      <c r="CI82" s="43"/>
    </row>
    <row r="83" spans="1:87" x14ac:dyDescent="0.25">
      <c r="A83" s="163"/>
      <c r="B83" s="9" t="s">
        <v>292</v>
      </c>
      <c r="C83" s="42"/>
      <c r="D83" s="42"/>
      <c r="E83" s="42"/>
      <c r="F83" s="42"/>
      <c r="G83" s="42"/>
      <c r="H83" s="42"/>
      <c r="I83" s="42"/>
      <c r="K83" s="84"/>
      <c r="L83" s="42"/>
      <c r="M83" s="42"/>
      <c r="N83" s="9" t="s">
        <v>292</v>
      </c>
      <c r="O83" s="42"/>
      <c r="P83" s="42"/>
      <c r="Q83" s="42"/>
      <c r="R83" s="42"/>
      <c r="S83" s="42"/>
      <c r="T83" s="42"/>
      <c r="U83" s="42"/>
      <c r="V83" s="43"/>
      <c r="W83" s="43"/>
      <c r="X83" s="43"/>
      <c r="Y83" s="43"/>
      <c r="Z83" s="9" t="s">
        <v>292</v>
      </c>
      <c r="AA83" s="43"/>
      <c r="AB83" s="43"/>
      <c r="AC83" s="43"/>
      <c r="AD83" s="43"/>
      <c r="AE83" s="43"/>
      <c r="AF83" s="42"/>
      <c r="AG83" s="166"/>
      <c r="AH83" s="88"/>
      <c r="AI83" s="88"/>
      <c r="AJ83" s="88"/>
      <c r="AK83" s="88"/>
      <c r="AL83" s="9" t="s">
        <v>292</v>
      </c>
      <c r="AM83" s="88"/>
      <c r="AN83" s="88"/>
      <c r="AO83" s="88"/>
      <c r="AP83" s="88"/>
      <c r="AQ83" s="43"/>
      <c r="AR83" s="43"/>
      <c r="AS83" s="43"/>
      <c r="AT83" s="43"/>
      <c r="AU83" s="43"/>
      <c r="AV83" s="43"/>
      <c r="AW83" s="43"/>
      <c r="AX83" s="9" t="s">
        <v>292</v>
      </c>
      <c r="AY83" s="43"/>
      <c r="AZ83" s="43"/>
      <c r="BA83" s="43"/>
      <c r="BB83" s="43"/>
      <c r="BC83" s="43"/>
      <c r="BD83" s="43"/>
      <c r="BE83" s="43"/>
      <c r="BF83" s="43"/>
      <c r="BG83" s="43"/>
      <c r="BH83" s="43"/>
      <c r="BI83" s="43"/>
      <c r="BJ83" s="43"/>
      <c r="BK83" s="43"/>
      <c r="BL83" s="43"/>
      <c r="BM83" s="43"/>
      <c r="BN83" s="43"/>
      <c r="BO83" s="43"/>
      <c r="BP83" s="43"/>
      <c r="BQ83" s="43"/>
      <c r="BR83" s="43"/>
      <c r="BS83" s="43"/>
      <c r="BT83" s="43"/>
      <c r="BU83" s="43"/>
      <c r="BV83" s="43"/>
      <c r="BW83" s="43"/>
      <c r="BX83" s="43"/>
      <c r="BY83" s="43"/>
      <c r="BZ83" s="43"/>
      <c r="CA83" s="43"/>
      <c r="CB83" s="43"/>
      <c r="CC83" s="43"/>
      <c r="CD83" s="43"/>
      <c r="CE83" s="43"/>
      <c r="CF83" s="43"/>
      <c r="CG83" s="43"/>
      <c r="CH83" s="43"/>
      <c r="CI83" s="43"/>
    </row>
    <row r="84" spans="1:87" x14ac:dyDescent="0.25">
      <c r="A84" s="163"/>
      <c r="B84" s="163"/>
      <c r="C84" s="42"/>
      <c r="D84" s="42"/>
      <c r="E84" s="42"/>
      <c r="F84" s="42"/>
      <c r="G84" s="42"/>
      <c r="H84" s="42"/>
      <c r="I84" s="42"/>
      <c r="K84" s="84"/>
      <c r="L84" s="42"/>
      <c r="M84" s="42"/>
      <c r="N84" s="163"/>
      <c r="O84" s="42"/>
      <c r="P84" s="42"/>
      <c r="Q84" s="42"/>
      <c r="R84" s="42"/>
      <c r="S84" s="42"/>
      <c r="T84" s="42"/>
      <c r="U84" s="42"/>
      <c r="V84" s="43"/>
      <c r="W84" s="43"/>
      <c r="X84" s="43"/>
      <c r="Y84" s="43"/>
      <c r="Z84" s="163"/>
      <c r="AA84" s="43"/>
      <c r="AB84" s="43"/>
      <c r="AC84" s="43"/>
      <c r="AD84" s="43"/>
      <c r="AE84" s="43"/>
      <c r="AF84" s="42"/>
      <c r="AG84" s="166"/>
      <c r="AH84" s="88"/>
      <c r="AI84" s="88"/>
      <c r="AJ84" s="88"/>
      <c r="AK84" s="88"/>
      <c r="AL84" s="163"/>
      <c r="AM84" s="88"/>
      <c r="AN84" s="88"/>
      <c r="AO84" s="88"/>
      <c r="AP84" s="88"/>
      <c r="AQ84" s="43"/>
      <c r="AR84" s="43"/>
      <c r="AS84" s="43"/>
      <c r="AT84" s="43"/>
      <c r="AU84" s="43"/>
      <c r="AV84" s="43"/>
      <c r="AW84" s="43"/>
      <c r="AX84" s="16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  <c r="CE84" s="43"/>
      <c r="CF84" s="43"/>
      <c r="CG84" s="43"/>
      <c r="CH84" s="43"/>
      <c r="CI84" s="43"/>
    </row>
    <row r="85" spans="1:87" x14ac:dyDescent="0.25">
      <c r="A85" s="163"/>
      <c r="B85" s="163"/>
      <c r="C85" s="42"/>
      <c r="D85" s="42"/>
      <c r="E85" s="42"/>
      <c r="F85" s="42"/>
      <c r="G85" s="42"/>
      <c r="H85" s="42"/>
      <c r="I85" s="42"/>
      <c r="K85" s="84"/>
      <c r="L85" s="42"/>
      <c r="M85" s="42"/>
      <c r="N85" s="163"/>
      <c r="O85" s="42"/>
      <c r="P85" s="42"/>
      <c r="Q85" s="42"/>
      <c r="R85" s="42"/>
      <c r="S85" s="42"/>
      <c r="T85" s="42"/>
      <c r="U85" s="42"/>
      <c r="V85" s="43"/>
      <c r="W85" s="43"/>
      <c r="X85" s="43"/>
      <c r="Y85" s="43"/>
      <c r="Z85" s="163"/>
      <c r="AA85" s="43"/>
      <c r="AB85" s="43"/>
      <c r="AC85" s="43"/>
      <c r="AD85" s="43"/>
      <c r="AE85" s="43"/>
      <c r="AF85" s="42"/>
      <c r="AG85" s="166"/>
      <c r="AH85" s="88"/>
      <c r="AI85" s="88"/>
      <c r="AJ85" s="88"/>
      <c r="AK85" s="88"/>
      <c r="AL85" s="163"/>
      <c r="AM85" s="88"/>
      <c r="AN85" s="88"/>
      <c r="AO85" s="88"/>
      <c r="AP85" s="88"/>
      <c r="AQ85" s="43"/>
      <c r="AR85" s="43"/>
      <c r="AS85" s="43"/>
      <c r="AT85" s="43"/>
      <c r="AU85" s="43"/>
      <c r="AV85" s="43"/>
      <c r="AW85" s="43"/>
      <c r="AX85" s="16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  <c r="CE85" s="43"/>
      <c r="CF85" s="43"/>
      <c r="CG85" s="43"/>
      <c r="CH85" s="43"/>
      <c r="CI85" s="43"/>
    </row>
    <row r="86" spans="1:87" x14ac:dyDescent="0.25">
      <c r="A86" s="163"/>
      <c r="B86" s="163"/>
      <c r="C86" s="42"/>
      <c r="D86" s="42"/>
      <c r="E86" s="42"/>
      <c r="F86" s="42"/>
      <c r="G86" s="42"/>
      <c r="H86" s="42"/>
      <c r="I86" s="42"/>
      <c r="K86" s="84"/>
      <c r="L86" s="42"/>
      <c r="M86" s="42"/>
      <c r="N86" s="163"/>
      <c r="O86" s="42"/>
      <c r="P86" s="42"/>
      <c r="Q86" s="42"/>
      <c r="R86" s="42"/>
      <c r="S86" s="42"/>
      <c r="T86" s="42"/>
      <c r="U86" s="42"/>
      <c r="V86" s="43"/>
      <c r="W86" s="43"/>
      <c r="X86" s="43"/>
      <c r="Y86" s="43"/>
      <c r="Z86" s="163"/>
      <c r="AA86" s="43"/>
      <c r="AB86" s="43"/>
      <c r="AC86" s="43"/>
      <c r="AD86" s="43"/>
      <c r="AE86" s="43"/>
      <c r="AF86" s="42"/>
      <c r="AG86" s="166"/>
      <c r="AH86" s="88"/>
      <c r="AI86" s="88"/>
      <c r="AJ86" s="88"/>
      <c r="AK86" s="88"/>
      <c r="AL86" s="163"/>
      <c r="AM86" s="88"/>
      <c r="AN86" s="88"/>
      <c r="AO86" s="88"/>
      <c r="AP86" s="88"/>
      <c r="AQ86" s="43"/>
      <c r="AR86" s="43"/>
      <c r="AS86" s="43"/>
      <c r="AT86" s="43"/>
      <c r="AU86" s="43"/>
      <c r="AV86" s="43"/>
      <c r="AW86" s="43"/>
      <c r="AX86" s="163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3"/>
      <c r="BJ86" s="43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3"/>
      <c r="BW86" s="43"/>
      <c r="BX86" s="43"/>
      <c r="BY86" s="43"/>
      <c r="BZ86" s="43"/>
      <c r="CA86" s="43"/>
      <c r="CB86" s="43"/>
      <c r="CC86" s="43"/>
      <c r="CD86" s="43"/>
      <c r="CE86" s="43"/>
      <c r="CF86" s="43"/>
      <c r="CG86" s="43"/>
      <c r="CH86" s="43"/>
      <c r="CI86" s="43"/>
    </row>
    <row r="87" spans="1:87" x14ac:dyDescent="0.25">
      <c r="A87" s="163"/>
      <c r="B87" s="118" t="s">
        <v>363</v>
      </c>
      <c r="C87" s="118"/>
      <c r="D87" s="118"/>
      <c r="E87" s="118"/>
      <c r="F87" s="118"/>
      <c r="G87" s="118"/>
      <c r="H87" s="118"/>
      <c r="I87" s="118"/>
      <c r="J87" s="118"/>
      <c r="K87" s="118"/>
      <c r="L87" s="118"/>
      <c r="M87" s="118"/>
      <c r="N87" s="118" t="s">
        <v>363</v>
      </c>
      <c r="O87" s="118"/>
      <c r="P87" s="118"/>
      <c r="Q87" s="118"/>
      <c r="R87" s="118"/>
      <c r="S87" s="118"/>
      <c r="T87" s="118"/>
      <c r="U87" s="118"/>
      <c r="V87" s="118"/>
      <c r="W87" s="118"/>
      <c r="X87" s="118"/>
      <c r="Y87" s="118"/>
      <c r="Z87" s="118" t="s">
        <v>363</v>
      </c>
      <c r="AA87" s="118"/>
      <c r="AB87" s="118"/>
      <c r="AC87" s="118"/>
      <c r="AD87" s="118"/>
      <c r="AE87" s="118"/>
      <c r="AF87" s="118"/>
      <c r="AG87" s="118"/>
      <c r="AH87" s="118"/>
      <c r="AI87" s="118"/>
      <c r="AJ87" s="118"/>
      <c r="AK87" s="118"/>
      <c r="AL87" s="118" t="s">
        <v>363</v>
      </c>
      <c r="AM87" s="118"/>
      <c r="AN87" s="118"/>
      <c r="AO87" s="118"/>
      <c r="AP87" s="118"/>
      <c r="AQ87" s="118"/>
      <c r="AR87" s="118"/>
      <c r="AS87" s="118"/>
      <c r="AT87" s="118"/>
      <c r="AU87" s="118"/>
      <c r="AV87" s="118"/>
      <c r="AW87" s="118"/>
      <c r="AX87" s="118" t="s">
        <v>363</v>
      </c>
      <c r="AY87" s="118"/>
      <c r="AZ87" s="118"/>
      <c r="BA87" s="118"/>
      <c r="BB87" s="118"/>
      <c r="BC87" s="118"/>
      <c r="BD87" s="118"/>
      <c r="BE87" s="118"/>
      <c r="BF87" s="118"/>
      <c r="BG87" s="118"/>
      <c r="BH87" s="118"/>
      <c r="BI87" s="43"/>
      <c r="BJ87" s="43"/>
      <c r="BK87" s="43"/>
      <c r="BL87" s="43"/>
      <c r="BM87" s="43"/>
      <c r="BN87" s="43"/>
      <c r="BO87" s="43"/>
      <c r="BP87" s="43"/>
      <c r="BQ87" s="43"/>
      <c r="BR87" s="43"/>
      <c r="BS87" s="43"/>
      <c r="BT87" s="43"/>
      <c r="BU87" s="43"/>
      <c r="BV87" s="43"/>
      <c r="BW87" s="43"/>
      <c r="BX87" s="43"/>
      <c r="BY87" s="43"/>
      <c r="BZ87" s="43"/>
      <c r="CA87" s="43"/>
      <c r="CB87" s="43"/>
      <c r="CC87" s="43"/>
      <c r="CD87" s="43"/>
      <c r="CE87" s="43"/>
      <c r="CF87" s="43"/>
      <c r="CG87" s="43"/>
      <c r="CH87" s="43"/>
      <c r="CI87" s="43"/>
    </row>
    <row r="88" spans="1:87" x14ac:dyDescent="0.25">
      <c r="A88" s="163"/>
      <c r="B88" s="76"/>
      <c r="C88" s="120">
        <v>1933</v>
      </c>
      <c r="D88" s="120">
        <v>1934</v>
      </c>
      <c r="E88" s="120">
        <v>1935</v>
      </c>
      <c r="F88" s="120">
        <v>1936</v>
      </c>
      <c r="G88" s="120">
        <v>1937</v>
      </c>
      <c r="H88" s="120">
        <v>1938</v>
      </c>
      <c r="I88" s="120">
        <v>1939</v>
      </c>
      <c r="J88" s="120">
        <v>1940</v>
      </c>
      <c r="K88" s="120">
        <v>1941</v>
      </c>
      <c r="L88" s="120">
        <v>1942</v>
      </c>
      <c r="M88" s="120"/>
      <c r="N88" s="76"/>
      <c r="O88" s="120">
        <v>1943</v>
      </c>
      <c r="P88" s="120">
        <v>1944</v>
      </c>
      <c r="Q88" s="120">
        <v>1945</v>
      </c>
      <c r="R88" s="120">
        <v>1946</v>
      </c>
      <c r="S88" s="120">
        <v>1947</v>
      </c>
      <c r="T88" s="120">
        <v>1948</v>
      </c>
      <c r="U88" s="120">
        <v>1949</v>
      </c>
      <c r="V88" s="120">
        <v>1950</v>
      </c>
      <c r="W88" s="120">
        <v>1951</v>
      </c>
      <c r="X88" s="120">
        <v>1952</v>
      </c>
      <c r="Y88" s="120"/>
      <c r="Z88" s="76"/>
      <c r="AA88" s="120">
        <v>1953</v>
      </c>
      <c r="AB88" s="120">
        <v>1954</v>
      </c>
      <c r="AC88" s="120">
        <v>1955</v>
      </c>
      <c r="AD88" s="120">
        <v>1956</v>
      </c>
      <c r="AE88" s="120">
        <v>1957</v>
      </c>
      <c r="AF88" s="120">
        <v>1958</v>
      </c>
      <c r="AG88" s="120">
        <v>1959</v>
      </c>
      <c r="AH88" s="120">
        <v>1960</v>
      </c>
      <c r="AI88" s="120">
        <v>1961</v>
      </c>
      <c r="AJ88" s="120">
        <v>1962</v>
      </c>
      <c r="AK88" s="120"/>
      <c r="AL88" s="76"/>
      <c r="AM88" s="120">
        <v>1963</v>
      </c>
      <c r="AN88" s="120">
        <v>1964</v>
      </c>
      <c r="AO88" s="120">
        <v>1965</v>
      </c>
      <c r="AP88" s="120">
        <v>1966</v>
      </c>
      <c r="AQ88" s="120">
        <v>1967</v>
      </c>
      <c r="AR88" s="120">
        <v>1968</v>
      </c>
      <c r="AS88" s="120">
        <v>1969</v>
      </c>
      <c r="AT88" s="120">
        <v>1970</v>
      </c>
      <c r="AU88" s="120">
        <v>1971</v>
      </c>
      <c r="AV88" s="120">
        <v>1972</v>
      </c>
      <c r="AW88" s="120"/>
      <c r="AX88" s="76"/>
      <c r="AY88" s="120">
        <v>1973</v>
      </c>
      <c r="AZ88" s="120">
        <v>1974</v>
      </c>
      <c r="BA88" s="120">
        <v>1975</v>
      </c>
      <c r="BB88" s="120">
        <v>1976</v>
      </c>
      <c r="BC88" s="120">
        <v>1977</v>
      </c>
      <c r="BD88" s="120">
        <v>1978</v>
      </c>
      <c r="BE88" s="120">
        <v>1979</v>
      </c>
      <c r="BF88" s="120">
        <v>1980</v>
      </c>
      <c r="BG88" s="120">
        <v>1981</v>
      </c>
      <c r="BH88" s="120">
        <v>1982</v>
      </c>
      <c r="BI88" s="43"/>
      <c r="BJ88" s="43"/>
      <c r="BK88" s="43"/>
      <c r="BL88" s="43"/>
      <c r="BM88" s="43"/>
      <c r="BN88" s="43"/>
      <c r="BO88" s="43"/>
      <c r="BP88" s="43"/>
      <c r="BQ88" s="43"/>
      <c r="BR88" s="43"/>
      <c r="BS88" s="43"/>
      <c r="BT88" s="43"/>
      <c r="BU88" s="43"/>
      <c r="BV88" s="43"/>
      <c r="BW88" s="43"/>
      <c r="BX88" s="43"/>
      <c r="BY88" s="43"/>
      <c r="BZ88" s="43"/>
      <c r="CA88" s="43"/>
      <c r="CB88" s="43"/>
      <c r="CC88" s="43"/>
      <c r="CD88" s="43"/>
      <c r="CE88" s="43"/>
      <c r="CF88" s="43"/>
      <c r="CG88" s="43"/>
      <c r="CH88" s="43"/>
      <c r="CI88" s="43"/>
    </row>
    <row r="89" spans="1:87" x14ac:dyDescent="0.25">
      <c r="A89" s="163"/>
      <c r="B89" s="44" t="s">
        <v>146</v>
      </c>
      <c r="J89" s="163"/>
      <c r="K89" s="82"/>
      <c r="L89" s="42"/>
      <c r="M89" s="42"/>
      <c r="N89" s="44" t="s">
        <v>146</v>
      </c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4" t="s">
        <v>146</v>
      </c>
      <c r="AA89" s="42"/>
      <c r="AB89" s="42"/>
      <c r="AC89" s="42"/>
      <c r="AD89" s="42"/>
      <c r="AE89" s="42"/>
      <c r="AF89" s="42"/>
      <c r="AG89" s="87"/>
      <c r="AH89" s="88"/>
      <c r="AI89" s="88"/>
      <c r="AJ89" s="88"/>
      <c r="AK89" s="88"/>
      <c r="AL89" s="44" t="s">
        <v>146</v>
      </c>
      <c r="AM89" s="88"/>
      <c r="AN89" s="88"/>
      <c r="AO89" s="88"/>
      <c r="AP89" s="88"/>
      <c r="AQ89" s="43"/>
      <c r="AR89" s="43"/>
      <c r="AS89" s="43"/>
      <c r="AT89" s="43"/>
      <c r="AU89" s="43"/>
      <c r="AV89" s="43"/>
      <c r="AW89" s="43"/>
      <c r="AX89" s="44" t="s">
        <v>146</v>
      </c>
      <c r="AY89" s="43"/>
      <c r="AZ89" s="43"/>
      <c r="BA89" s="43"/>
      <c r="BB89" s="43"/>
      <c r="BC89" s="43"/>
      <c r="BD89" s="43"/>
      <c r="BE89" s="43"/>
      <c r="BF89" s="43"/>
      <c r="BG89" s="43"/>
      <c r="BH89" s="43"/>
      <c r="BI89" s="43"/>
      <c r="BJ89" s="43"/>
      <c r="BK89" s="43"/>
      <c r="BL89" s="43"/>
      <c r="BM89" s="43"/>
      <c r="BN89" s="43"/>
      <c r="BO89" s="43"/>
      <c r="BP89" s="43"/>
      <c r="BQ89" s="43"/>
      <c r="BR89" s="43"/>
      <c r="BS89" s="43"/>
      <c r="BT89" s="43"/>
      <c r="BU89" s="43"/>
      <c r="BV89" s="43"/>
      <c r="BW89" s="43"/>
      <c r="BX89" s="43"/>
      <c r="BY89" s="43"/>
      <c r="BZ89" s="43"/>
      <c r="CA89" s="43"/>
      <c r="CB89" s="43"/>
      <c r="CC89" s="43"/>
      <c r="CD89" s="43"/>
      <c r="CE89" s="43"/>
      <c r="CF89" s="43"/>
      <c r="CG89" s="43"/>
      <c r="CH89" s="43"/>
      <c r="CI89" s="43"/>
    </row>
    <row r="90" spans="1:87" x14ac:dyDescent="0.25">
      <c r="B90" s="79" t="s">
        <v>0</v>
      </c>
      <c r="C90" s="27">
        <f>Datos!$EH18</f>
        <v>4.7593865679534639</v>
      </c>
      <c r="D90" s="27">
        <f>Datos!$EH19</f>
        <v>6.0226451457480126</v>
      </c>
      <c r="E90" s="27">
        <f>Datos!$EH20</f>
        <v>8.5462555066079293</v>
      </c>
      <c r="F90" s="27">
        <f>Datos!$EH21</f>
        <v>8.1743359521137293</v>
      </c>
      <c r="G90" s="27">
        <f>Datos!$EH22</f>
        <v>6.2352941176470589</v>
      </c>
      <c r="H90" s="27">
        <f>Datos!$EH23</f>
        <v>6.5238291443483032</v>
      </c>
      <c r="I90" s="27">
        <f>Datos!$EH24</f>
        <v>7.1933204881181751</v>
      </c>
      <c r="J90" s="27">
        <f>Datos!$EH25</f>
        <v>8.7525760698266453</v>
      </c>
      <c r="K90" s="27">
        <f>Datos!$EH26</f>
        <v>9.4129116117850948</v>
      </c>
      <c r="L90" s="27">
        <f>Datos!$EH27</f>
        <v>12.302218893362046</v>
      </c>
      <c r="M90" s="27"/>
      <c r="N90" s="79" t="s">
        <v>0</v>
      </c>
      <c r="O90" s="27">
        <f>Datos!$EH28</f>
        <v>15.74223245109321</v>
      </c>
      <c r="P90" s="27">
        <f>Datos!$EH29</f>
        <v>13.855645976277858</v>
      </c>
      <c r="Q90" s="27">
        <f>Datos!$EH30</f>
        <v>16.089662549839542</v>
      </c>
      <c r="R90" s="27">
        <f>Datos!$EH31</f>
        <v>11.657715717866093</v>
      </c>
      <c r="S90" s="27">
        <f>Datos!$EH32</f>
        <v>9.8443090610192439</v>
      </c>
      <c r="T90" s="27">
        <f>Datos!$EH33</f>
        <v>10.401498444155767</v>
      </c>
      <c r="U90" s="27">
        <f>Datos!$EH34</f>
        <v>11.09524332637592</v>
      </c>
      <c r="V90" s="27">
        <f>Datos!$EH35</f>
        <v>12.295140288878875</v>
      </c>
      <c r="W90" s="27">
        <f>Datos!$EH36</f>
        <v>9.8740229885057467</v>
      </c>
      <c r="X90" s="27">
        <f>Datos!$EH37</f>
        <v>9.2961487383798147</v>
      </c>
      <c r="Y90" s="27"/>
      <c r="Z90" s="79" t="s">
        <v>0</v>
      </c>
      <c r="AA90" s="27">
        <f>Datos!$EH38</f>
        <v>9.8872477911116974</v>
      </c>
      <c r="AB90" s="27">
        <f>Datos!$EH39</f>
        <v>9.611014931832937</v>
      </c>
      <c r="AC90" s="27">
        <f>Datos!$EH40</f>
        <v>9.1901435821127553</v>
      </c>
      <c r="AD90" s="27">
        <f>Datos!$EH41</f>
        <v>8.8495919160513026</v>
      </c>
      <c r="AE90" s="27">
        <f>Datos!$EH42</f>
        <v>7.8879244708390432</v>
      </c>
      <c r="AF90" s="27">
        <f>Datos!$EH43</f>
        <v>7.7715277407765431</v>
      </c>
      <c r="AG90" s="27">
        <f>Datos!$EH44</f>
        <v>8.0861250816923818</v>
      </c>
      <c r="AH90" s="27">
        <f>Datos!$EH45</f>
        <v>7.4550885080430547</v>
      </c>
      <c r="AI90" s="27">
        <f>Datos!$EH46</f>
        <v>7.7431942552356317</v>
      </c>
      <c r="AJ90" s="27">
        <f>Datos!$EH47</f>
        <v>7.9628013555982671</v>
      </c>
      <c r="AK90" s="27"/>
      <c r="AL90" s="79" t="s">
        <v>0</v>
      </c>
      <c r="AM90" s="27">
        <f>Datos!$EH48</f>
        <v>7.9398130337770256</v>
      </c>
      <c r="AN90" s="27">
        <f>Datos!$EH49</f>
        <v>7.1502763736196604</v>
      </c>
      <c r="AO90" s="27">
        <f>Datos!$EH50</f>
        <v>7.1423229377009942</v>
      </c>
      <c r="AP90" s="27">
        <f>Datos!$EH51</f>
        <v>7.151845919864332</v>
      </c>
      <c r="AQ90" s="27">
        <f>Datos!$EH52</f>
        <v>6.6936389508499357</v>
      </c>
      <c r="AR90" s="27">
        <f>Datos!$EH53</f>
        <v>6.4330930533710511</v>
      </c>
      <c r="AS90" s="27">
        <f>Datos!$EH54</f>
        <v>7.1252601836117009</v>
      </c>
      <c r="AT90" s="27">
        <f>Datos!$EH55</f>
        <v>6.9005176682421787</v>
      </c>
      <c r="AU90" s="27">
        <f>Datos!$EH56</f>
        <v>6.5133231702961769</v>
      </c>
      <c r="AV90" s="27">
        <f>Datos!$EH57</f>
        <v>10.127566288784296</v>
      </c>
      <c r="AW90" s="27"/>
      <c r="AX90" s="79" t="s">
        <v>0</v>
      </c>
      <c r="AY90" s="27">
        <f>Datos!$EH58</f>
        <v>11.726596525356388</v>
      </c>
      <c r="AZ90" s="27">
        <f>Datos!$EH59</f>
        <v>12.74170368797842</v>
      </c>
      <c r="BA90" s="27">
        <f>Datos!$EH60</f>
        <v>13.584291623108042</v>
      </c>
      <c r="BB90" s="27">
        <f>Datos!$EH61</f>
        <v>13.332112784543476</v>
      </c>
      <c r="BC90" s="27">
        <f>Datos!$EH62</f>
        <v>14.196358224871206</v>
      </c>
      <c r="BD90" s="27">
        <f>Datos!$EH63</f>
        <v>14.522131019193138</v>
      </c>
      <c r="BE90" s="27">
        <f>Datos!$EH64</f>
        <v>17.786360735002734</v>
      </c>
      <c r="BF90" s="27">
        <f>Datos!$EH65</f>
        <v>17.070754913526173</v>
      </c>
      <c r="BG90" s="27">
        <f>Datos!$EH66</f>
        <v>17.854824194989426</v>
      </c>
      <c r="BH90" s="27">
        <f>Datos!$EH67</f>
        <v>26.953766987400623</v>
      </c>
      <c r="BI90" s="43"/>
      <c r="BJ90" s="43"/>
      <c r="BK90" s="43"/>
      <c r="BL90" s="43"/>
      <c r="BM90" s="43"/>
      <c r="BN90" s="43"/>
      <c r="BO90" s="43"/>
      <c r="BP90" s="43"/>
      <c r="BQ90" s="43"/>
      <c r="BR90" s="43"/>
      <c r="BS90" s="43"/>
      <c r="BT90" s="43"/>
      <c r="BU90" s="43"/>
      <c r="BV90" s="43"/>
      <c r="BW90" s="43"/>
      <c r="BX90" s="43"/>
      <c r="BY90" s="43"/>
      <c r="BZ90" s="43"/>
      <c r="CA90" s="43"/>
      <c r="CB90" s="43"/>
      <c r="CC90" s="43"/>
      <c r="CD90" s="43"/>
      <c r="CE90" s="43"/>
      <c r="CF90" s="43"/>
      <c r="CG90" s="43"/>
      <c r="CH90" s="43"/>
      <c r="CI90" s="43"/>
    </row>
    <row r="91" spans="1:87" x14ac:dyDescent="0.25">
      <c r="A91" s="163"/>
      <c r="B91" s="83" t="s">
        <v>152</v>
      </c>
      <c r="C91" s="27">
        <f>Datos!$EK18</f>
        <v>3.4637757800105766</v>
      </c>
      <c r="D91" s="27">
        <f>Datos!$EK19</f>
        <v>4.6013008913514817</v>
      </c>
      <c r="E91" s="27">
        <f>Datos!$EK20</f>
        <v>7.3788546255506615</v>
      </c>
      <c r="F91" s="27">
        <f>Datos!$EK21</f>
        <v>6.0231949120838015</v>
      </c>
      <c r="G91" s="27">
        <f>Datos!$EK22</f>
        <v>2.9705882352941178</v>
      </c>
      <c r="H91" s="27">
        <f>Datos!$EK23</f>
        <v>2.9116879549512431</v>
      </c>
      <c r="I91" s="27">
        <f>Datos!$EK24</f>
        <v>2.6974951830443161</v>
      </c>
      <c r="J91" s="27">
        <f>Datos!$EK25</f>
        <v>3.7580312765183659</v>
      </c>
      <c r="K91" s="27">
        <f>Datos!$EK26</f>
        <v>3.2495667244367423</v>
      </c>
      <c r="L91" s="27">
        <f>Datos!$EK27</f>
        <v>4.6156726898230502</v>
      </c>
      <c r="M91" s="27"/>
      <c r="N91" s="83" t="s">
        <v>152</v>
      </c>
      <c r="O91" s="27">
        <f>Datos!$EK28</f>
        <v>9.0065209052550816</v>
      </c>
      <c r="P91" s="27">
        <f>Datos!$EK29</f>
        <v>7.2177011861071216</v>
      </c>
      <c r="Q91" s="27">
        <f>Datos!$EK30</f>
        <v>8.7571720315083148</v>
      </c>
      <c r="R91" s="27">
        <f>Datos!$EK31</f>
        <v>4.7010383100608664</v>
      </c>
      <c r="S91" s="27">
        <f>Datos!$EK32</f>
        <v>2.5045933662121653</v>
      </c>
      <c r="T91" s="27">
        <f>Datos!$EK33</f>
        <v>2.4893507749010602</v>
      </c>
      <c r="U91" s="27">
        <f>Datos!$EK34</f>
        <v>3.8503789959354058</v>
      </c>
      <c r="V91" s="27">
        <f>Datos!$EK35</f>
        <v>6.749994070630648</v>
      </c>
      <c r="W91" s="27">
        <f>Datos!$EK36</f>
        <v>4.8680459770114943</v>
      </c>
      <c r="X91" s="27">
        <f>Datos!$EK37</f>
        <v>4.2021215549325337</v>
      </c>
      <c r="Y91" s="27"/>
      <c r="Z91" s="83" t="s">
        <v>152</v>
      </c>
      <c r="AA91" s="27">
        <f>Datos!$EK38</f>
        <v>3.8523671370170121</v>
      </c>
      <c r="AB91" s="27">
        <f>Datos!$EK39</f>
        <v>3.9398939623458125</v>
      </c>
      <c r="AC91" s="27">
        <f>Datos!$EK40</f>
        <v>6.2418797819062108</v>
      </c>
      <c r="AD91" s="27">
        <f>Datos!$EK41</f>
        <v>6.1756704236300042</v>
      </c>
      <c r="AE91" s="27">
        <f>Datos!$EK42</f>
        <v>5.1790941238177419</v>
      </c>
      <c r="AF91" s="27">
        <f>Datos!$EK43</f>
        <v>3.9032707399316466</v>
      </c>
      <c r="AG91" s="27">
        <f>Datos!$EK44</f>
        <v>4.1989884352001825</v>
      </c>
      <c r="AH91" s="27">
        <f>Datos!$EK45</f>
        <v>3.6004333043211463</v>
      </c>
      <c r="AI91" s="27">
        <f>Datos!$EK46</f>
        <v>3.1754369761481445</v>
      </c>
      <c r="AJ91" s="27">
        <f>Datos!$EK47</f>
        <v>3.0672284654220716</v>
      </c>
      <c r="AK91" s="27"/>
      <c r="AL91" s="83" t="s">
        <v>152</v>
      </c>
      <c r="AM91" s="27">
        <f>Datos!$EK48</f>
        <v>3.3873201508040318</v>
      </c>
      <c r="AN91" s="27">
        <f>Datos!$EK49</f>
        <v>3.1360361057592434</v>
      </c>
      <c r="AO91" s="27">
        <f>Datos!$EK50</f>
        <v>2.6998728591728369</v>
      </c>
      <c r="AP91" s="27">
        <f>Datos!$EK51</f>
        <v>2.4337474259411298</v>
      </c>
      <c r="AQ91" s="27">
        <f>Datos!$EK52</f>
        <v>2.4536574109683871</v>
      </c>
      <c r="AR91" s="27">
        <f>Datos!$EK53</f>
        <v>2.377048724774772</v>
      </c>
      <c r="AS91" s="27">
        <f>Datos!$EK54</f>
        <v>2.2576898711902582</v>
      </c>
      <c r="AT91" s="27">
        <f>Datos!$EK55</f>
        <v>2.3243304073823992</v>
      </c>
      <c r="AU91" s="27">
        <f>Datos!$EK56</f>
        <v>2.6242268030717679</v>
      </c>
      <c r="AV91" s="27">
        <f>Datos!$EK57</f>
        <v>2.9750710964255229</v>
      </c>
      <c r="AW91" s="27"/>
      <c r="AX91" s="83" t="s">
        <v>152</v>
      </c>
      <c r="AY91" s="27">
        <f>Datos!$EK58</f>
        <v>2.6018576012714014</v>
      </c>
      <c r="AZ91" s="27">
        <f>Datos!$EK59</f>
        <v>2.020213247201589</v>
      </c>
      <c r="BA91" s="27">
        <f>Datos!$EK60</f>
        <v>1.8320076360165447</v>
      </c>
      <c r="BB91" s="27">
        <f>Datos!$EK61</f>
        <v>2.0537313781211526</v>
      </c>
      <c r="BC91" s="27">
        <f>Datos!$EK62</f>
        <v>2.387924270371494</v>
      </c>
      <c r="BD91" s="27">
        <f>Datos!$EK63</f>
        <v>2.2078396576021713</v>
      </c>
      <c r="BE91" s="27">
        <f>Datos!$EK64</f>
        <v>2.0798923953700803</v>
      </c>
      <c r="BF91" s="27">
        <f>Datos!$EK65</f>
        <v>2.0772680295825934</v>
      </c>
      <c r="BG91" s="27">
        <f>Datos!$EK66</f>
        <v>2.0862874818755905</v>
      </c>
      <c r="BH91" s="27">
        <f>Datos!$EK67</f>
        <v>1.4706143651177297</v>
      </c>
      <c r="BI91" s="43"/>
      <c r="BJ91" s="43"/>
      <c r="BK91" s="43"/>
      <c r="BL91" s="43"/>
      <c r="BM91" s="43"/>
      <c r="BN91" s="43"/>
      <c r="BO91" s="43"/>
      <c r="BP91" s="43"/>
      <c r="BQ91" s="43"/>
      <c r="BR91" s="43"/>
      <c r="BS91" s="43"/>
      <c r="BT91" s="43"/>
      <c r="BU91" s="43"/>
      <c r="BV91" s="43"/>
      <c r="BW91" s="43"/>
      <c r="BX91" s="43"/>
      <c r="BY91" s="43"/>
      <c r="BZ91" s="43"/>
      <c r="CA91" s="43"/>
      <c r="CB91" s="43"/>
      <c r="CC91" s="43"/>
      <c r="CD91" s="43"/>
      <c r="CE91" s="43"/>
      <c r="CF91" s="43"/>
      <c r="CG91" s="43"/>
      <c r="CH91" s="43"/>
      <c r="CI91" s="43"/>
    </row>
    <row r="92" spans="1:87" x14ac:dyDescent="0.25">
      <c r="A92" s="163"/>
      <c r="B92" s="83" t="s">
        <v>155</v>
      </c>
      <c r="C92" s="27">
        <f>Datos!$EN18</f>
        <v>1.2956107879428873</v>
      </c>
      <c r="D92" s="27">
        <f>Datos!$EN19</f>
        <v>1.4213442543965309</v>
      </c>
      <c r="E92" s="27">
        <f>Datos!$EN20</f>
        <v>1.1674008810572687</v>
      </c>
      <c r="F92" s="27">
        <f>Datos!$EN21</f>
        <v>2.1511410400299287</v>
      </c>
      <c r="G92" s="27">
        <f>Datos!$EN22</f>
        <v>3.2647058823529411</v>
      </c>
      <c r="H92" s="27">
        <f>Datos!$EN23</f>
        <v>3.6121411893970605</v>
      </c>
      <c r="I92" s="27">
        <f>Datos!$EN24</f>
        <v>4.4958253050738595</v>
      </c>
      <c r="J92" s="27">
        <f>Datos!$EN25</f>
        <v>4.9945447933082798</v>
      </c>
      <c r="K92" s="27">
        <f>Datos!$EN26</f>
        <v>6.1633448873483534</v>
      </c>
      <c r="L92" s="27">
        <f>Datos!$EN27</f>
        <v>7.6865462035389953</v>
      </c>
      <c r="M92" s="27"/>
      <c r="N92" s="83" t="s">
        <v>155</v>
      </c>
      <c r="O92" s="27">
        <f>Datos!$EN28</f>
        <v>6.7357115458381287</v>
      </c>
      <c r="P92" s="27">
        <f>Datos!$EN29</f>
        <v>6.6379447901707351</v>
      </c>
      <c r="Q92" s="27">
        <f>Datos!$EN30</f>
        <v>7.3324905183312268</v>
      </c>
      <c r="R92" s="27">
        <f>Datos!$EN31</f>
        <v>6.9566774078052269</v>
      </c>
      <c r="S92" s="27">
        <f>Datos!$EN32</f>
        <v>7.3397156948070776</v>
      </c>
      <c r="T92" s="27">
        <f>Datos!$EN33</f>
        <v>7.9121476692547059</v>
      </c>
      <c r="U92" s="27">
        <f>Datos!$EN34</f>
        <v>7.2448643304405147</v>
      </c>
      <c r="V92" s="27">
        <f>Datos!$EN35</f>
        <v>5.5451462182482274</v>
      </c>
      <c r="W92" s="27">
        <f>Datos!$EN36</f>
        <v>5.0059770114942532</v>
      </c>
      <c r="X92" s="27">
        <f>Datos!$EN37</f>
        <v>5.094027183447281</v>
      </c>
      <c r="Y92" s="27"/>
      <c r="Z92" s="83" t="s">
        <v>155</v>
      </c>
      <c r="AA92" s="27">
        <f>Datos!$EN38</f>
        <v>6.0348806540946853</v>
      </c>
      <c r="AB92" s="27">
        <f>Datos!$EN39</f>
        <v>5.6711209694871245</v>
      </c>
      <c r="AC92" s="27">
        <f>Datos!$EN40</f>
        <v>2.9482638002065449</v>
      </c>
      <c r="AD92" s="27">
        <f>Datos!$EN41</f>
        <v>2.673921492421298</v>
      </c>
      <c r="AE92" s="27">
        <f>Datos!$EN42</f>
        <v>2.7088303470213018</v>
      </c>
      <c r="AF92" s="27">
        <f>Datos!$EN43</f>
        <v>3.8682570008448969</v>
      </c>
      <c r="AG92" s="27">
        <f>Datos!$EN44</f>
        <v>3.8871366464922001</v>
      </c>
      <c r="AH92" s="27">
        <f>Datos!$EN45</f>
        <v>3.8546552037219088</v>
      </c>
      <c r="AI92" s="27">
        <f>Datos!$EN46</f>
        <v>4.5677572790874876</v>
      </c>
      <c r="AJ92" s="27">
        <f>Datos!$EN47</f>
        <v>4.8955728901761955</v>
      </c>
      <c r="AK92" s="27"/>
      <c r="AL92" s="83" t="s">
        <v>155</v>
      </c>
      <c r="AM92" s="27">
        <f>Datos!$EN48</f>
        <v>4.5524928829729934</v>
      </c>
      <c r="AN92" s="27">
        <f>Datos!$EN49</f>
        <v>4.0142402678604157</v>
      </c>
      <c r="AO92" s="27">
        <f>Datos!$EN50</f>
        <v>4.4424500785281582</v>
      </c>
      <c r="AP92" s="27">
        <f>Datos!$EN51</f>
        <v>4.7180984939232022</v>
      </c>
      <c r="AQ92" s="27">
        <f>Datos!$EN52</f>
        <v>4.2399815398815477</v>
      </c>
      <c r="AR92" s="27">
        <f>Datos!$EN53</f>
        <v>4.0560443285962799</v>
      </c>
      <c r="AS92" s="27">
        <f>Datos!$EN54</f>
        <v>4.8675703124214422</v>
      </c>
      <c r="AT92" s="27">
        <f>Datos!$EN55</f>
        <v>4.5761872608597791</v>
      </c>
      <c r="AU92" s="27">
        <f>Datos!$EN56</f>
        <v>3.8890963672244094</v>
      </c>
      <c r="AV92" s="27">
        <f>Datos!$EN57</f>
        <v>7.1524951923587725</v>
      </c>
      <c r="AW92" s="27"/>
      <c r="AX92" s="83" t="s">
        <v>155</v>
      </c>
      <c r="AY92" s="27">
        <f>Datos!$EN58</f>
        <v>9.124738924084987</v>
      </c>
      <c r="AZ92" s="27">
        <f>Datos!$EN59</f>
        <v>10.721490440776831</v>
      </c>
      <c r="BA92" s="27">
        <f>Datos!$EN60</f>
        <v>11.752283987091495</v>
      </c>
      <c r="BB92" s="27">
        <f>Datos!$EN61</f>
        <v>11.278381406422323</v>
      </c>
      <c r="BC92" s="27">
        <f>Datos!$EN62</f>
        <v>11.808433954499712</v>
      </c>
      <c r="BD92" s="27">
        <f>Datos!$EN63</f>
        <v>12.314291361590966</v>
      </c>
      <c r="BE92" s="27">
        <f>Datos!$EN64</f>
        <v>15.706468339632654</v>
      </c>
      <c r="BF92" s="27">
        <f>Datos!$EN65</f>
        <v>14.99348688394358</v>
      </c>
      <c r="BG92" s="27">
        <f>Datos!$EN66</f>
        <v>15.768536713113837</v>
      </c>
      <c r="BH92" s="27">
        <f>Datos!$EN67</f>
        <v>25.483152622282894</v>
      </c>
      <c r="BI92" s="43"/>
      <c r="BJ92" s="43"/>
      <c r="BK92" s="43"/>
      <c r="BL92" s="43"/>
      <c r="BM92" s="43"/>
      <c r="BN92" s="43"/>
      <c r="BO92" s="43"/>
      <c r="BP92" s="43"/>
      <c r="BQ92" s="43"/>
      <c r="BR92" s="43"/>
      <c r="BS92" s="43"/>
      <c r="BT92" s="43"/>
      <c r="BU92" s="43"/>
      <c r="BV92" s="43"/>
      <c r="BW92" s="43"/>
      <c r="BX92" s="43"/>
      <c r="BY92" s="43"/>
      <c r="BZ92" s="43"/>
      <c r="CA92" s="43"/>
      <c r="CB92" s="43"/>
      <c r="CC92" s="43"/>
      <c r="CD92" s="43"/>
      <c r="CE92" s="43"/>
      <c r="CF92" s="43"/>
      <c r="CG92" s="43"/>
      <c r="CH92" s="43"/>
      <c r="CI92" s="43"/>
    </row>
    <row r="93" spans="1:87" x14ac:dyDescent="0.25">
      <c r="A93" s="43"/>
      <c r="B93" s="80" t="s">
        <v>63</v>
      </c>
      <c r="C93" s="27">
        <f>Datos!$EQ18</f>
        <v>0.26441036488630354</v>
      </c>
      <c r="D93" s="27">
        <f>Datos!$EQ19</f>
        <v>-0.26499638641291257</v>
      </c>
      <c r="E93" s="27">
        <f>Datos!$EQ20</f>
        <v>-0.48458149779735682</v>
      </c>
      <c r="F93" s="27">
        <f>Datos!$EQ21</f>
        <v>0.4863449307893753</v>
      </c>
      <c r="G93" s="27">
        <f>Datos!$EQ22</f>
        <v>0.61764705882352933</v>
      </c>
      <c r="H93" s="27">
        <f>Datos!$EQ23</f>
        <v>2.0464221947534682</v>
      </c>
      <c r="I93" s="27">
        <f>Datos!$EQ24</f>
        <v>2.8644829800899165</v>
      </c>
      <c r="J93" s="27">
        <f>Datos!$EQ25</f>
        <v>3.7337859134440534</v>
      </c>
      <c r="K93" s="27">
        <f>Datos!$EQ26</f>
        <v>4.9176776429809363</v>
      </c>
      <c r="L93" s="27">
        <f>Datos!$EQ27</f>
        <v>5.5519146147364484</v>
      </c>
      <c r="M93" s="27"/>
      <c r="N93" s="80" t="s">
        <v>63</v>
      </c>
      <c r="O93" s="27">
        <f>Datos!$EQ28</f>
        <v>4.0736478711162256</v>
      </c>
      <c r="P93" s="27">
        <f>Datos!$EQ29</f>
        <v>3.2764214669432477</v>
      </c>
      <c r="Q93" s="27">
        <f>Datos!$EQ30</f>
        <v>3.3696392103471751</v>
      </c>
      <c r="R93" s="27">
        <f>Datos!$EQ31</f>
        <v>3.494450411743645</v>
      </c>
      <c r="S93" s="27">
        <f>Datos!$EQ32</f>
        <v>3.0880314605292845</v>
      </c>
      <c r="T93" s="27">
        <f>Datos!$EQ33</f>
        <v>4.3019848342950358</v>
      </c>
      <c r="U93" s="27">
        <f>Datos!$EQ34</f>
        <v>5.2455234538064373</v>
      </c>
      <c r="V93" s="27">
        <f>Datos!$EQ35</f>
        <v>3.3702535398335032</v>
      </c>
      <c r="W93" s="27">
        <f>Datos!$EQ36</f>
        <v>2.6354022988505745</v>
      </c>
      <c r="X93" s="27">
        <f>Datos!$EQ37</f>
        <v>2.5232403718459495</v>
      </c>
      <c r="Y93" s="27"/>
      <c r="Z93" s="80" t="s">
        <v>63</v>
      </c>
      <c r="AA93" s="27">
        <f>Datos!$EQ38</f>
        <v>2.9028748516418306</v>
      </c>
      <c r="AB93" s="27">
        <f>Datos!$EQ39</f>
        <v>3.1567842458342348</v>
      </c>
      <c r="AC93" s="27">
        <f>Datos!$EQ40</f>
        <v>2.0188111445482102</v>
      </c>
      <c r="AD93" s="27">
        <f>Datos!$EQ41</f>
        <v>1.2300816167897397</v>
      </c>
      <c r="AE93" s="27">
        <f>Datos!$EQ42</f>
        <v>1.3129621169822174</v>
      </c>
      <c r="AF93" s="27">
        <f>Datos!$EQ43</f>
        <v>1.8138639183418712</v>
      </c>
      <c r="AG93" s="27">
        <f>Datos!$EQ44</f>
        <v>1.0506350694740432</v>
      </c>
      <c r="AH93" s="27">
        <f>Datos!$EQ45</f>
        <v>1.0726160435308041</v>
      </c>
      <c r="AI93" s="27">
        <f>Datos!$EQ46</f>
        <v>0.74580341268558503</v>
      </c>
      <c r="AJ93" s="27">
        <f>Datos!$EQ47</f>
        <v>0.20505297648047713</v>
      </c>
      <c r="AK93" s="27"/>
      <c r="AL93" s="80" t="s">
        <v>63</v>
      </c>
      <c r="AM93" s="27">
        <f>Datos!$EQ48</f>
        <v>0.86943140724782642</v>
      </c>
      <c r="AN93" s="27">
        <f>Datos!$EQ49</f>
        <v>0.7995894110410956</v>
      </c>
      <c r="AO93" s="27">
        <f>Datos!$EQ50</f>
        <v>2.9747214120110685</v>
      </c>
      <c r="AP93" s="27">
        <f>Datos!$EQ51</f>
        <v>3.3960753172990215</v>
      </c>
      <c r="AQ93" s="27">
        <f>Datos!$EQ52</f>
        <v>2.6711791400661489</v>
      </c>
      <c r="AR93" s="27">
        <f>Datos!$EQ53</f>
        <v>3.0567612780596791</v>
      </c>
      <c r="AS93" s="27">
        <f>Datos!$EQ54</f>
        <v>4.1574073143018033</v>
      </c>
      <c r="AT93" s="27">
        <f>Datos!$EQ55</f>
        <v>3.858428989421562</v>
      </c>
      <c r="AU93" s="27">
        <f>Datos!$EQ56</f>
        <v>2.9746271002079547</v>
      </c>
      <c r="AV93" s="27">
        <f>Datos!$EQ57</f>
        <v>6.6540233670842133</v>
      </c>
      <c r="AW93" s="27"/>
      <c r="AX93" s="80" t="s">
        <v>63</v>
      </c>
      <c r="AY93" s="27">
        <f>Datos!$EQ58</f>
        <v>8.5708165253274391</v>
      </c>
      <c r="AZ93" s="27">
        <f>Datos!$EQ59</f>
        <v>10.10640130620302</v>
      </c>
      <c r="BA93" s="27">
        <f>Datos!$EQ60</f>
        <v>11.218490068633244</v>
      </c>
      <c r="BB93" s="27">
        <f>Datos!$EQ61</f>
        <v>8.9399606701250516</v>
      </c>
      <c r="BC93" s="27">
        <f>Datos!$EQ62</f>
        <v>10.273065540163838</v>
      </c>
      <c r="BD93" s="27">
        <f>Datos!$EQ63</f>
        <v>11.062044204709681</v>
      </c>
      <c r="BE93" s="27">
        <f>Datos!$EQ64</f>
        <v>14.979498136283114</v>
      </c>
      <c r="BF93" s="27">
        <f>Datos!$EQ65</f>
        <v>13.921059803861969</v>
      </c>
      <c r="BG93" s="27">
        <f>Datos!$EQ66</f>
        <v>14.919767705847828</v>
      </c>
      <c r="BH93" s="27">
        <f>Datos!$EQ67</f>
        <v>22.274440933573572</v>
      </c>
      <c r="BI93" s="43"/>
      <c r="BJ93" s="43"/>
      <c r="BK93" s="43"/>
      <c r="BL93" s="43"/>
      <c r="BM93" s="43"/>
      <c r="BN93" s="43"/>
      <c r="BO93" s="43"/>
      <c r="BP93" s="43"/>
      <c r="BQ93" s="43"/>
      <c r="BR93" s="43"/>
      <c r="BS93" s="43"/>
      <c r="BT93" s="43"/>
      <c r="BU93" s="43"/>
      <c r="BV93" s="43"/>
      <c r="BW93" s="43"/>
      <c r="BX93" s="43"/>
      <c r="BY93" s="43"/>
      <c r="BZ93" s="43"/>
      <c r="CA93" s="43"/>
      <c r="CB93" s="43"/>
      <c r="CC93" s="43"/>
      <c r="CD93" s="43"/>
      <c r="CE93" s="43"/>
      <c r="CF93" s="43"/>
      <c r="CG93" s="43"/>
      <c r="CH93" s="43"/>
      <c r="CI93" s="43"/>
    </row>
    <row r="94" spans="1:87" x14ac:dyDescent="0.25">
      <c r="A94" s="163"/>
      <c r="B94" s="80" t="s">
        <v>64</v>
      </c>
      <c r="C94" s="27">
        <f>Datos!$ET18</f>
        <v>0.23796932839767318</v>
      </c>
      <c r="D94" s="27">
        <f>Datos!$ET19</f>
        <v>0.67453625632377734</v>
      </c>
      <c r="E94" s="27">
        <f>Datos!$ET20</f>
        <v>0.61674008810572689</v>
      </c>
      <c r="F94" s="27">
        <f>Datos!$ET21</f>
        <v>0.52375607931163481</v>
      </c>
      <c r="G94" s="27">
        <f>Datos!$ET22</f>
        <v>1.8676470588235294</v>
      </c>
      <c r="H94" s="27">
        <f>Datos!$ET23</f>
        <v>0.53564070869386071</v>
      </c>
      <c r="I94" s="27">
        <f>Datos!$ET24</f>
        <v>0.4238921001926782</v>
      </c>
      <c r="J94" s="27">
        <f>Datos!$ET25</f>
        <v>0.23033094920596434</v>
      </c>
      <c r="K94" s="27">
        <f>Datos!$ET26</f>
        <v>0.27079722703639514</v>
      </c>
      <c r="L94" s="27">
        <f>Datos!$ET27</f>
        <v>0.8894298286677278</v>
      </c>
      <c r="M94" s="27"/>
      <c r="N94" s="80" t="s">
        <v>64</v>
      </c>
      <c r="O94" s="27">
        <f>Datos!$ET28</f>
        <v>1.1123897199846566</v>
      </c>
      <c r="P94" s="27">
        <f>Datos!$ET29</f>
        <v>1.0424977394819424</v>
      </c>
      <c r="Q94" s="27">
        <f>Datos!$ET30</f>
        <v>1.6580764368374987</v>
      </c>
      <c r="R94" s="27">
        <f>Datos!$ET31</f>
        <v>1.288936627282492</v>
      </c>
      <c r="S94" s="27">
        <f>Datos!$ET32</f>
        <v>1.5569093898075621</v>
      </c>
      <c r="T94" s="27">
        <f>Datos!$ET33</f>
        <v>1.0966436059333555</v>
      </c>
      <c r="U94" s="27">
        <f>Datos!$ET34</f>
        <v>0.74975282873777871</v>
      </c>
      <c r="V94" s="27">
        <f>Datos!$ET35</f>
        <v>1.1431824111187534</v>
      </c>
      <c r="W94" s="27">
        <f>Datos!$ET36</f>
        <v>1.1586206896551723</v>
      </c>
      <c r="X94" s="27">
        <f>Datos!$ET37</f>
        <v>1.2853934058006655</v>
      </c>
      <c r="Y94" s="27"/>
      <c r="Z94" s="80" t="s">
        <v>64</v>
      </c>
      <c r="AA94" s="27">
        <f>Datos!$ET38</f>
        <v>1.4357773968086509</v>
      </c>
      <c r="AB94" s="27">
        <f>Datos!$ET39</f>
        <v>1.1063622592512443</v>
      </c>
      <c r="AC94" s="27">
        <f>Datos!$ET40</f>
        <v>0.45528744183980541</v>
      </c>
      <c r="AD94" s="27">
        <f>Datos!$ET41</f>
        <v>0.43237465993004276</v>
      </c>
      <c r="AE94" s="27">
        <f>Datos!$ET42</f>
        <v>0.53550581188772151</v>
      </c>
      <c r="AF94" s="27">
        <f>Datos!$ET43</f>
        <v>0.57011501252121755</v>
      </c>
      <c r="AG94" s="27">
        <f>Datos!$ET44</f>
        <v>0.81337197738186573</v>
      </c>
      <c r="AH94" s="27">
        <f>Datos!$ET45</f>
        <v>0.71382503772627948</v>
      </c>
      <c r="AI94" s="27">
        <f>Datos!$ET46</f>
        <v>0.6851924542242952</v>
      </c>
      <c r="AJ94" s="27">
        <f>Datos!$ET47</f>
        <v>0.5974911795096931</v>
      </c>
      <c r="AK94" s="27"/>
      <c r="AL94" s="80" t="s">
        <v>64</v>
      </c>
      <c r="AM94" s="27">
        <f>Datos!$ET48</f>
        <v>0.67275140417019319</v>
      </c>
      <c r="AN94" s="27">
        <f>Datos!$ET49</f>
        <v>0.74867312149441345</v>
      </c>
      <c r="AO94" s="27">
        <f>Datos!$ET50</f>
        <v>0.61102385760227362</v>
      </c>
      <c r="AP94" s="27">
        <f>Datos!$ET51</f>
        <v>0.34051602309586937</v>
      </c>
      <c r="AQ94" s="27">
        <f>Datos!$ET52</f>
        <v>0.42889008537804785</v>
      </c>
      <c r="AR94" s="27">
        <f>Datos!$ET53</f>
        <v>0.37125755158979379</v>
      </c>
      <c r="AS94" s="27">
        <f>Datos!$ET54</f>
        <v>0.25716699011553662</v>
      </c>
      <c r="AT94" s="27">
        <f>Datos!$ET55</f>
        <v>0.22237227098807111</v>
      </c>
      <c r="AU94" s="27">
        <f>Datos!$ET56</f>
        <v>0.26754501429559746</v>
      </c>
      <c r="AV94" s="27">
        <f>Datos!$ET57</f>
        <v>8.6590665207551987E-2</v>
      </c>
      <c r="AW94" s="27"/>
      <c r="AX94" s="80" t="s">
        <v>64</v>
      </c>
      <c r="AY94" s="27">
        <f>Datos!$ET58</f>
        <v>9.6976223456377339E-2</v>
      </c>
      <c r="AZ94" s="27">
        <f>Datos!$ET59</f>
        <v>5.3239554655015467E-2</v>
      </c>
      <c r="BA94" s="27">
        <f>Datos!$ET60</f>
        <v>7.417844643425299E-2</v>
      </c>
      <c r="BB94" s="27">
        <f>Datos!$ET61</f>
        <v>1.4923761896703642</v>
      </c>
      <c r="BC94" s="27">
        <f>Datos!$ET62</f>
        <v>0.50311935079001735</v>
      </c>
      <c r="BD94" s="27">
        <f>Datos!$ET63</f>
        <v>0.34440005510400884</v>
      </c>
      <c r="BE94" s="27">
        <f>Datos!$ET64</f>
        <v>0.63243147735341121</v>
      </c>
      <c r="BF94" s="27">
        <f>Datos!$ET65</f>
        <v>0.99273504652990141</v>
      </c>
      <c r="BG94" s="27">
        <f>Datos!$ET66</f>
        <v>0.77085466480213782</v>
      </c>
      <c r="BH94" s="27">
        <f>Datos!$ET67</f>
        <v>3.1878691314588545</v>
      </c>
      <c r="BI94" s="43"/>
      <c r="BJ94" s="43"/>
      <c r="BK94" s="43"/>
      <c r="BL94" s="43"/>
      <c r="BM94" s="43"/>
      <c r="BN94" s="43"/>
      <c r="BO94" s="43"/>
      <c r="BP94" s="43"/>
      <c r="BQ94" s="43"/>
      <c r="BR94" s="43"/>
      <c r="BS94" s="43"/>
      <c r="BT94" s="43"/>
      <c r="BU94" s="43"/>
      <c r="BV94" s="43"/>
      <c r="BW94" s="43"/>
      <c r="BX94" s="43"/>
      <c r="BY94" s="43"/>
      <c r="BZ94" s="43"/>
      <c r="CA94" s="43"/>
      <c r="CB94" s="43"/>
      <c r="CC94" s="43"/>
      <c r="CD94" s="43"/>
      <c r="CE94" s="43"/>
      <c r="CF94" s="43"/>
      <c r="CG94" s="43"/>
      <c r="CH94" s="43"/>
      <c r="CI94" s="43"/>
    </row>
    <row r="95" spans="1:87" x14ac:dyDescent="0.25">
      <c r="A95" s="163"/>
      <c r="B95" s="80" t="s">
        <v>160</v>
      </c>
      <c r="C95" s="27">
        <f>Datos!$EW18</f>
        <v>0.79323109465891073</v>
      </c>
      <c r="D95" s="27">
        <f>Datos!$EW19</f>
        <v>1.0118043844856661</v>
      </c>
      <c r="E95" s="27">
        <f>Datos!$EW20</f>
        <v>1.0352422907488987</v>
      </c>
      <c r="F95" s="27">
        <f>Datos!$EW21</f>
        <v>1.1410400299289187</v>
      </c>
      <c r="G95" s="27">
        <f>Datos!$EW22</f>
        <v>0.77941176470588236</v>
      </c>
      <c r="H95" s="27">
        <f>Datos!$EW23</f>
        <v>1.0300782859497322</v>
      </c>
      <c r="I95" s="27">
        <f>Datos!$EW24</f>
        <v>1.2074502247912653</v>
      </c>
      <c r="J95" s="27">
        <f>Datos!$EW25</f>
        <v>1.0304279306582615</v>
      </c>
      <c r="K95" s="27">
        <f>Datos!$EW26</f>
        <v>0.97487001733102241</v>
      </c>
      <c r="L95" s="27">
        <f>Datos!$EW27</f>
        <v>1.2452017601348186</v>
      </c>
      <c r="M95" s="27"/>
      <c r="N95" s="80" t="s">
        <v>160</v>
      </c>
      <c r="O95" s="27">
        <f>Datos!$EW28</f>
        <v>1.5496739547372458</v>
      </c>
      <c r="P95" s="27">
        <f>Datos!$EW29</f>
        <v>2.3190255837455456</v>
      </c>
      <c r="Q95" s="27">
        <f>Datos!$EW30</f>
        <v>2.3047748711465523</v>
      </c>
      <c r="R95" s="27">
        <f>Datos!$EW31</f>
        <v>2.1732903687790905</v>
      </c>
      <c r="S95" s="27">
        <f>Datos!$EW32</f>
        <v>2.6947748444702317</v>
      </c>
      <c r="T95" s="27">
        <f>Datos!$EW33</f>
        <v>2.5135192290263135</v>
      </c>
      <c r="U95" s="27">
        <f>Datos!$EW34</f>
        <v>1.249588047896298</v>
      </c>
      <c r="V95" s="27">
        <f>Datos!$EW35</f>
        <v>1.0317102672959704</v>
      </c>
      <c r="W95" s="27">
        <f>Datos!$EW36</f>
        <v>1.2119540229885057</v>
      </c>
      <c r="X95" s="27">
        <f>Datos!$EW37</f>
        <v>1.2853934058006655</v>
      </c>
      <c r="Y95" s="27"/>
      <c r="Z95" s="80" t="s">
        <v>160</v>
      </c>
      <c r="AA95" s="27">
        <f>Datos!$EW38</f>
        <v>1.6962284056442043</v>
      </c>
      <c r="AB95" s="27">
        <f>Datos!$EW39</f>
        <v>1.4079744644016445</v>
      </c>
      <c r="AC95" s="27">
        <f>Datos!$EW40</f>
        <v>0.47416521381852911</v>
      </c>
      <c r="AD95" s="27">
        <f>Datos!$EW41</f>
        <v>1.0114652157015158</v>
      </c>
      <c r="AE95" s="27">
        <f>Datos!$EW42</f>
        <v>0.86036241815136294</v>
      </c>
      <c r="AF95" s="27">
        <f>Datos!$EW43</f>
        <v>1.4842780699818081</v>
      </c>
      <c r="AG95" s="27">
        <f>Datos!$EW44</f>
        <v>2.0231295996362912</v>
      </c>
      <c r="AH95" s="27">
        <f>Datos!$EW45</f>
        <v>2.0682141224648252</v>
      </c>
      <c r="AI95" s="27">
        <f>Datos!$EW46</f>
        <v>3.1367614121776075</v>
      </c>
      <c r="AJ95" s="27">
        <f>Datos!$EW47</f>
        <v>4.0930287341860252</v>
      </c>
      <c r="AK95" s="27"/>
      <c r="AL95" s="80" t="s">
        <v>160</v>
      </c>
      <c r="AM95" s="27">
        <f>Datos!$EW48</f>
        <v>3.010310071554974</v>
      </c>
      <c r="AN95" s="27">
        <f>Datos!$EW49</f>
        <v>2.4659777353249068</v>
      </c>
      <c r="AO95" s="27">
        <f>Datos!$EW50</f>
        <v>0.85670480891481571</v>
      </c>
      <c r="AP95" s="27">
        <f>Datos!$EW51</f>
        <v>0.9815071535283113</v>
      </c>
      <c r="AQ95" s="27">
        <f>Datos!$EW52</f>
        <v>1.1399123144373511</v>
      </c>
      <c r="AR95" s="27">
        <f>Datos!$EW53</f>
        <v>0.62802549894680681</v>
      </c>
      <c r="AS95" s="27">
        <f>Datos!$EW54</f>
        <v>0.45299600800410261</v>
      </c>
      <c r="AT95" s="27">
        <f>Datos!$EW55</f>
        <v>0.49538600045014625</v>
      </c>
      <c r="AU95" s="27">
        <f>Datos!$EW56</f>
        <v>0.6469242527208573</v>
      </c>
      <c r="AV95" s="27">
        <f>Datos!$EW57</f>
        <v>0.41188116006700598</v>
      </c>
      <c r="AW95" s="27"/>
      <c r="AX95" s="80" t="s">
        <v>160</v>
      </c>
      <c r="AY95" s="27">
        <f>Datos!$EW58</f>
        <v>0.45694617530116904</v>
      </c>
      <c r="AZ95" s="27">
        <f>Datos!$EW59</f>
        <v>0.56184957991879581</v>
      </c>
      <c r="BA95" s="27">
        <f>Datos!$EW60</f>
        <v>0.45961547202399888</v>
      </c>
      <c r="BB95" s="27">
        <f>Datos!$EW61</f>
        <v>0.84604454662690876</v>
      </c>
      <c r="BC95" s="27">
        <f>Datos!$EW62</f>
        <v>1.0322490635458559</v>
      </c>
      <c r="BD95" s="27">
        <f>Datos!$EW63</f>
        <v>0.90784710177727546</v>
      </c>
      <c r="BE95" s="27">
        <f>Datos!$EW64</f>
        <v>9.4538725996128475E-2</v>
      </c>
      <c r="BF95" s="27">
        <f>Datos!$EW65</f>
        <v>7.9692033551712282E-2</v>
      </c>
      <c r="BG95" s="27">
        <f>Datos!$EW66</f>
        <v>7.791434246387198E-2</v>
      </c>
      <c r="BH95" s="27">
        <f>Datos!$EW67</f>
        <v>2.084255725046652E-2</v>
      </c>
      <c r="BI95" s="43"/>
      <c r="BJ95" s="43"/>
      <c r="BK95" s="43"/>
      <c r="BL95" s="43"/>
      <c r="BM95" s="43"/>
      <c r="BN95" s="43"/>
      <c r="BO95" s="43"/>
      <c r="BP95" s="43"/>
      <c r="BQ95" s="43"/>
      <c r="BR95" s="43"/>
      <c r="BS95" s="43"/>
      <c r="BT95" s="43"/>
      <c r="BU95" s="43"/>
      <c r="BV95" s="43"/>
      <c r="BW95" s="43"/>
      <c r="BX95" s="43"/>
      <c r="BY95" s="43"/>
      <c r="BZ95" s="43"/>
      <c r="CA95" s="43"/>
      <c r="CB95" s="43"/>
      <c r="CC95" s="43"/>
      <c r="CD95" s="43"/>
      <c r="CE95" s="43"/>
      <c r="CF95" s="43"/>
      <c r="CG95" s="43"/>
      <c r="CH95" s="43"/>
      <c r="CI95" s="43"/>
    </row>
    <row r="96" spans="1:87" x14ac:dyDescent="0.25">
      <c r="A96" s="163"/>
      <c r="B96" s="81" t="s">
        <v>185</v>
      </c>
      <c r="C96" s="27" t="str">
        <f>Datos!$FM18</f>
        <v>-</v>
      </c>
      <c r="D96" s="27" t="str">
        <f>Datos!$FM19</f>
        <v>-</v>
      </c>
      <c r="E96" s="27">
        <f>Datos!$FM20</f>
        <v>11.343612334801762</v>
      </c>
      <c r="F96" s="27">
        <f>Datos!$FM21</f>
        <v>11.709689487467264</v>
      </c>
      <c r="G96" s="27">
        <f>Datos!$FM22</f>
        <v>9.75</v>
      </c>
      <c r="H96" s="27">
        <f>Datos!$FM23</f>
        <v>10.122235956599368</v>
      </c>
      <c r="I96" s="27">
        <f>Datos!$FM24</f>
        <v>11.342324983943481</v>
      </c>
      <c r="J96" s="27">
        <f>Datos!$FM25</f>
        <v>12.874287792459693</v>
      </c>
      <c r="K96" s="27">
        <f>Datos!$FM26</f>
        <v>13.734835355285963</v>
      </c>
      <c r="L96" s="27">
        <f>Datos!$FM27</f>
        <v>16.384233685984459</v>
      </c>
      <c r="M96" s="27"/>
      <c r="N96" s="81" t="s">
        <v>185</v>
      </c>
      <c r="O96" s="27">
        <f>Datos!$FM28</f>
        <v>20.498657460682775</v>
      </c>
      <c r="P96" s="27">
        <f>Datos!$FM29</f>
        <v>17.600127652784426</v>
      </c>
      <c r="Q96" s="27">
        <f>Datos!$FM30</f>
        <v>17.208013225712339</v>
      </c>
      <c r="R96" s="27">
        <f>Datos!$FM31</f>
        <v>12.391693519513067</v>
      </c>
      <c r="S96" s="27">
        <f>Datos!$FM32</f>
        <v>11.082100377139541</v>
      </c>
      <c r="T96" s="27">
        <f>Datos!$FM33</f>
        <v>11.830458294311349</v>
      </c>
      <c r="U96" s="27">
        <f>Datos!$FM34</f>
        <v>11.954850049434253</v>
      </c>
      <c r="V96" s="27">
        <f>Datos!$FM35</f>
        <v>14.199653724829828</v>
      </c>
      <c r="W96" s="27">
        <f>Datos!$FM36</f>
        <v>12.505747126436781</v>
      </c>
      <c r="X96" s="27">
        <f>Datos!$FM37</f>
        <v>11.606249897529224</v>
      </c>
      <c r="Y96" s="27"/>
      <c r="Z96" s="81" t="s">
        <v>185</v>
      </c>
      <c r="AA96" s="27">
        <f>Datos!$FM38</f>
        <v>12.613741263352235</v>
      </c>
      <c r="AB96" s="27">
        <f>Datos!$FM39</f>
        <v>11.7993940705475</v>
      </c>
      <c r="AC96" s="27">
        <f>Datos!$FM40</f>
        <v>11.677567654603401</v>
      </c>
      <c r="AD96" s="27">
        <f>Datos!$FM41</f>
        <v>11.360279828993393</v>
      </c>
      <c r="AE96" s="27">
        <f>Datos!$FM42</f>
        <v>10.569683434005043</v>
      </c>
      <c r="AF96" s="27">
        <f>Datos!$FM43</f>
        <v>10.188998074244351</v>
      </c>
      <c r="AG96" s="27">
        <f>Datos!$FM44</f>
        <v>11.027050833972666</v>
      </c>
      <c r="AH96" s="27">
        <f>Datos!$FM45</f>
        <v>10.614077381138738</v>
      </c>
      <c r="AI96" s="27">
        <f>Datos!$FM46</f>
        <v>10.395645246946362</v>
      </c>
      <c r="AJ96" s="27">
        <f>Datos!$FM47</f>
        <v>10.85495848078766</v>
      </c>
      <c r="AK96" s="27"/>
      <c r="AL96" s="81" t="s">
        <v>185</v>
      </c>
      <c r="AM96" s="27">
        <f>Datos!$FM48</f>
        <v>11.38820497037778</v>
      </c>
      <c r="AN96" s="27">
        <f>Datos!$FM49</f>
        <v>11.259424605195091</v>
      </c>
      <c r="AO96" s="27">
        <f>Datos!$FM50</f>
        <v>11.038067459427118</v>
      </c>
      <c r="AP96" s="27">
        <f>Datos!$FM51</f>
        <v>11.020000269182626</v>
      </c>
      <c r="AQ96" s="27">
        <f>Datos!$FM52</f>
        <v>10.898546265671872</v>
      </c>
      <c r="AR96" s="27">
        <f>Datos!$FM53</f>
        <v>11.179965430808819</v>
      </c>
      <c r="AS96" s="27">
        <f>Datos!$FM54</f>
        <v>11.156472161610473</v>
      </c>
      <c r="AT96" s="27">
        <f>Datos!$FM55</f>
        <v>11.04028809363043</v>
      </c>
      <c r="AU96" s="27">
        <f>Datos!$FM56</f>
        <v>10.841185197883313</v>
      </c>
      <c r="AV96" s="27">
        <f>Datos!$FM57</f>
        <v>11.398271019928249</v>
      </c>
      <c r="AW96" s="27"/>
      <c r="AX96" s="81" t="s">
        <v>185</v>
      </c>
      <c r="AY96" s="27">
        <f>Datos!$FM58</f>
        <v>11.564487017489009</v>
      </c>
      <c r="AZ96" s="27">
        <f>Datos!$FM59</f>
        <v>10.835194124309359</v>
      </c>
      <c r="BA96" s="27">
        <f>Datos!$FM60</f>
        <v>10.751147675105678</v>
      </c>
      <c r="BB96" s="27">
        <f>Datos!$FM61</f>
        <v>11.291802580366573</v>
      </c>
      <c r="BC96" s="27">
        <f>Datos!$FM62</f>
        <v>10.599249538870351</v>
      </c>
      <c r="BD96" s="27">
        <f>Datos!$FM63</f>
        <v>11.123608388472995</v>
      </c>
      <c r="BE96" s="27">
        <f>Datos!$FM64</f>
        <v>11.292487822434104</v>
      </c>
      <c r="BF96" s="27">
        <f>Datos!$FM65</f>
        <v>10.519348428826019</v>
      </c>
      <c r="BG96" s="27">
        <f>Datos!$FM66</f>
        <v>10.145442039976523</v>
      </c>
      <c r="BH96" s="27">
        <f>Datos!$FM67</f>
        <v>10.348329674856629</v>
      </c>
      <c r="BI96" s="43"/>
      <c r="BJ96" s="43"/>
      <c r="BK96" s="43"/>
      <c r="BL96" s="43"/>
      <c r="BM96" s="43"/>
      <c r="BN96" s="43"/>
      <c r="BO96" s="43"/>
      <c r="BP96" s="43"/>
      <c r="BQ96" s="43"/>
      <c r="BR96" s="43"/>
      <c r="BS96" s="43"/>
      <c r="BT96" s="43"/>
      <c r="BU96" s="43"/>
      <c r="BV96" s="43"/>
      <c r="BW96" s="43"/>
      <c r="BX96" s="43"/>
      <c r="BY96" s="43"/>
      <c r="BZ96" s="43"/>
      <c r="CA96" s="43"/>
      <c r="CB96" s="43"/>
      <c r="CC96" s="43"/>
      <c r="CD96" s="43"/>
      <c r="CE96" s="43"/>
      <c r="CF96" s="43"/>
      <c r="CG96" s="43"/>
      <c r="CH96" s="43"/>
      <c r="CI96" s="43"/>
    </row>
    <row r="97" spans="1:87" x14ac:dyDescent="0.25">
      <c r="A97" s="43"/>
      <c r="B97" s="81" t="s">
        <v>165</v>
      </c>
      <c r="C97" s="27">
        <f>Datos!$FP18</f>
        <v>9.997355896351138</v>
      </c>
      <c r="D97" s="27">
        <f>Datos!$FP19</f>
        <v>10.949168874969887</v>
      </c>
      <c r="E97" s="27">
        <f>Datos!$FP20</f>
        <v>11.134361233480176</v>
      </c>
      <c r="F97" s="27">
        <f>Datos!$FP21</f>
        <v>10.735129068462401</v>
      </c>
      <c r="G97" s="27">
        <f>Datos!$FP22</f>
        <v>10.101470588235294</v>
      </c>
      <c r="H97" s="27">
        <f>Datos!$FP23</f>
        <v>9.2212608158220029</v>
      </c>
      <c r="I97" s="27">
        <f>Datos!$FP24</f>
        <v>10.373795761078998</v>
      </c>
      <c r="J97" s="27">
        <f>Datos!$FP25</f>
        <v>10.972239059279913</v>
      </c>
      <c r="K97" s="27">
        <f>Datos!$FP26</f>
        <v>12.702556325823226</v>
      </c>
      <c r="L97" s="27">
        <f>Datos!$FP27</f>
        <v>13.534313266548075</v>
      </c>
      <c r="M97" s="27"/>
      <c r="N97" s="81" t="s">
        <v>165</v>
      </c>
      <c r="O97" s="27">
        <f>Datos!$FP28</f>
        <v>17.240506329113924</v>
      </c>
      <c r="P97" s="27">
        <f>Datos!$FP29</f>
        <v>15.864581671187702</v>
      </c>
      <c r="Q97" s="27">
        <f>Datos!$FP30</f>
        <v>17.187104930467761</v>
      </c>
      <c r="R97" s="27">
        <f>Datos!$FP31</f>
        <v>12.460078768349444</v>
      </c>
      <c r="S97" s="27">
        <f>Datos!$FP32</f>
        <v>10.8558166521613</v>
      </c>
      <c r="T97" s="27">
        <f>Datos!$FP33</f>
        <v>10.764629467387692</v>
      </c>
      <c r="U97" s="27">
        <f>Datos!$FP34</f>
        <v>10.905196089201363</v>
      </c>
      <c r="V97" s="27">
        <f>Datos!$FP35</f>
        <v>11.520527476697577</v>
      </c>
      <c r="W97" s="27">
        <f>Datos!$FP36</f>
        <v>11.568367816091953</v>
      </c>
      <c r="X97" s="27">
        <f>Datos!$FP37</f>
        <v>10.729264013903235</v>
      </c>
      <c r="Y97" s="27"/>
      <c r="Z97" s="81" t="s">
        <v>165</v>
      </c>
      <c r="AA97" s="27">
        <f>Datos!$FP38</f>
        <v>11.608861927996834</v>
      </c>
      <c r="AB97" s="27">
        <f>Datos!$FP39</f>
        <v>10.537762389093269</v>
      </c>
      <c r="AC97" s="27">
        <f>Datos!$FP40</f>
        <v>10.484936648418154</v>
      </c>
      <c r="AD97" s="27">
        <f>Datos!$FP41</f>
        <v>10.301593470656821</v>
      </c>
      <c r="AE97" s="27">
        <f>Datos!$FP42</f>
        <v>9.7951880615197204</v>
      </c>
      <c r="AF97" s="27">
        <f>Datos!$FP43</f>
        <v>9.40362468316372</v>
      </c>
      <c r="AG97" s="27">
        <f>Datos!$FP44</f>
        <v>9.8613360611485241</v>
      </c>
      <c r="AH97" s="27">
        <f>Datos!$FP45</f>
        <v>9.7291221830522918</v>
      </c>
      <c r="AI97" s="27">
        <f>Datos!$FP46</f>
        <v>9.5451291879286053</v>
      </c>
      <c r="AJ97" s="27">
        <f>Datos!$FP47</f>
        <v>9.5621074948736755</v>
      </c>
      <c r="AK97" s="27"/>
      <c r="AL97" s="81" t="s">
        <v>165</v>
      </c>
      <c r="AM97" s="27">
        <f>Datos!$FP48</f>
        <v>9.8242863737785644</v>
      </c>
      <c r="AN97" s="27">
        <f>Datos!$FP49</f>
        <v>9.9665174479941019</v>
      </c>
      <c r="AO97" s="27">
        <f>Datos!$FP50</f>
        <v>9.9884077481115838</v>
      </c>
      <c r="AP97" s="27">
        <f>Datos!$FP51</f>
        <v>9.7323315253233549</v>
      </c>
      <c r="AQ97" s="27">
        <f>Datos!$FP52</f>
        <v>9.6904238135528029</v>
      </c>
      <c r="AR97" s="27">
        <f>Datos!$FP53</f>
        <v>9.6986311267222085</v>
      </c>
      <c r="AS97" s="27">
        <f>Datos!$FP54</f>
        <v>9.6450693320194265</v>
      </c>
      <c r="AT97" s="27">
        <f>Datos!$FP55</f>
        <v>9.5402430790006765</v>
      </c>
      <c r="AU97" s="27">
        <f>Datos!$FP56</f>
        <v>9.305750279075367</v>
      </c>
      <c r="AV97" s="27">
        <f>Datos!$FP57</f>
        <v>9.3201304703519927</v>
      </c>
      <c r="AW97" s="27"/>
      <c r="AX97" s="81" t="s">
        <v>165</v>
      </c>
      <c r="AY97" s="27">
        <f>Datos!$FP58</f>
        <v>9.5179557991057919</v>
      </c>
      <c r="AZ97" s="27">
        <f>Datos!$FP59</f>
        <v>8.8298190410878199</v>
      </c>
      <c r="BA97" s="27">
        <f>Datos!$FP60</f>
        <v>8.8314349347756913</v>
      </c>
      <c r="BB97" s="122" t="str">
        <f>Datos!$FP61</f>
        <v>nd</v>
      </c>
      <c r="BC97" s="122" t="str">
        <f>Datos!$FP62</f>
        <v>nd</v>
      </c>
      <c r="BD97" s="122" t="str">
        <f>Datos!$FP63</f>
        <v>nd</v>
      </c>
      <c r="BE97" s="122" t="str">
        <f>Datos!$FP64</f>
        <v>nd</v>
      </c>
      <c r="BF97" s="122" t="str">
        <f>Datos!$FP65</f>
        <v>nd</v>
      </c>
      <c r="BG97" s="122" t="str">
        <f>Datos!$FP66</f>
        <v>nd</v>
      </c>
      <c r="BH97" s="122" t="str">
        <f>Datos!$FP67</f>
        <v>nd</v>
      </c>
      <c r="BI97" s="43"/>
      <c r="BJ97" s="43"/>
      <c r="BK97" s="43"/>
      <c r="BL97" s="43"/>
      <c r="BM97" s="43"/>
      <c r="BN97" s="43"/>
      <c r="BO97" s="43"/>
      <c r="BP97" s="43"/>
      <c r="BQ97" s="43"/>
      <c r="BR97" s="43"/>
      <c r="BS97" s="43"/>
      <c r="BT97" s="43"/>
      <c r="BU97" s="43"/>
      <c r="BV97" s="43"/>
      <c r="BW97" s="43"/>
      <c r="BX97" s="43"/>
      <c r="BY97" s="43"/>
      <c r="BZ97" s="43"/>
      <c r="CA97" s="43"/>
      <c r="CB97" s="43"/>
      <c r="CC97" s="43"/>
      <c r="CD97" s="43"/>
      <c r="CE97" s="43"/>
      <c r="CF97" s="43"/>
      <c r="CG97" s="43"/>
      <c r="CH97" s="43"/>
      <c r="CI97" s="43"/>
    </row>
    <row r="98" spans="1:87" x14ac:dyDescent="0.25">
      <c r="A98" s="163"/>
      <c r="B98" s="81" t="s">
        <v>322</v>
      </c>
      <c r="C98" s="27">
        <f>Datos!$FA18</f>
        <v>8.8313061872025376</v>
      </c>
      <c r="D98" s="27">
        <f>Datos!$FA19</f>
        <v>8.2148879788002898</v>
      </c>
      <c r="E98" s="27">
        <f>Datos!$FA20</f>
        <v>8.2378854625550648</v>
      </c>
      <c r="F98" s="27">
        <f>Datos!$FA21</f>
        <v>10.23194912083801</v>
      </c>
      <c r="G98" s="27">
        <f>Datos!$FA22</f>
        <v>10.26470588235294</v>
      </c>
      <c r="H98" s="27">
        <f>Datos!$FA23</f>
        <v>10.602939156709242</v>
      </c>
      <c r="I98" s="27">
        <f>Datos!$FA24</f>
        <v>13.114964675658317</v>
      </c>
      <c r="J98" s="27">
        <f>Datos!$FA25</f>
        <v>13.407685780094559</v>
      </c>
      <c r="K98" s="27">
        <f>Datos!$FA26</f>
        <v>16.453639514731368</v>
      </c>
      <c r="L98" s="27">
        <f>Datos!$FA27</f>
        <v>18.958898979496304</v>
      </c>
      <c r="M98" s="27"/>
      <c r="N98" s="81" t="s">
        <v>322</v>
      </c>
      <c r="O98" s="27">
        <f>Datos!$FA28</f>
        <v>18.611430763329498</v>
      </c>
      <c r="P98" s="27">
        <f>Datos!$FA29</f>
        <v>17.296952289771824</v>
      </c>
      <c r="Q98" s="27">
        <f>Datos!$FA30</f>
        <v>19.823981328406106</v>
      </c>
      <c r="R98" s="27">
        <f>Datos!$FA31</f>
        <v>17.57250268528464</v>
      </c>
      <c r="S98" s="27">
        <f>Datos!$FA32</f>
        <v>18.521741933404247</v>
      </c>
      <c r="T98" s="27">
        <f>Datos!$FA33</f>
        <v>21.268239630222652</v>
      </c>
      <c r="U98" s="27">
        <f>Datos!$FA34</f>
        <v>22.379984620454795</v>
      </c>
      <c r="V98" s="27">
        <f>Datos!$FA35</f>
        <v>21.167848587624221</v>
      </c>
      <c r="W98" s="27">
        <f>Datos!$FA36</f>
        <v>19.722298850574713</v>
      </c>
      <c r="X98" s="27">
        <f>Datos!$FA37</f>
        <v>19.344842850818946</v>
      </c>
      <c r="Y98" s="27"/>
      <c r="Z98" s="81" t="s">
        <v>322</v>
      </c>
      <c r="AA98" s="27">
        <f>Datos!$FA38</f>
        <v>22.212514835816961</v>
      </c>
      <c r="AB98" s="27">
        <f>Datos!$FA39</f>
        <v>22.673663709153864</v>
      </c>
      <c r="AC98" s="27">
        <f>Datos!$FA40</f>
        <v>19.36082084994392</v>
      </c>
      <c r="AD98" s="27">
        <f>Datos!$FA41</f>
        <v>18.816556548775747</v>
      </c>
      <c r="AE98" s="27">
        <f>Datos!$FA42</f>
        <v>18.779080588125815</v>
      </c>
      <c r="AF98" s="27">
        <f>Datos!$FA43</f>
        <v>20.173241891655312</v>
      </c>
      <c r="AG98" s="27">
        <f>Datos!$FA44</f>
        <v>22.127269627482736</v>
      </c>
      <c r="AH98" s="27">
        <f>Datos!$FA45</f>
        <v>24.760962536708767</v>
      </c>
      <c r="AI98" s="27">
        <f>Datos!$FA46</f>
        <v>26.538941097693318</v>
      </c>
      <c r="AJ98" s="27">
        <f>Datos!$FA47</f>
        <v>28.60141020767637</v>
      </c>
      <c r="AK98" s="27"/>
      <c r="AL98" s="81" t="s">
        <v>322</v>
      </c>
      <c r="AM98" s="27">
        <f>Datos!$FA48</f>
        <v>29.308205739786104</v>
      </c>
      <c r="AN98" s="27">
        <f>Datos!$FA49</f>
        <v>30.548959067376508</v>
      </c>
      <c r="AO98" s="27">
        <f>Datos!$FA50</f>
        <v>32.99491436691347</v>
      </c>
      <c r="AP98" s="27">
        <f>Datos!$FA51</f>
        <v>35.056326464689967</v>
      </c>
      <c r="AQ98" s="27">
        <f>Datos!$FA52</f>
        <v>37.239289285439582</v>
      </c>
      <c r="AR98" s="27">
        <f>Datos!$FA53</f>
        <v>38.494350549383363</v>
      </c>
      <c r="AS98" s="27">
        <f>Datos!$FA54</f>
        <v>41.920984625285321</v>
      </c>
      <c r="AT98" s="27">
        <f>Datos!$FA55</f>
        <v>43.644384424938103</v>
      </c>
      <c r="AU98" s="27">
        <f>Datos!$FA56</f>
        <v>45.077559483358534</v>
      </c>
      <c r="AV98" s="27">
        <f>Datos!$FA57</f>
        <v>45.277709898251537</v>
      </c>
      <c r="AW98" s="27"/>
      <c r="AX98" s="81" t="s">
        <v>322</v>
      </c>
      <c r="AY98" s="27">
        <f>Datos!$FA58</f>
        <v>43.80358117271755</v>
      </c>
      <c r="AZ98" s="27">
        <f>Datos!$FA59</f>
        <v>41.555862075097785</v>
      </c>
      <c r="BA98" s="27">
        <f>Datos!$FA60</f>
        <v>43.405027044225264</v>
      </c>
      <c r="BB98" s="27">
        <f>Datos!$FA61</f>
        <v>48.030078017867666</v>
      </c>
      <c r="BC98" s="27">
        <f>Datos!$FA62</f>
        <v>45.35709631350435</v>
      </c>
      <c r="BD98" s="27">
        <f>Datos!$FA63</f>
        <v>43.304734580931445</v>
      </c>
      <c r="BE98" s="27">
        <f>Datos!$FA64</f>
        <v>47.01508642469534</v>
      </c>
      <c r="BF98" s="27">
        <f>Datos!$FA65</f>
        <v>44.547846755407164</v>
      </c>
      <c r="BG98" s="27">
        <f>Datos!$FA66</f>
        <v>49.593307854238176</v>
      </c>
      <c r="BH98" s="27">
        <f>Datos!$FA67</f>
        <v>70.15708983293284</v>
      </c>
      <c r="BI98" s="43"/>
      <c r="BJ98" s="43"/>
      <c r="BK98" s="43"/>
      <c r="BL98" s="43"/>
      <c r="BM98" s="43"/>
      <c r="BN98" s="43"/>
      <c r="BO98" s="43"/>
      <c r="BP98" s="43"/>
      <c r="BQ98" s="43"/>
      <c r="BR98" s="43"/>
      <c r="BS98" s="43"/>
      <c r="BT98" s="43"/>
      <c r="BU98" s="43"/>
      <c r="BV98" s="43"/>
      <c r="BW98" s="43"/>
      <c r="BX98" s="43"/>
      <c r="BY98" s="43"/>
      <c r="BZ98" s="43"/>
      <c r="CA98" s="43"/>
      <c r="CB98" s="43"/>
      <c r="CC98" s="43"/>
      <c r="CD98" s="43"/>
      <c r="CE98" s="43"/>
      <c r="CF98" s="43"/>
      <c r="CG98" s="43"/>
      <c r="CH98" s="43"/>
      <c r="CI98" s="43"/>
    </row>
    <row r="99" spans="1:87" x14ac:dyDescent="0.25">
      <c r="A99" s="43"/>
      <c r="B99" s="83" t="s">
        <v>168</v>
      </c>
      <c r="C99" s="27">
        <f>Datos!$FC18</f>
        <v>1.0576414595452142</v>
      </c>
      <c r="D99" s="27">
        <f>Datos!$FC19</f>
        <v>0.74680799807275355</v>
      </c>
      <c r="E99" s="27">
        <f>Datos!$FC20</f>
        <v>0.55066079295154191</v>
      </c>
      <c r="F99" s="27">
        <f>Datos!$FC21</f>
        <v>1.627384960718294</v>
      </c>
      <c r="G99" s="27">
        <f>Datos!$FC22</f>
        <v>1.3970588235294119</v>
      </c>
      <c r="H99" s="27">
        <f>Datos!$FC23</f>
        <v>3.0765004807032001</v>
      </c>
      <c r="I99" s="27">
        <f>Datos!$FC24</f>
        <v>4.0719332048811818</v>
      </c>
      <c r="J99" s="27">
        <f>Datos!$FC25</f>
        <v>4.7642138441023159</v>
      </c>
      <c r="K99" s="27">
        <f>Datos!$FC26</f>
        <v>5.8925476603119584</v>
      </c>
      <c r="L99" s="27">
        <f>Datos!$FC27</f>
        <v>6.7971163748712664</v>
      </c>
      <c r="M99" s="27"/>
      <c r="N99" s="83" t="s">
        <v>168</v>
      </c>
      <c r="O99" s="27">
        <f>Datos!$FC28</f>
        <v>5.6233218258534716</v>
      </c>
      <c r="P99" s="27">
        <f>Datos!$FC29</f>
        <v>5.5954470506887937</v>
      </c>
      <c r="Q99" s="27">
        <f>Datos!$FC30</f>
        <v>5.6744140814937278</v>
      </c>
      <c r="R99" s="27">
        <f>Datos!$FC31</f>
        <v>5.6677407805227356</v>
      </c>
      <c r="S99" s="27">
        <f>Datos!$FC32</f>
        <v>5.7828063049995171</v>
      </c>
      <c r="T99" s="27">
        <f>Datos!$FC33</f>
        <v>6.8155040633213497</v>
      </c>
      <c r="U99" s="27">
        <f>Datos!$FC34</f>
        <v>6.4951115017027359</v>
      </c>
      <c r="V99" s="27">
        <f>Datos!$FC35</f>
        <v>4.4019638071294738</v>
      </c>
      <c r="W99" s="27">
        <f>Datos!$FC36</f>
        <v>3.8473563218390807</v>
      </c>
      <c r="X99" s="27">
        <f>Datos!$FC37</f>
        <v>3.8086337776466155</v>
      </c>
      <c r="Y99" s="27"/>
      <c r="Z99" s="83" t="s">
        <v>168</v>
      </c>
      <c r="AA99" s="27">
        <f>Datos!$FC38</f>
        <v>4.5991032572860346</v>
      </c>
      <c r="AB99" s="27">
        <f>Datos!$FC39</f>
        <v>4.5647587102358802</v>
      </c>
      <c r="AC99" s="27">
        <f>Datos!$FC40</f>
        <v>2.4929763583667395</v>
      </c>
      <c r="AD99" s="27">
        <f>Datos!$FC41</f>
        <v>2.2415468324912551</v>
      </c>
      <c r="AE99" s="27">
        <f>Datos!$FC42</f>
        <v>2.1733245351335801</v>
      </c>
      <c r="AF99" s="27">
        <f>Datos!$FC43</f>
        <v>3.2981419883236796</v>
      </c>
      <c r="AG99" s="27">
        <f>Datos!$FC44</f>
        <v>3.0737646691103344</v>
      </c>
      <c r="AH99" s="27">
        <f>Datos!$FC45</f>
        <v>3.140830165995629</v>
      </c>
      <c r="AI99" s="27">
        <f>Datos!$FC46</f>
        <v>3.8825648248631923</v>
      </c>
      <c r="AJ99" s="27">
        <f>Datos!$FC47</f>
        <v>4.2980817106665024</v>
      </c>
      <c r="AK99" s="27"/>
      <c r="AL99" s="83" t="s">
        <v>168</v>
      </c>
      <c r="AM99" s="27">
        <f>Datos!$FC48</f>
        <v>3.8797414788028006</v>
      </c>
      <c r="AN99" s="27">
        <f>Datos!$FC49</f>
        <v>3.2655671463660023</v>
      </c>
      <c r="AO99" s="27">
        <f>Datos!$FC50</f>
        <v>3.8314262209258843</v>
      </c>
      <c r="AP99" s="27">
        <f>Datos!$FC51</f>
        <v>4.377582470827333</v>
      </c>
      <c r="AQ99" s="27">
        <f>Datos!$FC52</f>
        <v>3.8110914545035</v>
      </c>
      <c r="AR99" s="27">
        <f>Datos!$FC53</f>
        <v>3.6847867770064857</v>
      </c>
      <c r="AS99" s="27">
        <f>Datos!$FC54</f>
        <v>4.6104033223059053</v>
      </c>
      <c r="AT99" s="27">
        <f>Datos!$FC55</f>
        <v>4.3538149898717089</v>
      </c>
      <c r="AU99" s="27">
        <f>Datos!$FC56</f>
        <v>3.6215513529288117</v>
      </c>
      <c r="AV99" s="27">
        <f>Datos!$FC57</f>
        <v>7.0659045271512202</v>
      </c>
      <c r="AW99" s="27"/>
      <c r="AX99" s="83" t="s">
        <v>168</v>
      </c>
      <c r="AY99" s="27">
        <f>Datos!$FC58</f>
        <v>9.0277627006286085</v>
      </c>
      <c r="AZ99" s="27">
        <f>Datos!$FC59</f>
        <v>10.668250886121815</v>
      </c>
      <c r="BA99" s="27">
        <f>Datos!$FC60</f>
        <v>11.678105540657242</v>
      </c>
      <c r="BB99" s="27">
        <f>Datos!$FC61</f>
        <v>9.7860052167519598</v>
      </c>
      <c r="BC99" s="27">
        <f>Datos!$FC62</f>
        <v>11.305314603709695</v>
      </c>
      <c r="BD99" s="27">
        <f>Datos!$FC63</f>
        <v>11.969891306486957</v>
      </c>
      <c r="BE99" s="27">
        <f>Datos!$FC64</f>
        <v>15.074036862279245</v>
      </c>
      <c r="BF99" s="27">
        <f>Datos!$FC65</f>
        <v>14.000751837413681</v>
      </c>
      <c r="BG99" s="27">
        <f>Datos!$FC66</f>
        <v>14.997682048311701</v>
      </c>
      <c r="BH99" s="27">
        <f>Datos!$FC67</f>
        <v>22.29528349082404</v>
      </c>
      <c r="BI99" s="43"/>
      <c r="BJ99" s="43"/>
      <c r="BK99" s="43"/>
      <c r="BL99" s="43"/>
      <c r="BM99" s="43"/>
      <c r="BN99" s="43"/>
      <c r="BO99" s="43"/>
      <c r="BP99" s="43"/>
      <c r="BQ99" s="43"/>
      <c r="BR99" s="43"/>
      <c r="BS99" s="43"/>
      <c r="BT99" s="43"/>
      <c r="BU99" s="43"/>
      <c r="BV99" s="43"/>
      <c r="BW99" s="43"/>
      <c r="BX99" s="43"/>
      <c r="BY99" s="43"/>
      <c r="BZ99" s="43"/>
      <c r="CA99" s="43"/>
      <c r="CB99" s="43"/>
      <c r="CC99" s="43"/>
      <c r="CD99" s="43"/>
      <c r="CE99" s="43"/>
      <c r="CF99" s="43"/>
      <c r="CG99" s="43"/>
      <c r="CH99" s="43"/>
      <c r="CI99" s="43"/>
    </row>
    <row r="100" spans="1:87" x14ac:dyDescent="0.25">
      <c r="A100" s="43"/>
      <c r="B100" s="98" t="s">
        <v>170</v>
      </c>
      <c r="C100" s="27">
        <f>Datos!$FE18</f>
        <v>0.79323109465891073</v>
      </c>
      <c r="D100" s="27">
        <f>Datos!$FE19</f>
        <v>1.3008913514815708</v>
      </c>
      <c r="E100" s="27">
        <f>Datos!$FE20</f>
        <v>1.4537444933920705</v>
      </c>
      <c r="F100" s="27">
        <f>Datos!$FE21</f>
        <v>2.4317246539468762</v>
      </c>
      <c r="G100" s="27">
        <f>Datos!$FE22</f>
        <v>3.6176470588235294</v>
      </c>
      <c r="H100" s="27">
        <f>Datos!$FE23</f>
        <v>3.2687817607471503</v>
      </c>
      <c r="I100" s="27">
        <f>Datos!$FE24</f>
        <v>3.7636480411046884</v>
      </c>
      <c r="J100" s="27">
        <f>Datos!$FE25</f>
        <v>3.4307188750151534</v>
      </c>
      <c r="K100" s="27">
        <f>Datos!$FE26</f>
        <v>4.0511265164644712</v>
      </c>
      <c r="L100" s="27">
        <f>Datos!$FE27</f>
        <v>4.5407733358299787</v>
      </c>
      <c r="M100" s="27"/>
      <c r="N100" s="98" t="s">
        <v>170</v>
      </c>
      <c r="O100" s="27">
        <f>Datos!$FE28</f>
        <v>5.0863060989643261</v>
      </c>
      <c r="P100" s="27">
        <f>Datos!$FE29</f>
        <v>4.0689325035902346</v>
      </c>
      <c r="Q100" s="27">
        <f>Datos!$FE30</f>
        <v>5.1541378975007293</v>
      </c>
      <c r="R100" s="27">
        <f>Datos!$FE31</f>
        <v>4.4575725026852844</v>
      </c>
      <c r="S100" s="27">
        <f>Datos!$FE32</f>
        <v>4.7061857331657162</v>
      </c>
      <c r="T100" s="27">
        <f>Datos!$FE33</f>
        <v>5.8608501253738554</v>
      </c>
      <c r="U100" s="27">
        <f>Datos!$FE34</f>
        <v>7.4014061298473033</v>
      </c>
      <c r="V100" s="27">
        <f>Datos!$FE35</f>
        <v>7.810165310817542</v>
      </c>
      <c r="W100" s="27">
        <f>Datos!$FE36</f>
        <v>7.5659770114942528</v>
      </c>
      <c r="X100" s="27">
        <f>Datos!$FE37</f>
        <v>7.3926516157591857</v>
      </c>
      <c r="Y100" s="27"/>
      <c r="Z100" s="98" t="s">
        <v>170</v>
      </c>
      <c r="AA100" s="27">
        <f>Datos!$FE38</f>
        <v>9.0449030726625335</v>
      </c>
      <c r="AB100" s="27">
        <f>Datos!$FE39</f>
        <v>9.6299502272235458</v>
      </c>
      <c r="AC100" s="27">
        <f>Datos!$FE40</f>
        <v>8.2040576105182499</v>
      </c>
      <c r="AD100" s="27">
        <f>Datos!$FE41</f>
        <v>7.5340069957248348</v>
      </c>
      <c r="AE100" s="27">
        <f>Datos!$FE42</f>
        <v>7.5224607887924471</v>
      </c>
      <c r="AF100" s="27">
        <f>Datos!$FE43</f>
        <v>7.8735242850727287</v>
      </c>
      <c r="AG100" s="27">
        <f>Datos!$FE44</f>
        <v>8.5777001108174922</v>
      </c>
      <c r="AH100" s="27">
        <f>Datos!$FE45</f>
        <v>10.467555399710712</v>
      </c>
      <c r="AI100" s="27">
        <f>Datos!$FE46</f>
        <v>11.019649495485927</v>
      </c>
      <c r="AJ100" s="27">
        <f>Datos!$FE47</f>
        <v>11.62537945508376</v>
      </c>
      <c r="AK100" s="27"/>
      <c r="AL100" s="98" t="s">
        <v>170</v>
      </c>
      <c r="AM100" s="27">
        <f>Datos!$FE48</f>
        <v>11.325690543971685</v>
      </c>
      <c r="AN100" s="27">
        <f>Datos!$FE49</f>
        <v>11.67775284011063</v>
      </c>
      <c r="AO100" s="27">
        <f>Datos!$FE50</f>
        <v>12.243661655822303</v>
      </c>
      <c r="AP100" s="27">
        <f>Datos!$FE51</f>
        <v>11.900900415887158</v>
      </c>
      <c r="AQ100" s="27">
        <f>Datos!$FE52</f>
        <v>12.835012691331436</v>
      </c>
      <c r="AR100" s="27">
        <f>Datos!$FE53</f>
        <v>12.931489643137015</v>
      </c>
      <c r="AS100" s="27">
        <f>Datos!$FE54</f>
        <v>13.052418827740853</v>
      </c>
      <c r="AT100" s="27">
        <f>Datos!$FE55</f>
        <v>12.923700202565833</v>
      </c>
      <c r="AU100" s="27">
        <f>Datos!$FE56</f>
        <v>13.896830887469875</v>
      </c>
      <c r="AV100" s="27">
        <f>Datos!$FE57</f>
        <v>13.476801138959424</v>
      </c>
      <c r="AW100" s="27"/>
      <c r="AX100" s="98" t="s">
        <v>170</v>
      </c>
      <c r="AY100" s="27">
        <f>Datos!$FE58</f>
        <v>13.249123233621512</v>
      </c>
      <c r="AZ100" s="27">
        <f>Datos!$FE59</f>
        <v>12.919761655739034</v>
      </c>
      <c r="BA100" s="27">
        <f>Datos!$FE60</f>
        <v>14.050815872005817</v>
      </c>
      <c r="BB100" s="27">
        <f>Datos!$FE61</f>
        <v>17.787723710546125</v>
      </c>
      <c r="BC100" s="27">
        <f>Datos!$FE62</f>
        <v>17.364917807796946</v>
      </c>
      <c r="BD100" s="27">
        <f>Datos!$FE63</f>
        <v>15.118306766755168</v>
      </c>
      <c r="BE100" s="27">
        <f>Datos!$FE64</f>
        <v>14.539404066990794</v>
      </c>
      <c r="BF100" s="27">
        <f>Datos!$FE65</f>
        <v>13.288077365936937</v>
      </c>
      <c r="BG100" s="27">
        <f>Datos!$FE66</f>
        <v>15.468483607029565</v>
      </c>
      <c r="BH100" s="27">
        <f>Datos!$FE67</f>
        <v>26.768096276774155</v>
      </c>
      <c r="BI100" s="43"/>
      <c r="BJ100" s="43"/>
      <c r="BK100" s="43"/>
      <c r="BL100" s="43"/>
      <c r="BM100" s="43"/>
      <c r="BN100" s="43"/>
      <c r="BO100" s="43"/>
      <c r="BP100" s="43"/>
      <c r="BQ100" s="43"/>
      <c r="BR100" s="43"/>
      <c r="BS100" s="43"/>
      <c r="BT100" s="43"/>
      <c r="BU100" s="43"/>
      <c r="BV100" s="43"/>
      <c r="BW100" s="43"/>
      <c r="BX100" s="43"/>
      <c r="BY100" s="43"/>
      <c r="BZ100" s="43"/>
      <c r="CA100" s="43"/>
      <c r="CB100" s="43"/>
      <c r="CC100" s="43"/>
      <c r="CD100" s="43"/>
      <c r="CE100" s="43"/>
      <c r="CF100" s="43"/>
      <c r="CG100" s="43"/>
      <c r="CH100" s="43"/>
      <c r="CI100" s="43"/>
    </row>
    <row r="101" spans="1:87" x14ac:dyDescent="0.25">
      <c r="A101" s="43"/>
      <c r="B101" s="98" t="s">
        <v>172</v>
      </c>
      <c r="C101" s="27">
        <f>Datos!$FG18</f>
        <v>6.9804336329984134</v>
      </c>
      <c r="D101" s="27">
        <f>Datos!$FG19</f>
        <v>6.167188629245965</v>
      </c>
      <c r="E101" s="27">
        <f>Datos!$FG20</f>
        <v>6.2334801762114544</v>
      </c>
      <c r="F101" s="27">
        <f>Datos!$FG21</f>
        <v>6.1728395061728394</v>
      </c>
      <c r="G101" s="27">
        <f>Datos!$FG22</f>
        <v>5.25</v>
      </c>
      <c r="H101" s="27">
        <f>Datos!$FG23</f>
        <v>4.2576569152588926</v>
      </c>
      <c r="I101" s="27">
        <f>Datos!$FG24</f>
        <v>5.2793834296724471</v>
      </c>
      <c r="J101" s="27">
        <f>Datos!$FG25</f>
        <v>5.2127530609770876</v>
      </c>
      <c r="K101" s="27">
        <f>Datos!$FG26</f>
        <v>6.5099653379549398</v>
      </c>
      <c r="L101" s="27">
        <f>Datos!$FG27</f>
        <v>7.6210092687950564</v>
      </c>
      <c r="M101" s="27"/>
      <c r="N101" s="98" t="s">
        <v>172</v>
      </c>
      <c r="O101" s="27">
        <f>Datos!$FG28</f>
        <v>7.9018028385117001</v>
      </c>
      <c r="P101" s="27">
        <f>Datos!$FG29</f>
        <v>7.6325727354927935</v>
      </c>
      <c r="Q101" s="27">
        <f>Datos!$FG30</f>
        <v>8.9954293494116495</v>
      </c>
      <c r="R101" s="27">
        <f>Datos!$FG31</f>
        <v>7.4471894020766207</v>
      </c>
      <c r="S101" s="27">
        <f>Datos!$FG32</f>
        <v>8.0327498952390162</v>
      </c>
      <c r="T101" s="27">
        <f>Datos!$FG33</f>
        <v>8.5918854415274453</v>
      </c>
      <c r="U101" s="27">
        <f>Datos!$FG34</f>
        <v>8.4834669889047571</v>
      </c>
      <c r="V101" s="27">
        <f>Datos!$FG35</f>
        <v>8.9557194696772058</v>
      </c>
      <c r="W101" s="27">
        <f>Datos!$FG36</f>
        <v>8.3089655172413792</v>
      </c>
      <c r="X101" s="27">
        <f>Datos!$FG37</f>
        <v>8.1435574574131468</v>
      </c>
      <c r="Y101" s="27"/>
      <c r="Z101" s="98" t="s">
        <v>172</v>
      </c>
      <c r="AA101" s="27">
        <f>Datos!$FG38</f>
        <v>8.5685085058683903</v>
      </c>
      <c r="AB101" s="27">
        <f>Datos!$FG39</f>
        <v>8.478954771694438</v>
      </c>
      <c r="AC101" s="27">
        <f>Datos!$FG40</f>
        <v>8.6637868810589325</v>
      </c>
      <c r="AD101" s="27">
        <f>Datos!$FG41</f>
        <v>9.0410027205596588</v>
      </c>
      <c r="AE101" s="27">
        <f>Datos!$FG42</f>
        <v>9.0832952641997871</v>
      </c>
      <c r="AF101" s="27">
        <f>Datos!$FG43</f>
        <v>9.0015756182589044</v>
      </c>
      <c r="AG101" s="27">
        <f>Datos!$FG44</f>
        <v>10.475804847554912</v>
      </c>
      <c r="AH101" s="27">
        <f>Datos!$FG45</f>
        <v>11.152576971002423</v>
      </c>
      <c r="AI101" s="27">
        <f>Datos!$FG46</f>
        <v>11.636726777344201</v>
      </c>
      <c r="AJ101" s="27">
        <f>Datos!$FG47</f>
        <v>12.677949041926107</v>
      </c>
      <c r="AK101" s="27"/>
      <c r="AL101" s="98" t="s">
        <v>172</v>
      </c>
      <c r="AM101" s="27">
        <f>Datos!$FG48</f>
        <v>14.102773717011619</v>
      </c>
      <c r="AN101" s="27">
        <f>Datos!$FG49</f>
        <v>15.605639080899875</v>
      </c>
      <c r="AO101" s="27">
        <f>Datos!$FG50</f>
        <v>16.919826490165281</v>
      </c>
      <c r="AP101" s="27">
        <f>Datos!$FG51</f>
        <v>18.777843577975478</v>
      </c>
      <c r="AQ101" s="27">
        <f>Datos!$FG52</f>
        <v>20.593185139604646</v>
      </c>
      <c r="AR101" s="27">
        <f>Datos!$FG53</f>
        <v>21.878074129239867</v>
      </c>
      <c r="AS101" s="27">
        <f>Datos!$FG54</f>
        <v>24.258162475238564</v>
      </c>
      <c r="AT101" s="27">
        <f>Datos!$FG55</f>
        <v>26.366869232500562</v>
      </c>
      <c r="AU101" s="27">
        <f>Datos!$FG56</f>
        <v>27.559177242959855</v>
      </c>
      <c r="AV101" s="27">
        <f>Datos!$FG57</f>
        <v>24.735004232140898</v>
      </c>
      <c r="AW101" s="27"/>
      <c r="AX101" s="98" t="s">
        <v>172</v>
      </c>
      <c r="AY101" s="27">
        <f>Datos!$FG58</f>
        <v>21.526695238467429</v>
      </c>
      <c r="AZ101" s="27">
        <f>Datos!$FG59</f>
        <v>17.967849533236933</v>
      </c>
      <c r="BA101" s="27">
        <f>Datos!$FG60</f>
        <v>17.676105631562201</v>
      </c>
      <c r="BB101" s="27">
        <f>Datos!$FG61</f>
        <v>20.456349090569585</v>
      </c>
      <c r="BC101" s="27">
        <f>Datos!$FG62</f>
        <v>16.686863901997715</v>
      </c>
      <c r="BD101" s="27">
        <f>Datos!$FG63</f>
        <v>16.21653650768932</v>
      </c>
      <c r="BE101" s="27">
        <f>Datos!$FG64</f>
        <v>17.401645495425303</v>
      </c>
      <c r="BF101" s="27">
        <f>Datos!$FG65</f>
        <v>17.259017552056545</v>
      </c>
      <c r="BG101" s="27">
        <f>Datos!$FG66</f>
        <v>19.127142198896916</v>
      </c>
      <c r="BH101" s="27">
        <f>Datos!$FG67</f>
        <v>21.093710065334641</v>
      </c>
      <c r="BI101" s="43"/>
      <c r="BJ101" s="43"/>
      <c r="BK101" s="43"/>
      <c r="BL101" s="43"/>
      <c r="BM101" s="43"/>
      <c r="BN101" s="43"/>
      <c r="BO101" s="43"/>
      <c r="BP101" s="43"/>
      <c r="BQ101" s="43"/>
      <c r="BR101" s="43"/>
      <c r="BS101" s="43"/>
      <c r="BT101" s="43"/>
      <c r="BU101" s="43"/>
      <c r="BV101" s="43"/>
      <c r="BW101" s="43"/>
      <c r="BX101" s="43"/>
      <c r="BY101" s="43"/>
      <c r="BZ101" s="43"/>
      <c r="CA101" s="43"/>
      <c r="CB101" s="43"/>
      <c r="CC101" s="43"/>
      <c r="CD101" s="43"/>
      <c r="CE101" s="43"/>
      <c r="CF101" s="43"/>
      <c r="CG101" s="43"/>
      <c r="CH101" s="43"/>
      <c r="CI101" s="43"/>
    </row>
    <row r="102" spans="1:87" x14ac:dyDescent="0.25">
      <c r="A102" s="43"/>
      <c r="B102" s="87" t="s">
        <v>174</v>
      </c>
      <c r="C102" s="27" t="str">
        <f>Datos!$FU18</f>
        <v>-</v>
      </c>
      <c r="D102" s="27" t="str">
        <f>Datos!$FU19</f>
        <v>-</v>
      </c>
      <c r="E102" s="27">
        <f>Datos!$FU20</f>
        <v>1.3273195876288659</v>
      </c>
      <c r="F102" s="27">
        <f>Datos!$FU21</f>
        <v>1.4324942791762014</v>
      </c>
      <c r="G102" s="27">
        <f>Datos!$FU22</f>
        <v>1.5636792452830188</v>
      </c>
      <c r="H102" s="27">
        <f>Datos!$FU23</f>
        <v>1.5515789473684209</v>
      </c>
      <c r="I102" s="27">
        <f>Datos!$FU24</f>
        <v>1.5767857142857142</v>
      </c>
      <c r="J102" s="27">
        <f>Datos!$FU25</f>
        <v>1.4709141274238227</v>
      </c>
      <c r="K102" s="27">
        <f>Datos!$FU26</f>
        <v>1.4591484464902187</v>
      </c>
      <c r="L102" s="27">
        <f>Datos!$FU27</f>
        <v>1.3318112633181127</v>
      </c>
      <c r="M102" s="27"/>
      <c r="N102" s="87" t="s">
        <v>174</v>
      </c>
      <c r="O102" s="27">
        <f>Datos!$FU28</f>
        <v>1.3021442495126705</v>
      </c>
      <c r="P102" s="27">
        <f>Datos!$FU29</f>
        <v>1.2702495201535509</v>
      </c>
      <c r="Q102" s="27">
        <f>Datos!$FU30</f>
        <v>1.0695074040495618</v>
      </c>
      <c r="R102" s="27">
        <f>Datos!$FU31</f>
        <v>1.0629606879606879</v>
      </c>
      <c r="S102" s="27">
        <f>Datos!$FU32</f>
        <v>1.1257367387033399</v>
      </c>
      <c r="T102" s="27">
        <f>Datos!$FU33</f>
        <v>1.1373801916932906</v>
      </c>
      <c r="U102" s="27">
        <f>Datos!$FU34</f>
        <v>1.0774752475247524</v>
      </c>
      <c r="V102" s="27">
        <f>Datos!$FU35</f>
        <v>1.1548996913580247</v>
      </c>
      <c r="W102" s="27">
        <f>Datos!$FU36</f>
        <v>1.2665300800894022</v>
      </c>
      <c r="X102" s="27">
        <f>Datos!$FU37</f>
        <v>1.2485008818342151</v>
      </c>
      <c r="Y102" s="27"/>
      <c r="Z102" s="87" t="s">
        <v>174</v>
      </c>
      <c r="AA102" s="27">
        <f>Datos!$FU38</f>
        <v>1.2757585861953984</v>
      </c>
      <c r="AB102" s="27">
        <f>Datos!$FU39</f>
        <v>1.2276949057134816</v>
      </c>
      <c r="AC102" s="27">
        <f>Datos!$FU40</f>
        <v>1.2706621556307396</v>
      </c>
      <c r="AD102" s="27">
        <f>Datos!$FU41</f>
        <v>1.2837066315327186</v>
      </c>
      <c r="AE102" s="27">
        <f>Datos!$FU42</f>
        <v>1.33998283998284</v>
      </c>
      <c r="AF102" s="27">
        <f>Datos!$FU43</f>
        <v>1.3110675808031342</v>
      </c>
      <c r="AG102" s="27">
        <f>Datos!$FU44</f>
        <v>1.363700254765879</v>
      </c>
      <c r="AH102" s="27">
        <f>Datos!$FU45</f>
        <v>1.4237359314631279</v>
      </c>
      <c r="AI102" s="27">
        <f>Datos!$FU46</f>
        <v>1.3425525570299688</v>
      </c>
      <c r="AJ102" s="27">
        <f>Datos!$FU47</f>
        <v>1.3632084986216635</v>
      </c>
      <c r="AK102" s="27"/>
      <c r="AL102" s="87" t="s">
        <v>174</v>
      </c>
      <c r="AM102" s="27">
        <f>Datos!$FU48</f>
        <v>1.4343165162618861</v>
      </c>
      <c r="AN102" s="27">
        <f>Datos!$FU49</f>
        <v>1.5746838327446735</v>
      </c>
      <c r="AO102" s="27">
        <f>Datos!$FU50</f>
        <v>1.5454450261780104</v>
      </c>
      <c r="AP102" s="27">
        <f>Datos!$FU51</f>
        <v>1.5408609738884969</v>
      </c>
      <c r="AQ102" s="27">
        <f>Datos!$FU52</f>
        <v>1.628194521051664</v>
      </c>
      <c r="AR102" s="27">
        <f>Datos!$FU53</f>
        <v>1.7378833693304536</v>
      </c>
      <c r="AS102" s="27">
        <f>Datos!$FU54</f>
        <v>1.565763477279142</v>
      </c>
      <c r="AT102" s="27">
        <f>Datos!$FU55</f>
        <v>1.5999217195603248</v>
      </c>
      <c r="AU102" s="27">
        <f>Datos!$FU56</f>
        <v>1.6644629652838701</v>
      </c>
      <c r="AV102" s="27">
        <f>Datos!$FU57</f>
        <v>1.1254699001626074</v>
      </c>
      <c r="AW102" s="27"/>
      <c r="AX102" s="87" t="s">
        <v>174</v>
      </c>
      <c r="AY102" s="27">
        <f>Datos!$FU58</f>
        <v>0.98617591152583373</v>
      </c>
      <c r="AZ102" s="27">
        <f>Datos!$FU59</f>
        <v>0.85037247684014028</v>
      </c>
      <c r="BA102" s="27">
        <f>Datos!$FU60</f>
        <v>0.79143969913138912</v>
      </c>
      <c r="BB102" s="27">
        <f>Datos!$FU61</f>
        <v>0.84696272547721563</v>
      </c>
      <c r="BC102" s="27">
        <f>Datos!$FU62</f>
        <v>0.74661750365675283</v>
      </c>
      <c r="BD102" s="27">
        <f>Datos!$FU63</f>
        <v>0.76597631392882393</v>
      </c>
      <c r="BE102" s="27">
        <f>Datos!$FU64</f>
        <v>0.6348959177585447</v>
      </c>
      <c r="BF102" s="27">
        <f>Datos!$FU65</f>
        <v>0.61622045903142308</v>
      </c>
      <c r="BG102" s="27">
        <f>Datos!$FU66</f>
        <v>0.56821853462010696</v>
      </c>
      <c r="BH102" s="27">
        <f>Datos!$FU67</f>
        <v>0.38392888384372742</v>
      </c>
      <c r="BI102" s="43"/>
      <c r="BJ102" s="43"/>
      <c r="BK102" s="43"/>
      <c r="BL102" s="43"/>
      <c r="BM102" s="43"/>
      <c r="BN102" s="43"/>
      <c r="BO102" s="43"/>
      <c r="BP102" s="43"/>
      <c r="BQ102" s="43"/>
      <c r="BR102" s="43"/>
      <c r="BS102" s="43"/>
      <c r="BT102" s="43"/>
      <c r="BU102" s="43"/>
      <c r="BV102" s="43"/>
      <c r="BW102" s="43"/>
      <c r="BX102" s="43"/>
      <c r="BY102" s="43"/>
      <c r="BZ102" s="43"/>
      <c r="CA102" s="43"/>
      <c r="CB102" s="43"/>
      <c r="CC102" s="43"/>
      <c r="CD102" s="43"/>
      <c r="CE102" s="43"/>
      <c r="CF102" s="43"/>
      <c r="CG102" s="43"/>
      <c r="CH102" s="43"/>
      <c r="CI102" s="43"/>
    </row>
    <row r="103" spans="1:87" x14ac:dyDescent="0.25">
      <c r="A103" s="43"/>
      <c r="B103" s="79" t="s">
        <v>186</v>
      </c>
      <c r="C103" s="122" t="s">
        <v>124</v>
      </c>
      <c r="D103" s="122" t="s">
        <v>124</v>
      </c>
      <c r="E103" s="122" t="s">
        <v>124</v>
      </c>
      <c r="F103" s="122" t="s">
        <v>124</v>
      </c>
      <c r="G103" s="122" t="s">
        <v>124</v>
      </c>
      <c r="H103" s="122" t="s">
        <v>124</v>
      </c>
      <c r="I103" s="122" t="s">
        <v>124</v>
      </c>
      <c r="J103" s="122" t="s">
        <v>124</v>
      </c>
      <c r="K103" s="122" t="s">
        <v>124</v>
      </c>
      <c r="L103" s="122" t="s">
        <v>124</v>
      </c>
      <c r="M103" s="122"/>
      <c r="N103" s="79" t="s">
        <v>186</v>
      </c>
      <c r="O103" s="122" t="s">
        <v>124</v>
      </c>
      <c r="P103" s="122" t="s">
        <v>124</v>
      </c>
      <c r="Q103" s="122" t="s">
        <v>124</v>
      </c>
      <c r="R103" s="122" t="s">
        <v>124</v>
      </c>
      <c r="S103" s="122" t="s">
        <v>124</v>
      </c>
      <c r="T103" s="27">
        <f>Datos!$FY33</f>
        <v>11.467931482432554</v>
      </c>
      <c r="U103" s="27">
        <f>Datos!$FY34</f>
        <v>11.96034274415028</v>
      </c>
      <c r="V103" s="27">
        <f>Datos!$FY35</f>
        <v>13.71344543794322</v>
      </c>
      <c r="W103" s="27">
        <f>Datos!$FY36</f>
        <v>10.502988505747126</v>
      </c>
      <c r="X103" s="27">
        <f>Datos!$FY37</f>
        <v>9.8716246126604688</v>
      </c>
      <c r="Y103" s="27"/>
      <c r="Z103" s="79" t="s">
        <v>186</v>
      </c>
      <c r="AA103" s="27">
        <f>Datos!$FY38</f>
        <v>10.849927469339312</v>
      </c>
      <c r="AB103" s="27">
        <f>Datos!$FY39</f>
        <v>10.402239774940488</v>
      </c>
      <c r="AC103" s="27">
        <f>Datos!$FY40</f>
        <v>10.437186989883736</v>
      </c>
      <c r="AD103" s="27">
        <f>Datos!$FY41</f>
        <v>10.240963855421686</v>
      </c>
      <c r="AE103" s="27">
        <f>Datos!$FY42</f>
        <v>9.4140737356817752</v>
      </c>
      <c r="AF103" s="27">
        <f>Datos!$FY43</f>
        <v>9.3821597387670597</v>
      </c>
      <c r="AG103" s="27">
        <f>Datos!$FY44</f>
        <v>9.9813883442730091</v>
      </c>
      <c r="AH103" s="27">
        <f>Datos!$FY45</f>
        <v>9.7712629067706924</v>
      </c>
      <c r="AI103" s="27">
        <f>Datos!$FY46</f>
        <v>10.105867140779052</v>
      </c>
      <c r="AJ103" s="27">
        <f>Datos!$FY47</f>
        <v>10.733961163073332</v>
      </c>
      <c r="AK103" s="27"/>
      <c r="AL103" s="79" t="s">
        <v>186</v>
      </c>
      <c r="AM103" s="27">
        <f>Datos!$FY48</f>
        <v>11.216530737862582</v>
      </c>
      <c r="AN103" s="27">
        <f>Datos!$FY49</f>
        <v>11.347407953531757</v>
      </c>
      <c r="AO103" s="27">
        <f>Datos!$FY50</f>
        <v>12.146062373794033</v>
      </c>
      <c r="AP103" s="27">
        <f>Datos!$FY51</f>
        <v>12.820832043499914</v>
      </c>
      <c r="AQ103" s="27">
        <f>Datos!$FY52</f>
        <v>13.251903699715406</v>
      </c>
      <c r="AR103" s="27">
        <f>Datos!$FY53</f>
        <v>13.084883481817828</v>
      </c>
      <c r="AS103" s="27">
        <f>Datos!$FY54</f>
        <v>13.487063721103279</v>
      </c>
      <c r="AT103" s="27">
        <f>Datos!$FY55</f>
        <v>13.515867656988521</v>
      </c>
      <c r="AU103" s="27">
        <f>Datos!$FY56</f>
        <v>14.093357087902108</v>
      </c>
      <c r="AV103" s="27">
        <f>Datos!$FY57</f>
        <v>14.928301512591947</v>
      </c>
      <c r="AW103" s="27"/>
      <c r="AX103" s="79" t="s">
        <v>186</v>
      </c>
      <c r="AY103" s="27">
        <f>Datos!$FY58</f>
        <v>15.25218884020779</v>
      </c>
      <c r="AZ103" s="27">
        <f>Datos!$FY59</f>
        <v>15.275750883343134</v>
      </c>
      <c r="BA103" s="27">
        <f>Datos!$FY60</f>
        <v>16.512158538248261</v>
      </c>
      <c r="BB103" s="27">
        <f>Datos!$FY61</f>
        <v>20.0214738783108</v>
      </c>
      <c r="BC103" s="27">
        <f>Datos!$FY62</f>
        <v>17.973646798751719</v>
      </c>
      <c r="BD103" s="27">
        <f>Datos!$FY63</f>
        <v>17.2229975382883</v>
      </c>
      <c r="BE103" s="27">
        <f>Datos!$FY64</f>
        <v>22.457877781639016</v>
      </c>
      <c r="BF103" s="27">
        <f>Datos!$FY65</f>
        <v>21.262555878346241</v>
      </c>
      <c r="BG103" s="27">
        <f>Datos!$FY66</f>
        <v>25.644600689409309</v>
      </c>
      <c r="BH103" s="27">
        <f>Datos!$FY67</f>
        <v>46.431136737961587</v>
      </c>
      <c r="BI103" s="43"/>
      <c r="BJ103" s="43"/>
      <c r="BK103" s="43"/>
      <c r="BL103" s="43"/>
      <c r="BM103" s="43"/>
      <c r="BN103" s="43"/>
      <c r="BO103" s="43"/>
      <c r="BP103" s="43"/>
      <c r="BQ103" s="43"/>
      <c r="BR103" s="43"/>
      <c r="BS103" s="43"/>
      <c r="BT103" s="43"/>
      <c r="BU103" s="43"/>
      <c r="BV103" s="43"/>
      <c r="BW103" s="43"/>
      <c r="BX103" s="43"/>
      <c r="BY103" s="43"/>
      <c r="BZ103" s="43"/>
      <c r="CA103" s="43"/>
      <c r="CB103" s="43"/>
      <c r="CC103" s="43"/>
      <c r="CD103" s="43"/>
      <c r="CE103" s="43"/>
      <c r="CF103" s="43"/>
      <c r="CG103" s="43"/>
      <c r="CH103" s="43"/>
      <c r="CI103" s="43"/>
    </row>
    <row r="104" spans="1:87" x14ac:dyDescent="0.25">
      <c r="A104" s="163"/>
      <c r="B104" s="83" t="s">
        <v>155</v>
      </c>
      <c r="C104" s="122" t="s">
        <v>124</v>
      </c>
      <c r="D104" s="122" t="s">
        <v>124</v>
      </c>
      <c r="E104" s="122" t="s">
        <v>124</v>
      </c>
      <c r="F104" s="122" t="s">
        <v>124</v>
      </c>
      <c r="G104" s="122" t="s">
        <v>124</v>
      </c>
      <c r="H104" s="122" t="s">
        <v>124</v>
      </c>
      <c r="I104" s="122" t="s">
        <v>124</v>
      </c>
      <c r="J104" s="122" t="s">
        <v>124</v>
      </c>
      <c r="K104" s="122" t="s">
        <v>124</v>
      </c>
      <c r="L104" s="122" t="s">
        <v>124</v>
      </c>
      <c r="M104" s="122"/>
      <c r="N104" s="83" t="s">
        <v>155</v>
      </c>
      <c r="O104" s="122" t="s">
        <v>124</v>
      </c>
      <c r="P104" s="122" t="s">
        <v>124</v>
      </c>
      <c r="Q104" s="122" t="s">
        <v>124</v>
      </c>
      <c r="R104" s="122" t="s">
        <v>124</v>
      </c>
      <c r="S104" s="122" t="s">
        <v>124</v>
      </c>
      <c r="T104" s="27">
        <f>Datos!$GB33</f>
        <v>8.9785807075314938</v>
      </c>
      <c r="U104" s="27">
        <f>Datos!$GB34</f>
        <v>8.1099637482148736</v>
      </c>
      <c r="V104" s="27">
        <f>Datos!$GB35</f>
        <v>6.9634513673125733</v>
      </c>
      <c r="W104" s="27">
        <f>Datos!$GB36</f>
        <v>5.6349425287356318</v>
      </c>
      <c r="X104" s="27">
        <f>Datos!$GB37</f>
        <v>5.6695030577279359</v>
      </c>
      <c r="Y104" s="27"/>
      <c r="Z104" s="83" t="s">
        <v>155</v>
      </c>
      <c r="AA104" s="27">
        <f>Datos!$GB38</f>
        <v>6.9975603323223003</v>
      </c>
      <c r="AB104" s="27">
        <f>Datos!$GB39</f>
        <v>6.462345812594676</v>
      </c>
      <c r="AC104" s="27">
        <f>Datos!$GB40</f>
        <v>4.1953072079775247</v>
      </c>
      <c r="AD104" s="27">
        <f>Datos!$GB41</f>
        <v>4.0652934317916829</v>
      </c>
      <c r="AE104" s="27">
        <f>Datos!$GB42</f>
        <v>4.2349796118640342</v>
      </c>
      <c r="AF104" s="27">
        <f>Datos!$GB43</f>
        <v>5.478888998835413</v>
      </c>
      <c r="AG104" s="27">
        <f>Datos!$GB44</f>
        <v>5.7823999090728275</v>
      </c>
      <c r="AH104" s="27">
        <f>Datos!$GB45</f>
        <v>6.1708296024495475</v>
      </c>
      <c r="AI104" s="27">
        <f>Datos!$GB46</f>
        <v>6.9304301646309074</v>
      </c>
      <c r="AJ104" s="27">
        <f>Datos!$GB47</f>
        <v>7.66673269765126</v>
      </c>
      <c r="AK104" s="27"/>
      <c r="AL104" s="83" t="s">
        <v>155</v>
      </c>
      <c r="AM104" s="27">
        <f>Datos!$GB48</f>
        <v>7.8292105870585518</v>
      </c>
      <c r="AN104" s="27">
        <f>Datos!$GB49</f>
        <v>8.2113718477725133</v>
      </c>
      <c r="AO104" s="27">
        <f>Datos!$GB50</f>
        <v>9.4461895146211958</v>
      </c>
      <c r="AP104" s="27">
        <f>Datos!$GB51</f>
        <v>10.387084617558783</v>
      </c>
      <c r="AQ104" s="27">
        <f>Datos!$GB52</f>
        <v>10.79824628874702</v>
      </c>
      <c r="AR104" s="27">
        <f>Datos!$GB53</f>
        <v>10.707834757043056</v>
      </c>
      <c r="AS104" s="27">
        <f>Datos!$GB54</f>
        <v>11.229373849913021</v>
      </c>
      <c r="AT104" s="27">
        <f>Datos!$GB55</f>
        <v>11.191537249606123</v>
      </c>
      <c r="AU104" s="27">
        <f>Datos!$GB56</f>
        <v>11.46913028483034</v>
      </c>
      <c r="AV104" s="27">
        <f>Datos!$GB57</f>
        <v>11.953230416166424</v>
      </c>
      <c r="AW104" s="27"/>
      <c r="AX104" s="83" t="s">
        <v>155</v>
      </c>
      <c r="AY104" s="27">
        <f>Datos!$GB58</f>
        <v>12.650331238936388</v>
      </c>
      <c r="AZ104" s="27">
        <f>Datos!$GB59</f>
        <v>13.255537636141543</v>
      </c>
      <c r="BA104" s="27">
        <f>Datos!$GB60</f>
        <v>14.680150902231718</v>
      </c>
      <c r="BB104" s="27">
        <f>Datos!$GB61</f>
        <v>17.967742500189647</v>
      </c>
      <c r="BC104" s="27">
        <f>Datos!$GB62</f>
        <v>15.585722528380225</v>
      </c>
      <c r="BD104" s="27">
        <f>Datos!$GB63</f>
        <v>15.015157880686131</v>
      </c>
      <c r="BE104" s="27">
        <f>Datos!$GB64</f>
        <v>20.377985386268936</v>
      </c>
      <c r="BF104" s="27">
        <f>Datos!$GB65</f>
        <v>19.185287848763647</v>
      </c>
      <c r="BG104" s="27">
        <f>Datos!$GB66</f>
        <v>23.558313207533722</v>
      </c>
      <c r="BH104" s="27">
        <f>Datos!$GB67</f>
        <v>44.960522372843862</v>
      </c>
      <c r="BI104" s="43"/>
      <c r="BJ104" s="43"/>
      <c r="BK104" s="43"/>
      <c r="BL104" s="43"/>
      <c r="BM104" s="43"/>
      <c r="BN104" s="43"/>
      <c r="BO104" s="43"/>
      <c r="BP104" s="43"/>
      <c r="BQ104" s="43"/>
      <c r="BR104" s="43"/>
      <c r="BS104" s="43"/>
      <c r="BT104" s="43"/>
      <c r="BU104" s="43"/>
      <c r="BV104" s="43"/>
      <c r="BW104" s="43"/>
      <c r="BX104" s="43"/>
      <c r="BY104" s="43"/>
      <c r="BZ104" s="43"/>
      <c r="CA104" s="43"/>
      <c r="CB104" s="43"/>
      <c r="CC104" s="43"/>
      <c r="CD104" s="43"/>
      <c r="CE104" s="43"/>
      <c r="CF104" s="43"/>
      <c r="CG104" s="43"/>
      <c r="CH104" s="43"/>
      <c r="CI104" s="43"/>
    </row>
    <row r="105" spans="1:87" x14ac:dyDescent="0.25">
      <c r="A105" s="43"/>
      <c r="B105" s="80" t="s">
        <v>328</v>
      </c>
      <c r="C105" s="122" t="s">
        <v>124</v>
      </c>
      <c r="D105" s="122" t="s">
        <v>124</v>
      </c>
      <c r="E105" s="122" t="s">
        <v>124</v>
      </c>
      <c r="F105" s="122" t="s">
        <v>124</v>
      </c>
      <c r="G105" s="122" t="s">
        <v>124</v>
      </c>
      <c r="H105" s="122" t="s">
        <v>124</v>
      </c>
      <c r="I105" s="122" t="s">
        <v>124</v>
      </c>
      <c r="J105" s="122" t="s">
        <v>124</v>
      </c>
      <c r="K105" s="122" t="s">
        <v>124</v>
      </c>
      <c r="L105" s="122" t="s">
        <v>124</v>
      </c>
      <c r="M105" s="122"/>
      <c r="N105" s="80" t="s">
        <v>328</v>
      </c>
      <c r="O105" s="122" t="s">
        <v>124</v>
      </c>
      <c r="P105" s="122" t="s">
        <v>124</v>
      </c>
      <c r="Q105" s="122" t="s">
        <v>124</v>
      </c>
      <c r="R105" s="122" t="s">
        <v>124</v>
      </c>
      <c r="S105" s="122" t="s">
        <v>124</v>
      </c>
      <c r="T105" s="27">
        <f>Datos!$GD33</f>
        <v>1.0664330382767893</v>
      </c>
      <c r="U105" s="27">
        <f>Datos!$GD34</f>
        <v>0.86509941777436017</v>
      </c>
      <c r="V105" s="27">
        <f>Datos!$GD35</f>
        <v>1.4183051490643455</v>
      </c>
      <c r="W105" s="27">
        <f>Datos!$GD36</f>
        <v>0.62896551724137928</v>
      </c>
      <c r="X105" s="27">
        <f>Datos!$GD37</f>
        <v>0.57547587428065516</v>
      </c>
      <c r="Y105" s="27"/>
      <c r="Z105" s="80" t="s">
        <v>328</v>
      </c>
      <c r="AA105" s="27">
        <f>Datos!$GD38</f>
        <v>0.96267967822761447</v>
      </c>
      <c r="AB105" s="27">
        <f>Datos!$GD39</f>
        <v>0.79122484310755248</v>
      </c>
      <c r="AC105" s="27">
        <f>Datos!$GD40</f>
        <v>1.2470434077709793</v>
      </c>
      <c r="AD105" s="27">
        <f>Datos!$GD41</f>
        <v>1.3913719393703847</v>
      </c>
      <c r="AE105" s="27">
        <f>Datos!$GD42</f>
        <v>1.5261492648427322</v>
      </c>
      <c r="AF105" s="27">
        <f>Datos!$GD43</f>
        <v>1.6106319979905157</v>
      </c>
      <c r="AG105" s="27">
        <f>Datos!$GD44</f>
        <v>1.8952632625806269</v>
      </c>
      <c r="AH105" s="27">
        <f>Datos!$GD45</f>
        <v>2.3161743987276382</v>
      </c>
      <c r="AI105" s="27">
        <f>Datos!$GD46</f>
        <v>2.3626728855434207</v>
      </c>
      <c r="AJ105" s="27">
        <f>Datos!$GD47</f>
        <v>2.7711598074750645</v>
      </c>
      <c r="AK105" s="27"/>
      <c r="AL105" s="80" t="s">
        <v>328</v>
      </c>
      <c r="AM105" s="27">
        <f>Datos!$GD48</f>
        <v>3.2767177040855584</v>
      </c>
      <c r="AN105" s="27">
        <f>Datos!$GD49</f>
        <v>4.1971315799120976</v>
      </c>
      <c r="AO105" s="27">
        <f>Datos!$GD50</f>
        <v>5.0037394360930376</v>
      </c>
      <c r="AP105" s="27">
        <f>Datos!$GD51</f>
        <v>5.6689861236355803</v>
      </c>
      <c r="AQ105" s="27">
        <f>Datos!$GD52</f>
        <v>6.5582647488654722</v>
      </c>
      <c r="AR105" s="27">
        <f>Datos!$GD53</f>
        <v>6.6517904284467759</v>
      </c>
      <c r="AS105" s="27">
        <f>Datos!$GD54</f>
        <v>6.3618035374915785</v>
      </c>
      <c r="AT105" s="27">
        <f>Datos!$GD55</f>
        <v>6.6153499887463427</v>
      </c>
      <c r="AU105" s="27">
        <f>Datos!$GD56</f>
        <v>7.580033917605931</v>
      </c>
      <c r="AV105" s="27">
        <f>Datos!$GD57</f>
        <v>4.8007352238076519</v>
      </c>
      <c r="AW105" s="27"/>
      <c r="AX105" s="80" t="s">
        <v>328</v>
      </c>
      <c r="AY105" s="27">
        <f>Datos!$GD58</f>
        <v>3.5255923148514023</v>
      </c>
      <c r="AZ105" s="27">
        <f>Datos!$GD59</f>
        <v>2.5340471953647135</v>
      </c>
      <c r="BA105" s="27">
        <f>Datos!$GD60</f>
        <v>2.9278669151402212</v>
      </c>
      <c r="BB105" s="27">
        <f>Datos!$GD61</f>
        <v>6.6893610937673236</v>
      </c>
      <c r="BC105" s="27">
        <f>Datos!$GD62</f>
        <v>3.7772885738805133</v>
      </c>
      <c r="BD105" s="27">
        <f>Datos!$GD63</f>
        <v>2.7008665190951646</v>
      </c>
      <c r="BE105" s="27">
        <f>Datos!$GD64</f>
        <v>4.6715170466362794</v>
      </c>
      <c r="BF105" s="27">
        <f>Datos!$GD65</f>
        <v>4.1918009648200663</v>
      </c>
      <c r="BG105" s="27">
        <f>Datos!$GD66</f>
        <v>7.7897764944198826</v>
      </c>
      <c r="BH105" s="27">
        <f>Datos!$GD67</f>
        <v>19.477369750560964</v>
      </c>
      <c r="BI105" s="43"/>
      <c r="BJ105" s="43"/>
      <c r="BK105" s="43"/>
      <c r="BL105" s="43"/>
      <c r="BM105" s="43"/>
      <c r="BN105" s="43"/>
      <c r="BO105" s="43"/>
      <c r="BP105" s="43"/>
      <c r="BQ105" s="43"/>
      <c r="BR105" s="43"/>
      <c r="BS105" s="43"/>
      <c r="BT105" s="43"/>
      <c r="BU105" s="43"/>
      <c r="BV105" s="43"/>
      <c r="BW105" s="43"/>
      <c r="BX105" s="43"/>
      <c r="BY105" s="43"/>
      <c r="BZ105" s="43"/>
      <c r="CA105" s="43"/>
      <c r="CB105" s="43"/>
      <c r="CC105" s="43"/>
      <c r="CD105" s="43"/>
      <c r="CE105" s="43"/>
      <c r="CF105" s="43"/>
      <c r="CG105" s="43"/>
      <c r="CH105" s="43"/>
      <c r="CI105" s="43"/>
    </row>
    <row r="106" spans="1:87" x14ac:dyDescent="0.25">
      <c r="A106" s="163"/>
      <c r="B106" s="80" t="s">
        <v>329</v>
      </c>
      <c r="C106" s="122" t="s">
        <v>124</v>
      </c>
      <c r="D106" s="122" t="s">
        <v>124</v>
      </c>
      <c r="E106" s="122" t="s">
        <v>124</v>
      </c>
      <c r="F106" s="122" t="s">
        <v>124</v>
      </c>
      <c r="G106" s="122" t="s">
        <v>124</v>
      </c>
      <c r="H106" s="122" t="s">
        <v>124</v>
      </c>
      <c r="I106" s="122" t="s">
        <v>124</v>
      </c>
      <c r="J106" s="122" t="s">
        <v>124</v>
      </c>
      <c r="K106" s="122" t="s">
        <v>124</v>
      </c>
      <c r="L106" s="122" t="s">
        <v>124</v>
      </c>
      <c r="M106" s="122"/>
      <c r="N106" s="80" t="s">
        <v>329</v>
      </c>
      <c r="O106" s="122" t="s">
        <v>124</v>
      </c>
      <c r="P106" s="122" t="s">
        <v>124</v>
      </c>
      <c r="Q106" s="122" t="s">
        <v>124</v>
      </c>
      <c r="R106" s="122" t="s">
        <v>124</v>
      </c>
      <c r="S106" s="122" t="s">
        <v>124</v>
      </c>
      <c r="T106" s="27">
        <f>Datos!$GE33</f>
        <v>5.3684178725718255</v>
      </c>
      <c r="U106" s="27">
        <f>Datos!$GE34</f>
        <v>6.1106228715807971</v>
      </c>
      <c r="V106" s="27">
        <f>Datos!$GE35</f>
        <v>4.7885586888978491</v>
      </c>
      <c r="W106" s="27">
        <f>Datos!$GE36</f>
        <v>3.2643678160919536</v>
      </c>
      <c r="X106" s="27">
        <f>Datos!$GE37</f>
        <v>3.0987162461266049</v>
      </c>
      <c r="Y106" s="27"/>
      <c r="Z106" s="80" t="s">
        <v>329</v>
      </c>
      <c r="AA106" s="27">
        <f>Datos!$GE38</f>
        <v>3.8655545298694451</v>
      </c>
      <c r="AB106" s="27">
        <f>Datos!$GE39</f>
        <v>3.9480090889417876</v>
      </c>
      <c r="AC106" s="27">
        <f>Datos!$GE40</f>
        <v>3.2658545523191895</v>
      </c>
      <c r="AD106" s="27">
        <f>Datos!$GE41</f>
        <v>2.6214535561601244</v>
      </c>
      <c r="AE106" s="27">
        <f>Datos!$GE42</f>
        <v>2.8391113818249494</v>
      </c>
      <c r="AF106" s="27">
        <f>Datos!$GE43</f>
        <v>3.4244959163323867</v>
      </c>
      <c r="AG106" s="27">
        <f>Datos!$GE44</f>
        <v>2.9458983320546697</v>
      </c>
      <c r="AH106" s="27">
        <f>Datos!$GE45</f>
        <v>3.3887904422584421</v>
      </c>
      <c r="AI106" s="27">
        <f>Datos!$GE46</f>
        <v>3.1084762982290055</v>
      </c>
      <c r="AJ106" s="27">
        <f>Datos!$GE47</f>
        <v>2.9762127839555412</v>
      </c>
      <c r="AK106" s="27"/>
      <c r="AL106" s="80" t="s">
        <v>329</v>
      </c>
      <c r="AM106" s="27">
        <f>Datos!$GE48</f>
        <v>4.1461491113333846</v>
      </c>
      <c r="AN106" s="27">
        <f>Datos!$GE49</f>
        <v>4.9967209909531931</v>
      </c>
      <c r="AO106" s="27">
        <f>Datos!$GE50</f>
        <v>7.9784608481041062</v>
      </c>
      <c r="AP106" s="27">
        <f>Datos!$GE51</f>
        <v>9.0650614409346026</v>
      </c>
      <c r="AQ106" s="27">
        <f>Datos!$GE52</f>
        <v>9.2294438889316215</v>
      </c>
      <c r="AR106" s="27">
        <f>Datos!$GE53</f>
        <v>9.708551706506455</v>
      </c>
      <c r="AS106" s="27">
        <f>Datos!$GE54</f>
        <v>10.519210851793382</v>
      </c>
      <c r="AT106" s="27">
        <f>Datos!$GE55</f>
        <v>10.473778978167905</v>
      </c>
      <c r="AU106" s="27">
        <f>Datos!$GE56</f>
        <v>10.554661017813887</v>
      </c>
      <c r="AV106" s="27">
        <f>Datos!$GE57</f>
        <v>11.454758590891865</v>
      </c>
      <c r="AW106" s="27"/>
      <c r="AX106" s="80" t="s">
        <v>329</v>
      </c>
      <c r="AY106" s="27">
        <f>Datos!$GE58</f>
        <v>12.096408840178842</v>
      </c>
      <c r="AZ106" s="27">
        <f>Datos!$GE59</f>
        <v>12.640448501567732</v>
      </c>
      <c r="BA106" s="27">
        <f>Datos!$GE60</f>
        <v>14.146356983773464</v>
      </c>
      <c r="BB106" s="27">
        <f>Datos!$GE61</f>
        <v>15.629321763892372</v>
      </c>
      <c r="BC106" s="27">
        <f>Datos!$GE62</f>
        <v>14.050354114044353</v>
      </c>
      <c r="BD106" s="27">
        <f>Datos!$GE63</f>
        <v>13.762910723804847</v>
      </c>
      <c r="BE106" s="27">
        <f>Datos!$GE64</f>
        <v>19.651015182919394</v>
      </c>
      <c r="BF106" s="27">
        <f>Datos!$GE65</f>
        <v>18.112860768682033</v>
      </c>
      <c r="BG106" s="27">
        <f>Datos!$GE66</f>
        <v>22.709544200267711</v>
      </c>
      <c r="BH106" s="27">
        <f>Datos!$GE67</f>
        <v>41.75181068413454</v>
      </c>
      <c r="BI106" s="43"/>
      <c r="BJ106" s="43"/>
      <c r="BK106" s="43"/>
      <c r="BL106" s="43"/>
      <c r="BM106" s="43"/>
      <c r="BN106" s="43"/>
      <c r="BO106" s="43"/>
      <c r="BP106" s="43"/>
      <c r="BQ106" s="43"/>
      <c r="BR106" s="43"/>
      <c r="BS106" s="43"/>
      <c r="BT106" s="43"/>
      <c r="BU106" s="43"/>
      <c r="BV106" s="43"/>
      <c r="BW106" s="43"/>
      <c r="BX106" s="43"/>
      <c r="BY106" s="43"/>
      <c r="BZ106" s="43"/>
      <c r="CA106" s="43"/>
      <c r="CB106" s="43"/>
      <c r="CC106" s="43"/>
      <c r="CD106" s="43"/>
      <c r="CE106" s="43"/>
      <c r="CF106" s="43"/>
      <c r="CG106" s="43"/>
      <c r="CH106" s="43"/>
      <c r="CI106" s="43"/>
    </row>
    <row r="107" spans="1:87" x14ac:dyDescent="0.25">
      <c r="A107" s="163"/>
      <c r="B107" s="98" t="s">
        <v>330</v>
      </c>
      <c r="C107" s="122" t="s">
        <v>124</v>
      </c>
      <c r="D107" s="122" t="s">
        <v>124</v>
      </c>
      <c r="E107" s="122" t="s">
        <v>124</v>
      </c>
      <c r="F107" s="122" t="s">
        <v>124</v>
      </c>
      <c r="G107" s="122" t="s">
        <v>124</v>
      </c>
      <c r="H107" s="122" t="s">
        <v>124</v>
      </c>
      <c r="I107" s="122" t="s">
        <v>124</v>
      </c>
      <c r="J107" s="122" t="s">
        <v>124</v>
      </c>
      <c r="K107" s="122" t="s">
        <v>124</v>
      </c>
      <c r="L107" s="122" t="s">
        <v>124</v>
      </c>
      <c r="M107" s="122"/>
      <c r="N107" s="98" t="s">
        <v>330</v>
      </c>
      <c r="O107" s="122" t="s">
        <v>124</v>
      </c>
      <c r="P107" s="122" t="s">
        <v>124</v>
      </c>
      <c r="Q107" s="122" t="s">
        <v>124</v>
      </c>
      <c r="R107" s="122" t="s">
        <v>124</v>
      </c>
      <c r="S107" s="122" t="s">
        <v>124</v>
      </c>
      <c r="T107" s="158">
        <f>T96/T103</f>
        <v>1.0316122233930451</v>
      </c>
      <c r="U107" s="158">
        <f t="shared" ref="U107:BH107" si="1">U96/U103</f>
        <v>0.99954075774971296</v>
      </c>
      <c r="V107" s="158">
        <f t="shared" si="1"/>
        <v>1.0354548599100659</v>
      </c>
      <c r="W107" s="158">
        <f t="shared" si="1"/>
        <v>1.1906846436701102</v>
      </c>
      <c r="X107" s="158">
        <f t="shared" si="1"/>
        <v>1.1757183192160772</v>
      </c>
      <c r="Y107" s="158"/>
      <c r="Z107" s="98" t="s">
        <v>330</v>
      </c>
      <c r="AA107" s="158">
        <f t="shared" si="1"/>
        <v>1.1625645700395018</v>
      </c>
      <c r="AB107" s="158">
        <f t="shared" si="1"/>
        <v>1.1343128331816408</v>
      </c>
      <c r="AC107" s="158">
        <f t="shared" si="1"/>
        <v>1.1188424300457493</v>
      </c>
      <c r="AD107" s="158">
        <f t="shared" si="1"/>
        <v>1.1092979127134726</v>
      </c>
      <c r="AE107" s="158">
        <f t="shared" si="1"/>
        <v>1.1227534148094898</v>
      </c>
      <c r="AF107" s="158">
        <f t="shared" si="1"/>
        <v>1.0859970793444751</v>
      </c>
      <c r="AG107" s="158">
        <f t="shared" si="1"/>
        <v>1.1047612269589353</v>
      </c>
      <c r="AH107" s="158">
        <f t="shared" si="1"/>
        <v>1.0862544056392183</v>
      </c>
      <c r="AI107" s="158">
        <f t="shared" si="1"/>
        <v>1.0286742445878791</v>
      </c>
      <c r="AJ107" s="158">
        <f t="shared" si="1"/>
        <v>1.011272382662477</v>
      </c>
      <c r="AK107" s="158"/>
      <c r="AL107" s="98" t="s">
        <v>330</v>
      </c>
      <c r="AM107" s="158">
        <f t="shared" si="1"/>
        <v>1.0153054662379424</v>
      </c>
      <c r="AN107" s="158">
        <f t="shared" si="1"/>
        <v>0.99224639241869494</v>
      </c>
      <c r="AO107" s="158">
        <f t="shared" si="1"/>
        <v>0.9087774391182537</v>
      </c>
      <c r="AP107" s="158">
        <f t="shared" si="1"/>
        <v>0.85953861900637729</v>
      </c>
      <c r="AQ107" s="158">
        <f t="shared" si="1"/>
        <v>0.82241363298662706</v>
      </c>
      <c r="AR107" s="158">
        <f t="shared" si="1"/>
        <v>0.85441841697283749</v>
      </c>
      <c r="AS107" s="158">
        <f t="shared" si="1"/>
        <v>0.82719800190117609</v>
      </c>
      <c r="AT107" s="158">
        <f t="shared" si="1"/>
        <v>0.81683902016619214</v>
      </c>
      <c r="AU107" s="158">
        <f t="shared" si="1"/>
        <v>0.76924079410359258</v>
      </c>
      <c r="AV107" s="158">
        <f t="shared" si="1"/>
        <v>0.76353435186942498</v>
      </c>
      <c r="AW107" s="158"/>
      <c r="AX107" s="98" t="s">
        <v>330</v>
      </c>
      <c r="AY107" s="158">
        <f t="shared" si="1"/>
        <v>0.75821819010021252</v>
      </c>
      <c r="AZ107" s="158">
        <f t="shared" si="1"/>
        <v>0.7093068096655194</v>
      </c>
      <c r="BA107" s="158">
        <f t="shared" si="1"/>
        <v>0.65110492066812742</v>
      </c>
      <c r="BB107" s="158">
        <f t="shared" si="1"/>
        <v>0.56398458220395786</v>
      </c>
      <c r="BC107" s="158">
        <f t="shared" si="1"/>
        <v>0.58971057223659673</v>
      </c>
      <c r="BD107" s="158">
        <f t="shared" si="1"/>
        <v>0.64585786322875538</v>
      </c>
      <c r="BE107" s="158">
        <f t="shared" si="1"/>
        <v>0.50282969442760761</v>
      </c>
      <c r="BF107" s="158">
        <f t="shared" si="1"/>
        <v>0.49473583933241583</v>
      </c>
      <c r="BG107" s="158">
        <f t="shared" si="1"/>
        <v>0.39561707990120437</v>
      </c>
      <c r="BH107" s="158">
        <f t="shared" si="1"/>
        <v>0.2228747862293009</v>
      </c>
      <c r="BI107" s="43"/>
      <c r="BJ107" s="43"/>
      <c r="BK107" s="43"/>
      <c r="BL107" s="43"/>
      <c r="BM107" s="43"/>
      <c r="BN107" s="43"/>
      <c r="BO107" s="43"/>
      <c r="BP107" s="43"/>
      <c r="BQ107" s="43"/>
      <c r="BR107" s="43"/>
      <c r="BS107" s="43"/>
      <c r="BT107" s="43"/>
      <c r="BU107" s="43"/>
      <c r="BV107" s="43"/>
      <c r="BW107" s="43"/>
      <c r="BX107" s="43"/>
      <c r="BY107" s="43"/>
      <c r="BZ107" s="43"/>
      <c r="CA107" s="43"/>
      <c r="CB107" s="43"/>
      <c r="CC107" s="43"/>
      <c r="CD107" s="43"/>
      <c r="CE107" s="43"/>
      <c r="CF107" s="43"/>
      <c r="CG107" s="43"/>
      <c r="CH107" s="43"/>
      <c r="CI107" s="43"/>
    </row>
    <row r="108" spans="1:87" x14ac:dyDescent="0.25">
      <c r="A108" s="163"/>
      <c r="B108" s="164" t="s">
        <v>178</v>
      </c>
      <c r="C108" s="14"/>
      <c r="D108" s="14"/>
      <c r="E108" s="14"/>
      <c r="F108" s="14"/>
      <c r="G108" s="14"/>
      <c r="H108" s="14"/>
      <c r="I108" s="14"/>
      <c r="J108" s="163"/>
      <c r="K108" s="82"/>
      <c r="L108" s="42"/>
      <c r="M108" s="42"/>
      <c r="N108" s="164" t="s">
        <v>178</v>
      </c>
      <c r="O108" s="42"/>
      <c r="P108" s="42"/>
      <c r="Q108" s="42"/>
      <c r="R108" s="42"/>
      <c r="S108" s="42"/>
      <c r="T108" s="42"/>
      <c r="U108" s="103"/>
      <c r="V108" s="103"/>
      <c r="W108" s="103"/>
      <c r="X108" s="103"/>
      <c r="Y108" s="103"/>
      <c r="Z108" s="164" t="s">
        <v>178</v>
      </c>
      <c r="AA108" s="103"/>
      <c r="AB108" s="103"/>
      <c r="AC108" s="103"/>
      <c r="AD108" s="103"/>
      <c r="AE108" s="103"/>
      <c r="AF108" s="103"/>
      <c r="AG108" s="43"/>
      <c r="AH108" s="43"/>
      <c r="AI108" s="43"/>
      <c r="AJ108" s="43"/>
      <c r="AK108" s="43"/>
      <c r="AL108" s="164" t="s">
        <v>178</v>
      </c>
      <c r="AM108" s="43"/>
      <c r="AN108" s="43"/>
      <c r="AO108" s="43"/>
      <c r="AP108" s="43"/>
      <c r="AQ108" s="43"/>
      <c r="AR108" s="100"/>
      <c r="AS108" s="137"/>
      <c r="AT108" s="137"/>
      <c r="AU108" s="137"/>
      <c r="AV108" s="137"/>
      <c r="AW108" s="137"/>
      <c r="AX108" s="164" t="s">
        <v>178</v>
      </c>
      <c r="AY108" s="101"/>
      <c r="AZ108" s="101"/>
      <c r="BA108" s="101"/>
      <c r="BB108" s="101"/>
      <c r="BC108" s="101"/>
      <c r="BD108" s="101"/>
      <c r="BE108" s="101"/>
      <c r="BF108" s="43"/>
      <c r="BG108" s="43"/>
      <c r="BH108" s="43"/>
      <c r="BI108" s="43"/>
      <c r="BJ108" s="43"/>
      <c r="BK108" s="43"/>
      <c r="BL108" s="43"/>
      <c r="BM108" s="43"/>
      <c r="BN108" s="43"/>
      <c r="BO108" s="43"/>
      <c r="BP108" s="43"/>
      <c r="BQ108" s="43"/>
      <c r="BR108" s="43"/>
      <c r="BS108" s="43"/>
      <c r="BT108" s="43"/>
      <c r="BU108" s="43"/>
      <c r="BV108" s="43"/>
      <c r="BW108" s="43"/>
      <c r="BX108" s="43"/>
      <c r="BY108" s="43"/>
      <c r="BZ108" s="43"/>
      <c r="CA108" s="43"/>
      <c r="CB108" s="43"/>
      <c r="CC108" s="43"/>
      <c r="CD108" s="43"/>
      <c r="CE108" s="43"/>
      <c r="CF108" s="43"/>
      <c r="CG108" s="43"/>
      <c r="CH108" s="43"/>
      <c r="CI108" s="43"/>
    </row>
    <row r="109" spans="1:87" x14ac:dyDescent="0.25">
      <c r="A109" s="163"/>
      <c r="B109" s="81" t="s">
        <v>0</v>
      </c>
      <c r="C109" s="122" t="s">
        <v>124</v>
      </c>
      <c r="D109" s="27">
        <f>Datos!$EI19</f>
        <v>38.888888888888886</v>
      </c>
      <c r="E109" s="27">
        <f>Datos!$EI20</f>
        <v>55.2</v>
      </c>
      <c r="F109" s="27">
        <f>Datos!$EI21</f>
        <v>12.628865979381443</v>
      </c>
      <c r="G109" s="27">
        <f>Datos!$EI22</f>
        <v>-2.9748283752860427</v>
      </c>
      <c r="H109" s="27">
        <f>Datos!$EI23</f>
        <v>12.028301886792448</v>
      </c>
      <c r="I109" s="27">
        <f>Datos!$EI24</f>
        <v>17.894736842105253</v>
      </c>
      <c r="J109" s="27">
        <f>Datos!$EI25</f>
        <v>28.928571428571438</v>
      </c>
      <c r="K109" s="27">
        <f>Datos!$EI26</f>
        <v>20.360110803324094</v>
      </c>
      <c r="L109" s="27">
        <f>Datos!$EI27</f>
        <v>51.208285385500574</v>
      </c>
      <c r="M109" s="27"/>
      <c r="N109" s="81" t="s">
        <v>0</v>
      </c>
      <c r="O109" s="27">
        <f>Datos!$EI28</f>
        <v>56.164383561643838</v>
      </c>
      <c r="P109" s="27">
        <f>Datos!$EI29</f>
        <v>26.949317738791436</v>
      </c>
      <c r="Q109" s="27">
        <f>Datos!$EI30</f>
        <v>27.024952015355087</v>
      </c>
      <c r="R109" s="27">
        <f>Datos!$EI31</f>
        <v>-1.6016923541855577</v>
      </c>
      <c r="S109" s="27">
        <f>Datos!$EI32</f>
        <v>-6.2039312039312016</v>
      </c>
      <c r="T109" s="27">
        <f>Datos!$EI33</f>
        <v>12.737393582187305</v>
      </c>
      <c r="U109" s="27">
        <f>Datos!$EI34</f>
        <v>17.339529480104552</v>
      </c>
      <c r="V109" s="27">
        <f>Datos!$EI35</f>
        <v>28.316831683168321</v>
      </c>
      <c r="W109" s="27">
        <f>Datos!$EI36</f>
        <v>3.5686728395061706</v>
      </c>
      <c r="X109" s="27">
        <f>Datos!$EI37</f>
        <v>5.606258148631027</v>
      </c>
      <c r="Y109" s="27"/>
      <c r="Z109" s="81" t="s">
        <v>0</v>
      </c>
      <c r="AA109" s="27">
        <f>Datos!$EI38</f>
        <v>5.7848324514991223</v>
      </c>
      <c r="AB109" s="27">
        <f>Datos!$EI39</f>
        <v>18.472824274758249</v>
      </c>
      <c r="AC109" s="27">
        <f>Datos!$EI40</f>
        <v>16.464959189417392</v>
      </c>
      <c r="AD109" s="27">
        <f>Datos!$EI41</f>
        <v>10.053165780570318</v>
      </c>
      <c r="AE109" s="27">
        <f>Datos!$EI42</f>
        <v>2.3715415019762931</v>
      </c>
      <c r="AF109" s="27">
        <f>Datos!$EI43</f>
        <v>9.5023595023594929</v>
      </c>
      <c r="AG109" s="27">
        <f>Datos!$EI44</f>
        <v>11.488736532810972</v>
      </c>
      <c r="AH109" s="27">
        <f>Datos!$EI45</f>
        <v>4.5945708512694416</v>
      </c>
      <c r="AI109" s="27">
        <f>Datos!$EI46</f>
        <v>12.665882748194178</v>
      </c>
      <c r="AJ109" s="27">
        <f>Datos!$EI47</f>
        <v>10.876695989264951</v>
      </c>
      <c r="AK109" s="27"/>
      <c r="AL109" s="81" t="s">
        <v>0</v>
      </c>
      <c r="AM109" s="27">
        <f>Datos!$EI48</f>
        <v>11.013245478383649</v>
      </c>
      <c r="AN109" s="27">
        <f>Datos!$EI49</f>
        <v>6.317000787353888</v>
      </c>
      <c r="AO109" s="27">
        <f>Datos!$EI50</f>
        <v>8.807109490714371</v>
      </c>
      <c r="AP109" s="27">
        <f>Datos!$EI51</f>
        <v>11.282722513089016</v>
      </c>
      <c r="AQ109" s="27">
        <f>Datos!$EI52</f>
        <v>2.3570924488355738</v>
      </c>
      <c r="AR109" s="27">
        <f>Datos!$EI53</f>
        <v>6.4074278359992576</v>
      </c>
      <c r="AS109" s="27">
        <f>Datos!$EI54</f>
        <v>22.436285097192222</v>
      </c>
      <c r="AT109" s="27">
        <f>Datos!$EI55</f>
        <v>8.1675134067174646</v>
      </c>
      <c r="AU109" s="27">
        <f>Datos!$EI56</f>
        <v>4.0999380279852504</v>
      </c>
      <c r="AV109" s="27">
        <f>Datos!$EI57</f>
        <v>79.198521117934575</v>
      </c>
      <c r="AW109" s="27"/>
      <c r="AX109" s="81" t="s">
        <v>0</v>
      </c>
      <c r="AY109" s="27">
        <f>Datos!$EI58</f>
        <v>41.657195810676129</v>
      </c>
      <c r="AZ109" s="27">
        <f>Datos!$EI59</f>
        <v>41.496951294774</v>
      </c>
      <c r="BA109" s="27">
        <f>Datos!$EI60</f>
        <v>30.352937071477172</v>
      </c>
      <c r="BB109" s="27">
        <f>Datos!$EI61</f>
        <v>22.314198910555838</v>
      </c>
      <c r="BC109" s="27">
        <f>Datos!$EI62</f>
        <v>43.631379972535143</v>
      </c>
      <c r="BD109" s="27">
        <f>Datos!$EI63</f>
        <v>29.296684544124819</v>
      </c>
      <c r="BE109" s="27">
        <f>Datos!$EI64</f>
        <v>60.735694084374273</v>
      </c>
      <c r="BF109" s="27">
        <f>Datos!$EI65</f>
        <v>37.413851918664975</v>
      </c>
      <c r="BG109" s="27">
        <f>Datos!$EI66</f>
        <v>43.658115127267941</v>
      </c>
      <c r="BH109" s="27">
        <f>Datos!$EI67</f>
        <v>140.13885515478202</v>
      </c>
      <c r="BI109" s="43"/>
      <c r="BJ109" s="43"/>
      <c r="BK109" s="43"/>
      <c r="BL109" s="43"/>
      <c r="BM109" s="43"/>
      <c r="BN109" s="43"/>
      <c r="BO109" s="43"/>
      <c r="BP109" s="43"/>
      <c r="BQ109" s="43"/>
      <c r="BR109" s="43"/>
      <c r="BS109" s="43"/>
      <c r="BT109" s="43"/>
      <c r="BU109" s="43"/>
      <c r="BV109" s="43"/>
      <c r="BW109" s="43"/>
      <c r="BX109" s="43"/>
      <c r="BY109" s="43"/>
      <c r="BZ109" s="43"/>
      <c r="CA109" s="43"/>
      <c r="CB109" s="43"/>
      <c r="CC109" s="43"/>
      <c r="CD109" s="43"/>
      <c r="CE109" s="43"/>
      <c r="CF109" s="43"/>
      <c r="CG109" s="43"/>
      <c r="CH109" s="43"/>
      <c r="CI109" s="43"/>
    </row>
    <row r="110" spans="1:87" x14ac:dyDescent="0.25">
      <c r="A110" s="163"/>
      <c r="B110" s="81" t="s">
        <v>155</v>
      </c>
      <c r="C110" s="122" t="s">
        <v>124</v>
      </c>
      <c r="D110" s="27">
        <f>Datos!$EO19</f>
        <v>20.408163265306122</v>
      </c>
      <c r="E110" s="27">
        <f>Datos!$EO20</f>
        <v>-10.169491525423723</v>
      </c>
      <c r="F110" s="27">
        <f>Datos!$EO21</f>
        <v>116.98113207547172</v>
      </c>
      <c r="G110" s="27">
        <f>Datos!$EO22</f>
        <v>93.043478260869563</v>
      </c>
      <c r="H110" s="27">
        <f>Datos!$EO23</f>
        <v>18.468468468468458</v>
      </c>
      <c r="I110" s="27">
        <f>Datos!$EO24</f>
        <v>33.079847908745251</v>
      </c>
      <c r="J110" s="27">
        <f>Datos!$EO25</f>
        <v>17.714285714285705</v>
      </c>
      <c r="K110" s="27">
        <f>Datos!$EO26</f>
        <v>38.106796116504846</v>
      </c>
      <c r="L110" s="27">
        <f>Datos!$EO27</f>
        <v>44.28822495606326</v>
      </c>
      <c r="M110" s="27"/>
      <c r="N110" s="81" t="s">
        <v>155</v>
      </c>
      <c r="O110" s="27">
        <f>Datos!$EO28</f>
        <v>6.9427527405602874</v>
      </c>
      <c r="P110" s="27">
        <f>Datos!$EO29</f>
        <v>42.141230068337123</v>
      </c>
      <c r="Q110" s="27">
        <f>Datos!$EO30</f>
        <v>20.833333333333325</v>
      </c>
      <c r="R110" s="27">
        <f>Datos!$EO31</f>
        <v>28.846153846153854</v>
      </c>
      <c r="S110" s="27">
        <f>Datos!$EO32</f>
        <v>17.189912506433359</v>
      </c>
      <c r="T110" s="27">
        <f>Datos!$EO33</f>
        <v>15.019762845849804</v>
      </c>
      <c r="U110" s="27">
        <f>Datos!$EO34</f>
        <v>0.72546773577701895</v>
      </c>
      <c r="V110" s="27">
        <f>Datos!$EO35</f>
        <v>-11.372251705837755</v>
      </c>
      <c r="W110" s="27">
        <f>Datos!$EO36</f>
        <v>16.424294268605657</v>
      </c>
      <c r="X110" s="27">
        <f>Datos!$EO37</f>
        <v>14.144011756061726</v>
      </c>
      <c r="Y110" s="27"/>
      <c r="Z110" s="81" t="s">
        <v>155</v>
      </c>
      <c r="AA110" s="27">
        <f>Datos!$EO38</f>
        <v>17.830704859993563</v>
      </c>
      <c r="AB110" s="27">
        <f>Datos!$EO39</f>
        <v>14.531548757170176</v>
      </c>
      <c r="AC110" s="27">
        <f>Datos!$EO40</f>
        <v>-36.680181254471734</v>
      </c>
      <c r="AD110" s="27">
        <f>Datos!$EO41</f>
        <v>3.6534839924670326</v>
      </c>
      <c r="AE110" s="27">
        <f>Datos!$EO42</f>
        <v>16.351744186046503</v>
      </c>
      <c r="AF110" s="27">
        <f>Datos!$EO43</f>
        <v>58.71330418488445</v>
      </c>
      <c r="AG110" s="27">
        <f>Datos!$EO44</f>
        <v>7.6741440377803949</v>
      </c>
      <c r="AH110" s="27">
        <f>Datos!$EO45</f>
        <v>12.5</v>
      </c>
      <c r="AI110" s="27">
        <f>Datos!$EO46</f>
        <v>28.541260558804417</v>
      </c>
      <c r="AJ110" s="27">
        <f>Datos!$EO47</f>
        <v>15.556678882850994</v>
      </c>
      <c r="AK110" s="27"/>
      <c r="AL110" s="81" t="s">
        <v>155</v>
      </c>
      <c r="AM110" s="27">
        <f>Datos!$EO48</f>
        <v>3.5323709536307923</v>
      </c>
      <c r="AN110" s="27">
        <f>Datos!$EO49</f>
        <v>4.0984472377733283</v>
      </c>
      <c r="AO110" s="27">
        <f>Datos!$EO50</f>
        <v>20.547945205479444</v>
      </c>
      <c r="AP110" s="27">
        <f>Datos!$EO51</f>
        <v>18.030303030303042</v>
      </c>
      <c r="AQ110" s="27">
        <f>Datos!$EO52</f>
        <v>-1.7187277135929269</v>
      </c>
      <c r="AR110" s="27">
        <f>Datos!$EO53</f>
        <v>5.9139394818953583</v>
      </c>
      <c r="AS110" s="27">
        <f>Datos!$EO54</f>
        <v>32.659632776103045</v>
      </c>
      <c r="AT110" s="27">
        <f>Datos!$EO55</f>
        <v>5.0043898156277411</v>
      </c>
      <c r="AU110" s="27">
        <f>Datos!$EO56</f>
        <v>-6.2709030100334466</v>
      </c>
      <c r="AV110" s="27">
        <f>Datos!$EO57</f>
        <v>111.95361284567352</v>
      </c>
      <c r="AW110" s="27"/>
      <c r="AX110" s="81" t="s">
        <v>155</v>
      </c>
      <c r="AY110" s="27">
        <f>Datos!$EO58</f>
        <v>56.0754604872252</v>
      </c>
      <c r="AZ110" s="27">
        <f>Datos!$EO59</f>
        <v>53.012277529266207</v>
      </c>
      <c r="BA110" s="27">
        <f>Datos!$EO60</f>
        <v>34.022723974207466</v>
      </c>
      <c r="BB110" s="27">
        <f>Datos!$EO61</f>
        <v>19.602261739930849</v>
      </c>
      <c r="BC110" s="27">
        <f>Datos!$EO62</f>
        <v>41.226725648836208</v>
      </c>
      <c r="BD110" s="27">
        <f>Datos!$EO63</f>
        <v>31.810833955369123</v>
      </c>
      <c r="BE110" s="27">
        <f>Datos!$EO64</f>
        <v>67.388147334922223</v>
      </c>
      <c r="BF110" s="27">
        <f>Datos!$EO65</f>
        <v>36.67496886674968</v>
      </c>
      <c r="BG110" s="27">
        <f>Datos!$EO66</f>
        <v>44.449506454062274</v>
      </c>
      <c r="BH110" s="27">
        <f>Datos!$EO67</f>
        <v>157.07527333894026</v>
      </c>
      <c r="BI110" s="43"/>
      <c r="BJ110" s="43"/>
      <c r="BK110" s="43"/>
      <c r="BL110" s="43"/>
      <c r="BM110" s="43"/>
      <c r="BN110" s="43"/>
      <c r="BO110" s="43"/>
      <c r="BP110" s="43"/>
      <c r="BQ110" s="43"/>
      <c r="BR110" s="43"/>
      <c r="BS110" s="43"/>
      <c r="BT110" s="43"/>
      <c r="BU110" s="43"/>
      <c r="BV110" s="43"/>
      <c r="BW110" s="43"/>
      <c r="BX110" s="43"/>
      <c r="BY110" s="43"/>
      <c r="BZ110" s="43"/>
      <c r="CA110" s="43"/>
      <c r="CB110" s="43"/>
      <c r="CC110" s="43"/>
      <c r="CD110" s="43"/>
      <c r="CE110" s="43"/>
      <c r="CF110" s="43"/>
      <c r="CG110" s="43"/>
      <c r="CH110" s="43"/>
      <c r="CI110" s="43"/>
    </row>
    <row r="111" spans="1:87" x14ac:dyDescent="0.25">
      <c r="A111" s="43"/>
      <c r="B111" s="81" t="s">
        <v>186</v>
      </c>
      <c r="C111" s="122" t="s">
        <v>124</v>
      </c>
      <c r="D111" s="122" t="s">
        <v>124</v>
      </c>
      <c r="E111" s="122" t="s">
        <v>124</v>
      </c>
      <c r="F111" s="122" t="s">
        <v>124</v>
      </c>
      <c r="G111" s="122" t="s">
        <v>124</v>
      </c>
      <c r="H111" s="122" t="s">
        <v>124</v>
      </c>
      <c r="I111" s="122" t="s">
        <v>124</v>
      </c>
      <c r="J111" s="122" t="s">
        <v>124</v>
      </c>
      <c r="K111" s="122" t="s">
        <v>124</v>
      </c>
      <c r="L111" s="122" t="s">
        <v>124</v>
      </c>
      <c r="M111" s="122"/>
      <c r="N111" s="81" t="s">
        <v>186</v>
      </c>
      <c r="O111" s="122" t="s">
        <v>124</v>
      </c>
      <c r="P111" s="122" t="s">
        <v>124</v>
      </c>
      <c r="Q111" s="122" t="s">
        <v>124</v>
      </c>
      <c r="R111" s="122" t="s">
        <v>124</v>
      </c>
      <c r="S111" s="122" t="s">
        <v>124</v>
      </c>
      <c r="T111" s="122" t="s">
        <v>124</v>
      </c>
      <c r="U111" s="27">
        <f>Datos!$FZ34</f>
        <v>14.726027397260278</v>
      </c>
      <c r="V111" s="27">
        <f>Datos!$FZ35</f>
        <v>32.76693455797934</v>
      </c>
      <c r="W111" s="27">
        <f>Datos!$FZ36</f>
        <v>-1.2279488066412991</v>
      </c>
      <c r="X111" s="27">
        <f>Datos!$FZ37</f>
        <v>5.4281211696725506</v>
      </c>
      <c r="Y111" s="27"/>
      <c r="Z111" s="81" t="s">
        <v>186</v>
      </c>
      <c r="AA111" s="27">
        <f>Datos!$FZ38</f>
        <v>9.3173891380169405</v>
      </c>
      <c r="AB111" s="27">
        <f>Datos!$FZ39</f>
        <v>16.848982072318442</v>
      </c>
      <c r="AC111" s="27">
        <f>Datos!$FZ40</f>
        <v>22.207775321804711</v>
      </c>
      <c r="AD111" s="27">
        <f>Datos!$FZ41</f>
        <v>12.139589318012556</v>
      </c>
      <c r="AE111" s="27">
        <f>Datos!$FZ42</f>
        <v>5.5787476280835024</v>
      </c>
      <c r="AF111" s="27">
        <f>Datos!$FZ43</f>
        <v>10.765636232925946</v>
      </c>
      <c r="AG111" s="27">
        <f>Datos!$FZ44</f>
        <v>13.994807723511272</v>
      </c>
      <c r="AH111" s="27">
        <f>Datos!$FZ45</f>
        <v>11.059711052594112</v>
      </c>
      <c r="AI111" s="27">
        <f>Datos!$FZ46</f>
        <v>12.188401153476459</v>
      </c>
      <c r="AJ111" s="27">
        <f>Datos!$FZ47</f>
        <v>14.519906323185005</v>
      </c>
      <c r="AK111" s="27"/>
      <c r="AL111" s="81" t="s">
        <v>186</v>
      </c>
      <c r="AM111" s="27">
        <f>Datos!$FZ48</f>
        <v>16.339967080652396</v>
      </c>
      <c r="AN111" s="27">
        <f>Datos!$FZ49</f>
        <v>19.434083601286179</v>
      </c>
      <c r="AO111" s="27">
        <f>Datos!$FZ50</f>
        <v>16.594874003876804</v>
      </c>
      <c r="AP111" s="27">
        <f>Datos!$FZ51</f>
        <v>17.308580400849728</v>
      </c>
      <c r="AQ111" s="27">
        <f>Datos!$FZ52</f>
        <v>13.040967902789813</v>
      </c>
      <c r="AR111" s="27">
        <f>Datos!$FZ53</f>
        <v>9.3216010401188765</v>
      </c>
      <c r="AS111" s="27">
        <f>Datos!$FZ54</f>
        <v>13.940153333191741</v>
      </c>
      <c r="AT111" s="27">
        <f>Datos!$FZ55</f>
        <v>11.928948202270217</v>
      </c>
      <c r="AU111" s="27">
        <f>Datos!$FZ56</f>
        <v>15.000582837921094</v>
      </c>
      <c r="AV111" s="27">
        <f>Datos!$FZ57</f>
        <v>22.075326894394642</v>
      </c>
      <c r="AW111" s="27"/>
      <c r="AX111" s="81" t="s">
        <v>186</v>
      </c>
      <c r="AY111" s="27">
        <f>Datos!$FZ58</f>
        <v>24.995255266654006</v>
      </c>
      <c r="AZ111" s="27">
        <f>Datos!$FZ59</f>
        <v>30.425334041907082</v>
      </c>
      <c r="BA111" s="27">
        <f>Datos!$FZ60</f>
        <v>32.163827790187497</v>
      </c>
      <c r="BB111" s="27">
        <f>Datos!$FZ61</f>
        <v>51.114830270532138</v>
      </c>
      <c r="BC111" s="27">
        <f>Datos!$FZ62</f>
        <v>21.090903791786886</v>
      </c>
      <c r="BD111" s="27">
        <f>Datos!$FZ63</f>
        <v>21.117395751850299</v>
      </c>
      <c r="BE111" s="27">
        <f>Datos!$FZ64</f>
        <v>71.125826564324228</v>
      </c>
      <c r="BF111" s="27">
        <f>Datos!$FZ65</f>
        <v>35.55378126478621</v>
      </c>
      <c r="BG111" s="27">
        <f>Datos!$FZ66</f>
        <v>65.656234750999246</v>
      </c>
      <c r="BH111" s="27">
        <f>Datos!$FZ67</f>
        <v>188.01288651530137</v>
      </c>
      <c r="BI111" s="43"/>
      <c r="BJ111" s="43"/>
      <c r="BK111" s="43"/>
      <c r="BL111" s="43"/>
      <c r="BM111" s="43"/>
      <c r="BN111" s="43"/>
      <c r="BO111" s="43"/>
      <c r="BP111" s="43"/>
      <c r="BQ111" s="43"/>
      <c r="BR111" s="43"/>
      <c r="BS111" s="43"/>
      <c r="BT111" s="43"/>
      <c r="BU111" s="43"/>
      <c r="BV111" s="43"/>
      <c r="BW111" s="43"/>
      <c r="BX111" s="43"/>
      <c r="BY111" s="43"/>
      <c r="BZ111" s="43"/>
      <c r="CA111" s="43"/>
      <c r="CB111" s="43"/>
      <c r="CC111" s="43"/>
      <c r="CD111" s="43"/>
      <c r="CE111" s="43"/>
      <c r="CF111" s="43"/>
      <c r="CG111" s="43"/>
      <c r="CH111" s="43"/>
      <c r="CI111" s="43"/>
    </row>
    <row r="112" spans="1:87" x14ac:dyDescent="0.25">
      <c r="A112" s="163"/>
      <c r="B112" s="81" t="s">
        <v>187</v>
      </c>
      <c r="C112" s="122" t="s">
        <v>124</v>
      </c>
      <c r="D112" s="122" t="s">
        <v>124</v>
      </c>
      <c r="E112" s="122" t="s">
        <v>124</v>
      </c>
      <c r="F112" s="122" t="s">
        <v>124</v>
      </c>
      <c r="G112" s="122" t="s">
        <v>124</v>
      </c>
      <c r="H112" s="122" t="s">
        <v>124</v>
      </c>
      <c r="I112" s="122" t="s">
        <v>124</v>
      </c>
      <c r="J112" s="122" t="s">
        <v>124</v>
      </c>
      <c r="K112" s="122" t="s">
        <v>124</v>
      </c>
      <c r="L112" s="122" t="s">
        <v>124</v>
      </c>
      <c r="M112" s="122"/>
      <c r="N112" s="81" t="s">
        <v>187</v>
      </c>
      <c r="O112" s="122" t="s">
        <v>124</v>
      </c>
      <c r="P112" s="122" t="s">
        <v>124</v>
      </c>
      <c r="Q112" s="122" t="s">
        <v>124</v>
      </c>
      <c r="R112" s="122" t="s">
        <v>124</v>
      </c>
      <c r="S112" s="122" t="s">
        <v>124</v>
      </c>
      <c r="T112" s="122" t="s">
        <v>124</v>
      </c>
      <c r="U112" s="27">
        <f>Datos!$GC34</f>
        <v>-0.63930013458950441</v>
      </c>
      <c r="V112" s="27">
        <f>Datos!$GC35</f>
        <v>-0.57568574331188227</v>
      </c>
      <c r="W112" s="27">
        <f>Datos!$GC36</f>
        <v>4.3596730245231585</v>
      </c>
      <c r="X112" s="27">
        <f>Datos!$GC37</f>
        <v>12.859007832898172</v>
      </c>
      <c r="Y112" s="27"/>
      <c r="Z112" s="81" t="s">
        <v>187</v>
      </c>
      <c r="AA112" s="27">
        <f>Datos!$GC38</f>
        <v>22.758820127241176</v>
      </c>
      <c r="AB112" s="27">
        <f>Datos!$GC39</f>
        <v>12.555948174322729</v>
      </c>
      <c r="AC112" s="27">
        <f>Datos!$GC40</f>
        <v>-20.929259104227715</v>
      </c>
      <c r="AD112" s="27">
        <f>Datos!$GC41</f>
        <v>10.746426680783493</v>
      </c>
      <c r="AE112" s="27">
        <f>Datos!$GC42</f>
        <v>19.646271510516257</v>
      </c>
      <c r="AF112" s="27">
        <f>Datos!$GC43</f>
        <v>43.78745505393529</v>
      </c>
      <c r="AG112" s="27">
        <f>Datos!$GC44</f>
        <v>13.086968602389559</v>
      </c>
      <c r="AH112" s="27">
        <f>Datos!$GC45</f>
        <v>21.068796068796058</v>
      </c>
      <c r="AI112" s="27">
        <f>Datos!$GC46</f>
        <v>21.826484018264836</v>
      </c>
      <c r="AJ112" s="27">
        <f>Datos!$GC47</f>
        <v>19.273696485090785</v>
      </c>
      <c r="AK112" s="27"/>
      <c r="AL112" s="81" t="s">
        <v>187</v>
      </c>
      <c r="AM112" s="27">
        <f>Datos!$GC48</f>
        <v>13.694134078212294</v>
      </c>
      <c r="AN112" s="27">
        <f>Datos!$GC49</f>
        <v>23.819175726306739</v>
      </c>
      <c r="AO112" s="27">
        <f>Datos!$GC50</f>
        <v>25.308795079120983</v>
      </c>
      <c r="AP112" s="27">
        <f>Datos!$GC51</f>
        <v>22.204188274415102</v>
      </c>
      <c r="AQ112" s="27">
        <f>Datos!$GC52</f>
        <v>13.692905733722061</v>
      </c>
      <c r="AR112" s="27">
        <f>Datos!$GC53</f>
        <v>9.7900105422115793</v>
      </c>
      <c r="AS112" s="27">
        <f>Datos!$GC54</f>
        <v>15.926608361664019</v>
      </c>
      <c r="AT112" s="27">
        <f>Datos!$GC55</f>
        <v>11.314081038728464</v>
      </c>
      <c r="AU112" s="27">
        <f>Datos!$GC56</f>
        <v>13.023891883195237</v>
      </c>
      <c r="AV112" s="27">
        <f>Datos!$GC57</f>
        <v>20.112099644128122</v>
      </c>
      <c r="AW112" s="27"/>
      <c r="AX112" s="81" t="s">
        <v>187</v>
      </c>
      <c r="AY112" s="27">
        <f>Datos!$GC58</f>
        <v>29.475727004725716</v>
      </c>
      <c r="AZ112" s="27">
        <f>Datos!$GC59</f>
        <v>36.454233409610978</v>
      </c>
      <c r="BA112" s="27">
        <f>Datos!$GC60</f>
        <v>35.40805460292971</v>
      </c>
      <c r="BB112" s="27">
        <f>Datos!$GC61</f>
        <v>52.537943760875351</v>
      </c>
      <c r="BC112" s="27">
        <f>Datos!$GC62</f>
        <v>17.005098809736463</v>
      </c>
      <c r="BD112" s="27">
        <f>Datos!$GC63</f>
        <v>21.769059159464433</v>
      </c>
      <c r="BE112" s="27">
        <f>Datos!$GC64</f>
        <v>78.1094357256015</v>
      </c>
      <c r="BF112" s="27">
        <f>Datos!$GC65</f>
        <v>34.79443289073749</v>
      </c>
      <c r="BG112" s="27">
        <f>Datos!$GC66</f>
        <v>68.656539283171142</v>
      </c>
      <c r="BH112" s="27">
        <f>Datos!$GC67</f>
        <v>203.58876926324677</v>
      </c>
      <c r="BI112" s="43"/>
      <c r="BJ112" s="43"/>
      <c r="BK112" s="43"/>
      <c r="BL112" s="43"/>
      <c r="BM112" s="43"/>
      <c r="BN112" s="43"/>
      <c r="BO112" s="43"/>
      <c r="BP112" s="43"/>
      <c r="BQ112" s="43"/>
      <c r="BR112" s="43"/>
      <c r="BS112" s="43"/>
      <c r="BT112" s="43"/>
      <c r="BU112" s="43"/>
      <c r="BV112" s="43"/>
      <c r="BW112" s="43"/>
      <c r="BX112" s="43"/>
      <c r="BY112" s="43"/>
      <c r="BZ112" s="43"/>
      <c r="CA112" s="43"/>
      <c r="CB112" s="43"/>
      <c r="CC112" s="43"/>
      <c r="CD112" s="43"/>
      <c r="CE112" s="43"/>
      <c r="CF112" s="43"/>
      <c r="CG112" s="43"/>
      <c r="CH112" s="43"/>
      <c r="CI112" s="43"/>
    </row>
    <row r="113" spans="1:87" x14ac:dyDescent="0.25">
      <c r="A113" s="43"/>
      <c r="B113" s="81" t="s">
        <v>183</v>
      </c>
      <c r="C113" s="122" t="s">
        <v>124</v>
      </c>
      <c r="D113" s="27" t="str">
        <f>Datos!$FN19</f>
        <v>-</v>
      </c>
      <c r="E113" s="27" t="str">
        <f>Datos!$FN20</f>
        <v>-</v>
      </c>
      <c r="F113" s="27">
        <f>Datos!$FN21</f>
        <v>21.553398058252426</v>
      </c>
      <c r="G113" s="27">
        <f>Datos!$FN22</f>
        <v>5.9105431309904199</v>
      </c>
      <c r="H113" s="27">
        <f>Datos!$FN23</f>
        <v>11.161387631975872</v>
      </c>
      <c r="I113" s="27">
        <f>Datos!$FN24</f>
        <v>19.810040705563093</v>
      </c>
      <c r="J113" s="27">
        <f>Datos!$FN25</f>
        <v>20.271800679501695</v>
      </c>
      <c r="K113" s="27">
        <f>Datos!$FN26</f>
        <v>19.397363465160076</v>
      </c>
      <c r="L113" s="27">
        <f>Datos!$FN27</f>
        <v>38.012618296529979</v>
      </c>
      <c r="M113" s="27"/>
      <c r="N113" s="81" t="s">
        <v>183</v>
      </c>
      <c r="O113" s="27">
        <f>Datos!$FN28</f>
        <v>52.68571428571429</v>
      </c>
      <c r="P113" s="27">
        <f>Datos!$FN29</f>
        <v>23.839820359281426</v>
      </c>
      <c r="Q113" s="27">
        <f>Datos!$FN30</f>
        <v>6.9507404049561794</v>
      </c>
      <c r="R113" s="27">
        <f>Datos!$FN31</f>
        <v>-2.2040124328906452</v>
      </c>
      <c r="S113" s="27">
        <f>Datos!$FN32</f>
        <v>-0.66454781854955458</v>
      </c>
      <c r="T113" s="27">
        <f>Datos!$FN33</f>
        <v>13.903432228039559</v>
      </c>
      <c r="U113" s="27">
        <f>Datos!$FN34</f>
        <v>11.159346271705829</v>
      </c>
      <c r="V113" s="27">
        <f>Datos!$FN35</f>
        <v>37.53733057661384</v>
      </c>
      <c r="W113" s="27">
        <f>Datos!$FN36</f>
        <v>13.579422081175885</v>
      </c>
      <c r="X113" s="27">
        <f>Datos!$FN37</f>
        <v>4.102941176470587</v>
      </c>
      <c r="Y113" s="27"/>
      <c r="Z113" s="81" t="s">
        <v>183</v>
      </c>
      <c r="AA113" s="27">
        <f>Datos!$FN38</f>
        <v>8.0943636106794781</v>
      </c>
      <c r="AB113" s="27">
        <f>Datos!$FN39</f>
        <v>14.009409304756936</v>
      </c>
      <c r="AC113" s="27">
        <f>Datos!$FN40</f>
        <v>20.541036221916542</v>
      </c>
      <c r="AD113" s="27">
        <f>Datos!$FN41</f>
        <v>11.182959300114103</v>
      </c>
      <c r="AE113" s="27">
        <f>Datos!$FN42</f>
        <v>6.8593910366062216</v>
      </c>
      <c r="AF113" s="27">
        <f>Datos!$FN43</f>
        <v>7.1394269249239528</v>
      </c>
      <c r="AG113" s="27">
        <f>Datos!$FN44</f>
        <v>15.964440460182283</v>
      </c>
      <c r="AH113" s="27">
        <f>Datos!$FN45</f>
        <v>9.1992527217676923</v>
      </c>
      <c r="AI113" s="27">
        <f>Datos!$FN46</f>
        <v>6.241519674355489</v>
      </c>
      <c r="AJ113" s="27">
        <f>Datos!$FN47</f>
        <v>12.582597590093837</v>
      </c>
      <c r="AK113" s="27"/>
      <c r="AL113" s="81" t="s">
        <v>183</v>
      </c>
      <c r="AM113" s="27">
        <f>Datos!$FN48</f>
        <v>16.8039457459926</v>
      </c>
      <c r="AN113" s="27">
        <f>Datos!$FN49</f>
        <v>16.721560678996706</v>
      </c>
      <c r="AO113" s="27">
        <f>Datos!$FN50</f>
        <v>6.7867737500904468</v>
      </c>
      <c r="AP113" s="27">
        <f>Datos!$FN51</f>
        <v>10.952639067687509</v>
      </c>
      <c r="AQ113" s="27">
        <f>Datos!$FN52</f>
        <v>8.158529510549295</v>
      </c>
      <c r="AR113" s="27">
        <f>Datos!$FN53</f>
        <v>13.575925246308906</v>
      </c>
      <c r="AS113" s="27">
        <f>Datos!$FN54</f>
        <v>10.310200835156103</v>
      </c>
      <c r="AT113" s="27">
        <f>Datos!$FN55</f>
        <v>10.527264533573689</v>
      </c>
      <c r="AU113" s="27">
        <f>Datos!$FN56</f>
        <v>8.2993557856968039</v>
      </c>
      <c r="AV113" s="27">
        <f>Datos!$FN57</f>
        <v>21.169738154848172</v>
      </c>
      <c r="AW113" s="27"/>
      <c r="AX113" s="81" t="s">
        <v>183</v>
      </c>
      <c r="AY113" s="27">
        <f>Datos!$FN58</f>
        <v>24.124966987214336</v>
      </c>
      <c r="AZ113" s="27">
        <f>Datos!$FN59</f>
        <v>22.011815064206864</v>
      </c>
      <c r="BA113" s="27">
        <f>Datos!$FN60</f>
        <v>21.319177309329639</v>
      </c>
      <c r="BB113" s="27">
        <f>Datos!$FN61</f>
        <v>30.89508573747759</v>
      </c>
      <c r="BC113" s="27">
        <f>Datos!$FN62</f>
        <v>26.614429580057752</v>
      </c>
      <c r="BD113" s="27">
        <f>Datos!$FN63</f>
        <v>32.649177584588386</v>
      </c>
      <c r="BE113" s="27">
        <f>Datos!$FN64</f>
        <v>33.229231970400349</v>
      </c>
      <c r="BF113" s="27">
        <f>Datos!$FN65</f>
        <v>33.371824480369504</v>
      </c>
      <c r="BG113" s="27">
        <f>Datos!$FN66</f>
        <v>32.467532467532465</v>
      </c>
      <c r="BH113" s="27">
        <f>Datos!$FN67</f>
        <v>62.254901960784316</v>
      </c>
      <c r="BI113" s="43"/>
      <c r="BJ113" s="43"/>
      <c r="BK113" s="43"/>
      <c r="BL113" s="43"/>
      <c r="BM113" s="43"/>
      <c r="BN113" s="43"/>
      <c r="BO113" s="43"/>
      <c r="BP113" s="43"/>
      <c r="BQ113" s="43"/>
      <c r="BR113" s="43"/>
      <c r="BS113" s="43"/>
      <c r="BT113" s="43"/>
      <c r="BU113" s="43"/>
      <c r="BV113" s="43"/>
      <c r="BW113" s="43"/>
      <c r="BX113" s="43"/>
      <c r="BY113" s="43"/>
      <c r="BZ113" s="43"/>
      <c r="CA113" s="43"/>
      <c r="CB113" s="43"/>
      <c r="CC113" s="43"/>
      <c r="CD113" s="43"/>
      <c r="CE113" s="43"/>
      <c r="CF113" s="43"/>
      <c r="CG113" s="43"/>
      <c r="CH113" s="43"/>
      <c r="CI113" s="43"/>
    </row>
    <row r="114" spans="1:87" x14ac:dyDescent="0.25">
      <c r="A114" s="43"/>
      <c r="B114" s="81" t="s">
        <v>184</v>
      </c>
      <c r="C114" s="122" t="s">
        <v>124</v>
      </c>
      <c r="D114" s="27">
        <f>Datos!$FQ19</f>
        <v>20.206294631049971</v>
      </c>
      <c r="E114" s="27">
        <f>Datos!$FQ20</f>
        <v>11.221122112211223</v>
      </c>
      <c r="F114" s="27">
        <f>Datos!$FQ21</f>
        <v>13.53115727002967</v>
      </c>
      <c r="G114" s="27">
        <f>Datos!$FQ22</f>
        <v>19.6898414357902</v>
      </c>
      <c r="H114" s="27">
        <f>Datos!$FQ23</f>
        <v>-2.256514776532248</v>
      </c>
      <c r="I114" s="27">
        <f>Datos!$FQ24</f>
        <v>20.285969615728327</v>
      </c>
      <c r="J114" s="27">
        <f>Datos!$FQ25</f>
        <v>12.072808320950967</v>
      </c>
      <c r="K114" s="27">
        <f>Datos!$FQ26</f>
        <v>29.565793834935363</v>
      </c>
      <c r="L114" s="27">
        <f>Datos!$FQ27</f>
        <v>23.271083823654791</v>
      </c>
      <c r="M114" s="27"/>
      <c r="N114" s="81" t="s">
        <v>184</v>
      </c>
      <c r="O114" s="27">
        <f>Datos!$FQ28</f>
        <v>55.457941339236314</v>
      </c>
      <c r="P114" s="27">
        <f>Datos!$FQ29</f>
        <v>32.72371289992433</v>
      </c>
      <c r="Q114" s="27">
        <f>Datos!$FQ30</f>
        <v>18.506722097428497</v>
      </c>
      <c r="R114" s="27">
        <f>Datos!$FQ31</f>
        <v>-1.5446855461566766</v>
      </c>
      <c r="S114" s="27">
        <f>Datos!$FQ32</f>
        <v>-3.2269187667021026</v>
      </c>
      <c r="T114" s="27">
        <f>Datos!$FQ33</f>
        <v>5.802007245085794</v>
      </c>
      <c r="U114" s="27">
        <f>Datos!$FQ34</f>
        <v>11.43915581499777</v>
      </c>
      <c r="V114" s="27">
        <f>Datos!$FQ35</f>
        <v>22.32799435881936</v>
      </c>
      <c r="W114" s="27">
        <f>Datos!$FQ36</f>
        <v>29.499320624202262</v>
      </c>
      <c r="X114" s="27">
        <f>Datos!$FQ37</f>
        <v>4.0347837146082144</v>
      </c>
      <c r="Y114" s="27"/>
      <c r="Z114" s="81" t="s">
        <v>184</v>
      </c>
      <c r="AA114" s="27">
        <f>Datos!$FQ38</f>
        <v>7.6144924435751271</v>
      </c>
      <c r="AB114" s="27">
        <f>Datos!$FQ39</f>
        <v>10.632738839032152</v>
      </c>
      <c r="AC114" s="27">
        <f>Datos!$FQ40</f>
        <v>21.188006982236374</v>
      </c>
      <c r="AD114" s="27">
        <f>Datos!$FQ41</f>
        <v>12.289769116712556</v>
      </c>
      <c r="AE114" s="27">
        <f>Datos!$FQ42</f>
        <v>9.2064060967328221</v>
      </c>
      <c r="AF114" s="27">
        <f>Datos!$FQ43</f>
        <v>6.6994861165090569</v>
      </c>
      <c r="AG114" s="27">
        <f>Datos!$FQ44</f>
        <v>12.366644541937145</v>
      </c>
      <c r="AH114" s="27">
        <f>Datos!$FQ45</f>
        <v>11.926955770061953</v>
      </c>
      <c r="AI114" s="27">
        <f>Datos!$FQ46</f>
        <v>6.422443476190165</v>
      </c>
      <c r="AJ114" s="27">
        <f>Datos!$FQ47</f>
        <v>8.0105953216091486</v>
      </c>
      <c r="AK114" s="27"/>
      <c r="AL114" s="81" t="s">
        <v>184</v>
      </c>
      <c r="AM114" s="27">
        <f>Datos!$FQ48</f>
        <v>14.387296894771605</v>
      </c>
      <c r="AN114" s="27">
        <f>Datos!$FQ49</f>
        <v>19.765734368422617</v>
      </c>
      <c r="AO114" s="27">
        <f>Datos!$FQ50</f>
        <v>9.1675215282063469</v>
      </c>
      <c r="AP114" s="27">
        <f>Datos!$FQ51</f>
        <v>8.2853506046198113</v>
      </c>
      <c r="AQ114" s="27">
        <f>Datos!$FQ52</f>
        <v>8.8929301170995743</v>
      </c>
      <c r="AR114" s="27">
        <f>Datos!$FQ53</f>
        <v>10.810793648777794</v>
      </c>
      <c r="AS114" s="27">
        <f>Datos!$FQ54</f>
        <v>9.9320082633024942</v>
      </c>
      <c r="AT114" s="27">
        <f>Datos!$FQ55</f>
        <v>10.476520614996488</v>
      </c>
      <c r="AU114" s="27">
        <f>Datos!$FQ56</f>
        <v>7.577505526419448</v>
      </c>
      <c r="AV114" s="27">
        <f>Datos!$FQ57</f>
        <v>15.42570922296882</v>
      </c>
      <c r="AW114" s="27"/>
      <c r="AX114" s="81" t="s">
        <v>184</v>
      </c>
      <c r="AY114" s="27">
        <f>Datos!$FQ58</f>
        <v>24.937681919396894</v>
      </c>
      <c r="AZ114" s="27">
        <f>Datos!$FQ59</f>
        <v>20.809109669138849</v>
      </c>
      <c r="BA114" s="27">
        <f>Datos!$FQ60</f>
        <v>22.289958145828749</v>
      </c>
      <c r="BB114" s="122" t="str">
        <f>Datos!$FQ61</f>
        <v>nd</v>
      </c>
      <c r="BC114" s="122" t="str">
        <f>Datos!$FQ62</f>
        <v>nd</v>
      </c>
      <c r="BD114" s="122" t="str">
        <f>Datos!$FQ63</f>
        <v>nd</v>
      </c>
      <c r="BE114" s="122" t="str">
        <f>Datos!$FQ64</f>
        <v>nd</v>
      </c>
      <c r="BF114" s="122" t="str">
        <f>Datos!$FQ65</f>
        <v>nd</v>
      </c>
      <c r="BG114" s="122" t="str">
        <f>Datos!$FQ66</f>
        <v>nd</v>
      </c>
      <c r="BH114" s="122" t="str">
        <f>Datos!$FQ67</f>
        <v>nd</v>
      </c>
      <c r="BI114" s="43"/>
      <c r="BJ114" s="43"/>
      <c r="BK114" s="43"/>
      <c r="BL114" s="43"/>
      <c r="BM114" s="43"/>
      <c r="BN114" s="43"/>
      <c r="BO114" s="43"/>
      <c r="BP114" s="43"/>
      <c r="BQ114" s="43"/>
      <c r="BR114" s="43"/>
      <c r="BS114" s="43"/>
      <c r="BT114" s="43"/>
      <c r="BU114" s="43"/>
      <c r="BV114" s="43"/>
      <c r="BW114" s="43"/>
      <c r="BX114" s="43"/>
      <c r="BY114" s="43"/>
      <c r="BZ114" s="43"/>
      <c r="CA114" s="43"/>
      <c r="CB114" s="43"/>
      <c r="CC114" s="43"/>
      <c r="CD114" s="43"/>
      <c r="CE114" s="43"/>
      <c r="CF114" s="43"/>
      <c r="CG114" s="43"/>
      <c r="CH114" s="43"/>
      <c r="CI114" s="43"/>
    </row>
    <row r="115" spans="1:87" x14ac:dyDescent="0.25">
      <c r="A115" s="43"/>
      <c r="B115" s="104" t="s">
        <v>182</v>
      </c>
      <c r="C115" s="62">
        <f>Datos!$AL18</f>
        <v>17.966313162819713</v>
      </c>
      <c r="D115" s="62">
        <f>Datos!$AL19</f>
        <v>9.756742464304601</v>
      </c>
      <c r="E115" s="62">
        <f>Datos!$AL20</f>
        <v>9.3712358467838985</v>
      </c>
      <c r="F115" s="62">
        <f>Datos!$AL21</f>
        <v>17.753303964757716</v>
      </c>
      <c r="G115" s="62">
        <f>Datos!$AL22</f>
        <v>27.197904975682754</v>
      </c>
      <c r="H115" s="62">
        <f>Datos!$AL23</f>
        <v>7.0735294117647118</v>
      </c>
      <c r="I115" s="62">
        <f>Datos!$AL24</f>
        <v>6.9221260815822028</v>
      </c>
      <c r="J115" s="62">
        <f>Datos!$AL25</f>
        <v>5.9601798330122024</v>
      </c>
      <c r="K115" s="62">
        <f>Datos!$AL26</f>
        <v>11.916595951024366</v>
      </c>
      <c r="L115" s="62">
        <f>Datos!$AL27</f>
        <v>15.695407279029471</v>
      </c>
      <c r="M115" s="62"/>
      <c r="N115" s="104" t="s">
        <v>182</v>
      </c>
      <c r="O115" s="62">
        <f>Datos!$AL28</f>
        <v>22.039134912461389</v>
      </c>
      <c r="P115" s="62">
        <f>Datos!$AL29</f>
        <v>44.234752589182968</v>
      </c>
      <c r="Q115" s="62">
        <f>Datos!$AL30</f>
        <v>9.3877985213552506</v>
      </c>
      <c r="R115" s="62">
        <f>Datos!$AL31</f>
        <v>35.806671204901285</v>
      </c>
      <c r="S115" s="62">
        <f>Datos!$AL32</f>
        <v>11.074113856068735</v>
      </c>
      <c r="T115" s="62">
        <f>Datos!$AL33</f>
        <v>6.6982561325468204</v>
      </c>
      <c r="U115" s="62">
        <f>Datos!$AL34</f>
        <v>10.002718951089085</v>
      </c>
      <c r="V115" s="62">
        <f>Datos!$AL35</f>
        <v>15.794243655937601</v>
      </c>
      <c r="W115" s="62">
        <f>Datos!$AL36</f>
        <v>28.963783411996303</v>
      </c>
      <c r="X115" s="62">
        <f>Datos!$AL37</f>
        <v>12.171034482758625</v>
      </c>
      <c r="Y115" s="62"/>
      <c r="Z115" s="104" t="s">
        <v>182</v>
      </c>
      <c r="AA115" s="62">
        <f>Datos!$AL38</f>
        <v>-0.53940616136277653</v>
      </c>
      <c r="AB115" s="62">
        <f>Datos!$AL39</f>
        <v>21.87788474218646</v>
      </c>
      <c r="AC115" s="62">
        <f>Datos!$AL40</f>
        <v>21.798582557887912</v>
      </c>
      <c r="AD115" s="62">
        <f>Datos!$AL41</f>
        <v>14.28825247354335</v>
      </c>
      <c r="AE115" s="62">
        <f>Datos!$AL42</f>
        <v>14.852312475709283</v>
      </c>
      <c r="AF115" s="62">
        <f>Datos!$AL43</f>
        <v>11.142412398693802</v>
      </c>
      <c r="AG115" s="62">
        <f>Datos!$AL44</f>
        <v>7.1511756243482605</v>
      </c>
      <c r="AH115" s="62">
        <f>Datos!$AL45</f>
        <v>13.44798681555992</v>
      </c>
      <c r="AI115" s="62">
        <f>Datos!$AL46</f>
        <v>8.4738545925874931</v>
      </c>
      <c r="AJ115" s="62">
        <f>Datos!$AL47</f>
        <v>7.8188136415063836</v>
      </c>
      <c r="AK115" s="62"/>
      <c r="AL115" s="104" t="s">
        <v>182</v>
      </c>
      <c r="AM115" s="62">
        <f>Datos!$AL48</f>
        <v>11.334664660752436</v>
      </c>
      <c r="AN115" s="62">
        <f>Datos!$AL49</f>
        <v>18.056570747095478</v>
      </c>
      <c r="AO115" s="62">
        <f>Datos!$AL50</f>
        <v>8.9282732045897983</v>
      </c>
      <c r="AP115" s="62">
        <f>Datos!$AL51</f>
        <v>11.134544910627486</v>
      </c>
      <c r="AQ115" s="62">
        <f>Datos!$AL52</f>
        <v>9.3638541568527245</v>
      </c>
      <c r="AR115" s="62">
        <f>Datos!$AL53</f>
        <v>10.717021767556334</v>
      </c>
      <c r="AS115" s="62">
        <f>Datos!$AL54</f>
        <v>10.542491760638928</v>
      </c>
      <c r="AT115" s="62">
        <f>Datos!$AL55</f>
        <v>11.690414182143606</v>
      </c>
      <c r="AU115" s="62">
        <f>Datos!$AL56</f>
        <v>10.288318703578669</v>
      </c>
      <c r="AV115" s="62">
        <f>Datos!$AL57</f>
        <v>15.247616890233084</v>
      </c>
      <c r="AW115" s="62"/>
      <c r="AX115" s="104" t="s">
        <v>182</v>
      </c>
      <c r="AY115" s="62">
        <f>Datos!$AL58</f>
        <v>22.340922854623301</v>
      </c>
      <c r="AZ115" s="62">
        <f>Datos!$AL59</f>
        <v>30.224159816816254</v>
      </c>
      <c r="BA115" s="62">
        <f>Datos!$AL60</f>
        <v>22.267582668579887</v>
      </c>
      <c r="BB115" s="62">
        <f>Datos!$AL61</f>
        <v>24.62778964592518</v>
      </c>
      <c r="BC115" s="62">
        <f>Datos!$AL62</f>
        <v>34.887393432961233</v>
      </c>
      <c r="BD115" s="62">
        <f>Datos!$AL63</f>
        <v>26.396191347580089</v>
      </c>
      <c r="BE115" s="62">
        <f>Datos!$AL64</f>
        <v>31.23678551962481</v>
      </c>
      <c r="BF115" s="62">
        <f>Datos!$AL65</f>
        <v>43.174238783958138</v>
      </c>
      <c r="BG115" s="62">
        <f>Datos!$AL66</f>
        <v>37.349572748238977</v>
      </c>
      <c r="BH115" s="62">
        <f>Datos!$AL67</f>
        <v>59.073759270045386</v>
      </c>
      <c r="BI115" s="43"/>
      <c r="BJ115" s="43"/>
      <c r="BK115" s="43"/>
      <c r="BL115" s="43"/>
      <c r="BM115" s="43"/>
      <c r="BN115" s="43"/>
      <c r="BO115" s="43"/>
      <c r="BP115" s="43"/>
      <c r="BQ115" s="43"/>
      <c r="BR115" s="43"/>
      <c r="BS115" s="43"/>
      <c r="BT115" s="43"/>
      <c r="BU115" s="43"/>
      <c r="BV115" s="43"/>
      <c r="BW115" s="43"/>
      <c r="BX115" s="43"/>
      <c r="BY115" s="43"/>
      <c r="BZ115" s="43"/>
      <c r="CA115" s="43"/>
      <c r="CB115" s="43"/>
      <c r="CC115" s="43"/>
      <c r="CD115" s="43"/>
      <c r="CE115" s="43"/>
      <c r="CF115" s="43"/>
      <c r="CG115" s="43"/>
      <c r="CH115" s="43"/>
      <c r="CI115" s="43"/>
    </row>
    <row r="116" spans="1:87" x14ac:dyDescent="0.25">
      <c r="B116" s="9" t="s">
        <v>292</v>
      </c>
      <c r="C116" s="88"/>
      <c r="D116" s="88"/>
      <c r="E116" s="88"/>
      <c r="F116" s="88"/>
      <c r="G116" s="88"/>
      <c r="H116" s="88"/>
      <c r="I116" s="88"/>
      <c r="J116" s="103"/>
      <c r="K116" s="163"/>
      <c r="L116" s="103"/>
      <c r="M116" s="103"/>
      <c r="N116" s="9" t="s">
        <v>292</v>
      </c>
      <c r="O116" s="103"/>
      <c r="P116" s="103"/>
      <c r="Q116" s="103"/>
      <c r="R116" s="103"/>
      <c r="S116" s="103"/>
      <c r="T116" s="43"/>
      <c r="U116" s="43"/>
      <c r="V116" s="43"/>
      <c r="W116" s="43"/>
      <c r="X116" s="43"/>
      <c r="Y116" s="43"/>
      <c r="Z116" s="9" t="s">
        <v>292</v>
      </c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9" t="s">
        <v>292</v>
      </c>
      <c r="AM116" s="43"/>
      <c r="AN116" s="43"/>
      <c r="AO116" s="43"/>
      <c r="AP116" s="43"/>
      <c r="AQ116" s="43"/>
      <c r="AR116" s="100"/>
      <c r="AS116" s="100"/>
      <c r="AT116" s="100"/>
      <c r="AU116" s="100"/>
      <c r="AV116" s="100"/>
      <c r="AW116" s="100"/>
      <c r="AX116" s="9" t="s">
        <v>292</v>
      </c>
      <c r="AY116" s="101"/>
      <c r="AZ116" s="101"/>
      <c r="BA116" s="101"/>
      <c r="BB116" s="101"/>
      <c r="BC116" s="101"/>
      <c r="BD116" s="101"/>
      <c r="BE116" s="101"/>
      <c r="BF116" s="43"/>
      <c r="BG116" s="43"/>
      <c r="BH116" s="43"/>
      <c r="BI116" s="43"/>
      <c r="BJ116" s="43"/>
      <c r="BK116" s="43"/>
      <c r="BL116" s="43"/>
      <c r="BM116" s="43"/>
      <c r="BN116" s="43"/>
      <c r="BO116" s="43"/>
      <c r="BP116" s="43"/>
      <c r="BQ116" s="43"/>
      <c r="BR116" s="43"/>
      <c r="BS116" s="43"/>
      <c r="BT116" s="43"/>
      <c r="BU116" s="43"/>
      <c r="BV116" s="43"/>
      <c r="BW116" s="43"/>
      <c r="BX116" s="43"/>
      <c r="BY116" s="43"/>
      <c r="BZ116" s="43"/>
      <c r="CA116" s="43"/>
      <c r="CB116" s="43"/>
      <c r="CC116" s="43"/>
      <c r="CD116" s="43"/>
      <c r="CE116" s="43"/>
      <c r="CF116" s="43"/>
      <c r="CG116" s="43"/>
      <c r="CH116" s="43"/>
      <c r="CI116" s="43"/>
    </row>
    <row r="117" spans="1:87" x14ac:dyDescent="0.25">
      <c r="C117" s="88"/>
      <c r="D117" s="88"/>
      <c r="E117" s="88"/>
      <c r="F117" s="88"/>
      <c r="G117" s="88"/>
      <c r="H117" s="88"/>
      <c r="I117" s="88"/>
      <c r="J117" s="42"/>
      <c r="K117" s="82"/>
      <c r="L117" s="42"/>
      <c r="M117" s="42"/>
      <c r="N117" s="42"/>
      <c r="O117" s="42"/>
      <c r="P117" s="42"/>
      <c r="Q117" s="42"/>
      <c r="R117" s="42"/>
      <c r="S117" s="42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M117" s="43"/>
      <c r="AN117" s="43"/>
      <c r="AO117" s="43"/>
      <c r="AP117" s="43"/>
      <c r="AQ117" s="43"/>
      <c r="AR117" s="100"/>
      <c r="AS117" s="100"/>
      <c r="AT117" s="100"/>
      <c r="AU117" s="100"/>
      <c r="AV117" s="100"/>
      <c r="AW117" s="100"/>
      <c r="AX117" s="100"/>
      <c r="AY117" s="101"/>
      <c r="AZ117" s="101"/>
      <c r="BA117" s="101"/>
      <c r="BB117" s="101"/>
      <c r="BC117" s="101"/>
      <c r="BD117" s="101"/>
      <c r="BE117" s="101"/>
      <c r="BF117" s="43"/>
      <c r="BG117" s="43"/>
      <c r="BH117" s="43"/>
      <c r="BI117" s="43"/>
      <c r="BJ117" s="43"/>
      <c r="BK117" s="43"/>
      <c r="BL117" s="43"/>
      <c r="BM117" s="43"/>
      <c r="BN117" s="43"/>
      <c r="BO117" s="43"/>
      <c r="BP117" s="43"/>
      <c r="BQ117" s="43"/>
      <c r="BR117" s="43"/>
      <c r="BS117" s="43"/>
      <c r="BT117" s="43"/>
      <c r="BU117" s="43"/>
      <c r="BV117" s="43"/>
      <c r="BW117" s="43"/>
      <c r="BX117" s="43"/>
      <c r="BY117" s="43"/>
      <c r="BZ117" s="43"/>
      <c r="CA117" s="43"/>
      <c r="CB117" s="43"/>
      <c r="CC117" s="43"/>
      <c r="CD117" s="43"/>
      <c r="CE117" s="43"/>
      <c r="CF117" s="43"/>
      <c r="CG117" s="43"/>
      <c r="CH117" s="43"/>
      <c r="CI117" s="43"/>
    </row>
    <row r="118" spans="1:87" x14ac:dyDescent="0.25">
      <c r="C118" s="88"/>
      <c r="D118" s="88"/>
      <c r="E118" s="88"/>
      <c r="F118" s="88"/>
      <c r="G118" s="88"/>
      <c r="H118" s="88"/>
      <c r="I118" s="88"/>
      <c r="J118" s="42"/>
      <c r="K118" s="82"/>
      <c r="L118" s="42"/>
      <c r="M118" s="42"/>
      <c r="N118" s="42"/>
      <c r="O118" s="42"/>
      <c r="P118" s="42"/>
      <c r="Q118" s="42"/>
      <c r="R118" s="42"/>
      <c r="S118" s="42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M118" s="43"/>
      <c r="AN118" s="43"/>
      <c r="AO118" s="43"/>
      <c r="AP118" s="43"/>
      <c r="AQ118" s="43"/>
      <c r="AR118" s="100"/>
      <c r="AS118" s="100"/>
      <c r="AT118" s="100"/>
      <c r="AU118" s="100"/>
      <c r="AV118" s="100"/>
      <c r="AW118" s="100"/>
      <c r="AX118" s="100"/>
      <c r="AY118" s="101"/>
      <c r="AZ118" s="101"/>
      <c r="BA118" s="101"/>
      <c r="BB118" s="101"/>
      <c r="BC118" s="101"/>
      <c r="BD118" s="101"/>
      <c r="BE118" s="101"/>
      <c r="BF118" s="43"/>
      <c r="BG118" s="43"/>
      <c r="BH118" s="43"/>
      <c r="BI118" s="43"/>
      <c r="BJ118" s="43"/>
      <c r="BK118" s="43"/>
      <c r="BL118" s="43"/>
      <c r="BM118" s="43"/>
      <c r="BN118" s="43"/>
      <c r="BO118" s="43"/>
      <c r="BP118" s="43"/>
      <c r="BQ118" s="43"/>
      <c r="BR118" s="43"/>
      <c r="BS118" s="43"/>
      <c r="BT118" s="43"/>
      <c r="BU118" s="43"/>
      <c r="BV118" s="43"/>
      <c r="BW118" s="43"/>
      <c r="BX118" s="43"/>
      <c r="BY118" s="43"/>
      <c r="BZ118" s="43"/>
      <c r="CA118" s="43"/>
      <c r="CB118" s="43"/>
      <c r="CC118" s="43"/>
      <c r="CD118" s="43"/>
      <c r="CE118" s="43"/>
      <c r="CF118" s="43"/>
      <c r="CG118" s="43"/>
      <c r="CH118" s="43"/>
      <c r="CI118" s="43"/>
    </row>
    <row r="119" spans="1:87" x14ac:dyDescent="0.25">
      <c r="C119" s="88"/>
      <c r="D119" s="88"/>
      <c r="E119" s="88"/>
      <c r="F119" s="88"/>
      <c r="G119" s="88"/>
      <c r="H119" s="88"/>
      <c r="I119" s="88"/>
      <c r="J119" s="42"/>
      <c r="K119" s="82"/>
      <c r="L119" s="42"/>
      <c r="M119" s="42"/>
      <c r="N119" s="42"/>
      <c r="O119" s="42"/>
      <c r="P119" s="42"/>
      <c r="Q119" s="42"/>
      <c r="R119" s="42"/>
      <c r="S119" s="42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M119" s="43"/>
      <c r="AN119" s="43"/>
      <c r="AO119" s="43"/>
      <c r="AP119" s="43"/>
      <c r="AQ119" s="43"/>
      <c r="AR119" s="100"/>
      <c r="AS119" s="100"/>
      <c r="AT119" s="100"/>
      <c r="AU119" s="100"/>
      <c r="AV119" s="100"/>
      <c r="AW119" s="100"/>
      <c r="AX119" s="100"/>
      <c r="AY119" s="101"/>
      <c r="AZ119" s="101"/>
      <c r="BA119" s="101"/>
      <c r="BB119" s="101"/>
      <c r="BC119" s="101"/>
      <c r="BD119" s="101"/>
      <c r="BE119" s="101"/>
      <c r="BF119" s="43"/>
      <c r="BG119" s="43"/>
      <c r="BH119" s="43"/>
      <c r="BI119" s="43"/>
      <c r="BJ119" s="43"/>
      <c r="BK119" s="43"/>
      <c r="BL119" s="43"/>
      <c r="BM119" s="43"/>
      <c r="BN119" s="43"/>
      <c r="BO119" s="43"/>
      <c r="BP119" s="43"/>
      <c r="BQ119" s="43"/>
      <c r="BR119" s="43"/>
      <c r="BS119" s="43"/>
      <c r="BT119" s="43"/>
      <c r="BU119" s="43"/>
      <c r="BV119" s="43"/>
      <c r="BW119" s="43"/>
      <c r="BX119" s="43"/>
      <c r="BY119" s="43"/>
      <c r="BZ119" s="43"/>
      <c r="CA119" s="43"/>
      <c r="CB119" s="43"/>
      <c r="CC119" s="43"/>
      <c r="CD119" s="43"/>
      <c r="CE119" s="43"/>
      <c r="CF119" s="43"/>
      <c r="CG119" s="43"/>
      <c r="CH119" s="43"/>
      <c r="CI119" s="43"/>
    </row>
    <row r="120" spans="1:87" x14ac:dyDescent="0.25">
      <c r="C120" s="88"/>
      <c r="D120" s="88"/>
      <c r="E120" s="88"/>
      <c r="F120" s="88"/>
      <c r="G120" s="88"/>
      <c r="H120" s="88"/>
      <c r="I120" s="88"/>
      <c r="J120" s="42"/>
      <c r="K120" s="82"/>
      <c r="L120" s="42"/>
      <c r="M120" s="42"/>
      <c r="N120" s="42"/>
      <c r="O120" s="42"/>
      <c r="P120" s="42"/>
      <c r="Q120" s="42"/>
      <c r="R120" s="42"/>
      <c r="S120" s="42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M120" s="43"/>
      <c r="AN120" s="43"/>
      <c r="AO120" s="43"/>
      <c r="AP120" s="43"/>
      <c r="AQ120" s="43"/>
      <c r="AR120" s="100"/>
      <c r="AS120" s="100"/>
      <c r="AT120" s="100"/>
      <c r="AU120" s="100"/>
      <c r="AV120" s="100"/>
      <c r="AW120" s="100"/>
      <c r="AX120" s="100"/>
      <c r="AY120" s="101"/>
      <c r="AZ120" s="101"/>
      <c r="BA120" s="101"/>
      <c r="BB120" s="101"/>
      <c r="BC120" s="101"/>
      <c r="BD120" s="101"/>
      <c r="BE120" s="101"/>
      <c r="BF120" s="43"/>
      <c r="BG120" s="43"/>
      <c r="BH120" s="43"/>
      <c r="BI120" s="43"/>
      <c r="BJ120" s="43"/>
      <c r="BK120" s="43"/>
      <c r="BL120" s="43"/>
      <c r="BM120" s="43"/>
      <c r="BN120" s="43"/>
      <c r="BO120" s="43"/>
      <c r="BP120" s="43"/>
      <c r="BQ120" s="43"/>
      <c r="BR120" s="43"/>
      <c r="BS120" s="43"/>
      <c r="BT120" s="43"/>
      <c r="BU120" s="43"/>
      <c r="BV120" s="43"/>
      <c r="BW120" s="43"/>
      <c r="BX120" s="43"/>
      <c r="BY120" s="43"/>
      <c r="BZ120" s="43"/>
      <c r="CA120" s="43"/>
      <c r="CB120" s="43"/>
      <c r="CC120" s="43"/>
      <c r="CD120" s="43"/>
      <c r="CE120" s="43"/>
      <c r="CF120" s="43"/>
      <c r="CG120" s="43"/>
      <c r="CH120" s="43"/>
      <c r="CI120" s="43"/>
    </row>
    <row r="121" spans="1:87" x14ac:dyDescent="0.25">
      <c r="C121" s="88"/>
      <c r="D121" s="88"/>
      <c r="E121" s="88"/>
      <c r="F121" s="88"/>
      <c r="G121" s="88"/>
      <c r="H121" s="88"/>
      <c r="I121" s="88"/>
      <c r="J121" s="42"/>
      <c r="K121" s="82"/>
      <c r="L121" s="42"/>
      <c r="M121" s="42"/>
      <c r="N121" s="42"/>
      <c r="O121" s="42"/>
      <c r="P121" s="42"/>
      <c r="Q121" s="42"/>
      <c r="R121" s="42"/>
      <c r="S121" s="42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43"/>
      <c r="AM121" s="43"/>
      <c r="AN121" s="43"/>
      <c r="AO121" s="43"/>
      <c r="AP121" s="43"/>
      <c r="AQ121" s="43"/>
      <c r="AR121" s="100"/>
      <c r="AS121" s="100"/>
      <c r="AT121" s="100"/>
      <c r="AU121" s="100"/>
      <c r="AV121" s="100"/>
      <c r="AW121" s="100"/>
      <c r="AX121" s="100"/>
      <c r="AY121" s="101"/>
      <c r="AZ121" s="101"/>
      <c r="BA121" s="101"/>
      <c r="BB121" s="101"/>
      <c r="BC121" s="101"/>
      <c r="BD121" s="101"/>
      <c r="BE121" s="101"/>
      <c r="BF121" s="43"/>
      <c r="BG121" s="43"/>
      <c r="BH121" s="43"/>
      <c r="BI121" s="43"/>
      <c r="BJ121" s="43"/>
      <c r="BK121" s="43"/>
      <c r="BL121" s="43"/>
      <c r="BM121" s="43"/>
      <c r="BN121" s="43"/>
      <c r="BO121" s="43"/>
      <c r="BP121" s="43"/>
      <c r="BQ121" s="43"/>
      <c r="BR121" s="43"/>
      <c r="BS121" s="43"/>
      <c r="BT121" s="43"/>
      <c r="BU121" s="43"/>
      <c r="BV121" s="43"/>
      <c r="BW121" s="43"/>
      <c r="BX121" s="43"/>
      <c r="BY121" s="43"/>
      <c r="BZ121" s="43"/>
      <c r="CA121" s="43"/>
      <c r="CB121" s="43"/>
      <c r="CC121" s="43"/>
      <c r="CD121" s="43"/>
      <c r="CE121" s="43"/>
      <c r="CF121" s="43"/>
      <c r="CG121" s="43"/>
      <c r="CH121" s="43"/>
      <c r="CI121" s="43"/>
    </row>
    <row r="122" spans="1:87" x14ac:dyDescent="0.25">
      <c r="B122" s="43"/>
      <c r="C122" s="43"/>
      <c r="D122" s="43"/>
      <c r="E122" s="43"/>
      <c r="F122" s="43"/>
      <c r="G122" s="43"/>
      <c r="H122" s="43"/>
      <c r="I122" s="43"/>
      <c r="J122" s="42"/>
      <c r="K122" s="43"/>
      <c r="L122" s="103"/>
      <c r="M122" s="103"/>
      <c r="N122" s="103"/>
      <c r="O122" s="103"/>
      <c r="P122" s="103"/>
      <c r="Q122" s="103"/>
      <c r="R122" s="103"/>
      <c r="S122" s="10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43"/>
      <c r="AM122" s="43"/>
      <c r="AN122" s="43"/>
      <c r="AO122" s="43"/>
      <c r="AP122" s="43"/>
      <c r="AQ122" s="43"/>
      <c r="AR122" s="100"/>
      <c r="AS122" s="100"/>
      <c r="AT122" s="100"/>
      <c r="AU122" s="100"/>
      <c r="AV122" s="100"/>
      <c r="AW122" s="100"/>
      <c r="AX122" s="100"/>
      <c r="AY122" s="101"/>
      <c r="AZ122" s="101"/>
      <c r="BA122" s="101"/>
      <c r="BB122" s="101"/>
      <c r="BC122" s="101"/>
      <c r="BD122" s="101"/>
      <c r="BE122" s="101"/>
      <c r="BF122" s="43"/>
      <c r="BG122" s="43"/>
      <c r="BH122" s="43"/>
      <c r="BI122" s="43"/>
      <c r="BJ122" s="43"/>
      <c r="BK122" s="43"/>
      <c r="BL122" s="43"/>
      <c r="BM122" s="43"/>
      <c r="BN122" s="43"/>
      <c r="BO122" s="43"/>
      <c r="BP122" s="43"/>
      <c r="BQ122" s="43"/>
      <c r="BR122" s="43"/>
      <c r="BS122" s="43"/>
      <c r="BT122" s="43"/>
      <c r="BU122" s="43"/>
      <c r="BV122" s="43"/>
      <c r="BW122" s="43"/>
      <c r="BX122" s="43"/>
      <c r="BY122" s="43"/>
      <c r="BZ122" s="43"/>
      <c r="CA122" s="43"/>
      <c r="CB122" s="43"/>
      <c r="CC122" s="43"/>
      <c r="CD122" s="43"/>
      <c r="CE122" s="43"/>
      <c r="CF122" s="43"/>
      <c r="CG122" s="43"/>
      <c r="CH122" s="43"/>
      <c r="CI122" s="43"/>
    </row>
    <row r="123" spans="1:87" x14ac:dyDescent="0.25">
      <c r="B123" s="43"/>
      <c r="C123" s="42"/>
      <c r="D123" s="42"/>
      <c r="E123" s="42"/>
      <c r="F123" s="42"/>
      <c r="G123" s="42"/>
      <c r="H123" s="42"/>
      <c r="I123" s="43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43"/>
      <c r="AM123" s="43"/>
      <c r="AN123" s="43"/>
      <c r="AO123" s="43"/>
      <c r="AP123" s="43"/>
      <c r="AQ123" s="43"/>
      <c r="AR123" s="100"/>
      <c r="AS123" s="100"/>
      <c r="AT123" s="100"/>
      <c r="AU123" s="100"/>
      <c r="AV123" s="100"/>
      <c r="AW123" s="100"/>
      <c r="AX123" s="100"/>
      <c r="AY123" s="101"/>
      <c r="AZ123" s="101"/>
      <c r="BA123" s="101"/>
      <c r="BB123" s="101"/>
      <c r="BC123" s="101"/>
      <c r="BD123" s="101"/>
      <c r="BE123" s="101"/>
      <c r="BF123" s="43"/>
      <c r="BG123" s="43"/>
      <c r="BH123" s="43"/>
      <c r="BI123" s="43"/>
      <c r="BJ123" s="43"/>
      <c r="BK123" s="43"/>
      <c r="BL123" s="43"/>
      <c r="BM123" s="43"/>
      <c r="BN123" s="43"/>
      <c r="BO123" s="43"/>
      <c r="BP123" s="43"/>
      <c r="BQ123" s="43"/>
      <c r="BR123" s="43"/>
      <c r="BS123" s="43"/>
      <c r="BT123" s="43"/>
      <c r="BU123" s="43"/>
      <c r="BV123" s="43"/>
      <c r="BW123" s="43"/>
      <c r="BX123" s="43"/>
      <c r="BY123" s="43"/>
      <c r="BZ123" s="43"/>
      <c r="CA123" s="43"/>
      <c r="CB123" s="43"/>
      <c r="CC123" s="43"/>
      <c r="CD123" s="43"/>
      <c r="CE123" s="43"/>
      <c r="CF123" s="43"/>
      <c r="CG123" s="43"/>
      <c r="CH123" s="43"/>
      <c r="CI123" s="43"/>
    </row>
    <row r="124" spans="1:87" x14ac:dyDescent="0.25">
      <c r="B124" s="43"/>
      <c r="C124" s="43"/>
      <c r="D124" s="43"/>
      <c r="E124" s="43"/>
      <c r="F124" s="43"/>
      <c r="G124" s="43"/>
      <c r="H124" s="43"/>
      <c r="I124" s="43"/>
      <c r="J124" s="21"/>
      <c r="K124" s="103"/>
      <c r="L124" s="103"/>
      <c r="M124" s="103"/>
      <c r="N124" s="103"/>
      <c r="O124" s="103"/>
      <c r="P124" s="103"/>
      <c r="Q124" s="103"/>
      <c r="R124" s="103"/>
      <c r="S124" s="10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43"/>
      <c r="AM124" s="43"/>
      <c r="AN124" s="43"/>
      <c r="AO124" s="43"/>
      <c r="AP124" s="43"/>
      <c r="AQ124" s="43"/>
      <c r="AR124" s="43"/>
      <c r="AS124" s="4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  <c r="BF124" s="43"/>
      <c r="BG124" s="43"/>
      <c r="BH124" s="43"/>
      <c r="BI124" s="43"/>
      <c r="BJ124" s="43"/>
      <c r="BK124" s="43"/>
      <c r="BL124" s="43"/>
      <c r="BM124" s="43"/>
      <c r="BN124" s="43"/>
      <c r="BO124" s="43"/>
      <c r="BP124" s="43"/>
      <c r="BQ124" s="43"/>
      <c r="BR124" s="43"/>
      <c r="BS124" s="43"/>
      <c r="BT124" s="43"/>
      <c r="BU124" s="43"/>
      <c r="BV124" s="43"/>
      <c r="BW124" s="43"/>
      <c r="BX124" s="43"/>
      <c r="BY124" s="43"/>
      <c r="BZ124" s="43"/>
      <c r="CA124" s="43"/>
      <c r="CB124" s="43"/>
      <c r="CC124" s="43"/>
      <c r="CD124" s="43"/>
      <c r="CE124" s="43"/>
      <c r="CF124" s="43"/>
      <c r="CG124" s="43"/>
      <c r="CH124" s="43"/>
      <c r="CI124" s="43"/>
    </row>
    <row r="125" spans="1:87" x14ac:dyDescent="0.25">
      <c r="B125" s="43"/>
      <c r="C125" s="43"/>
      <c r="D125" s="43"/>
      <c r="E125" s="43"/>
      <c r="F125" s="43"/>
      <c r="G125" s="43"/>
      <c r="H125" s="43"/>
      <c r="I125" s="43"/>
      <c r="J125" s="25"/>
      <c r="K125" s="42"/>
      <c r="L125" s="42"/>
      <c r="M125" s="42"/>
      <c r="N125" s="42"/>
      <c r="O125" s="42"/>
      <c r="P125" s="42"/>
      <c r="Q125" s="42"/>
      <c r="R125" s="42"/>
      <c r="S125" s="42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43"/>
      <c r="AM125" s="43"/>
      <c r="AN125" s="43"/>
      <c r="AO125" s="43"/>
      <c r="AP125" s="43"/>
      <c r="AQ125" s="43"/>
      <c r="AR125" s="43"/>
      <c r="AS125" s="4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  <c r="BF125" s="43"/>
      <c r="BG125" s="43"/>
      <c r="BH125" s="43"/>
      <c r="BI125" s="43"/>
      <c r="BJ125" s="43"/>
      <c r="BK125" s="43"/>
      <c r="BL125" s="43"/>
      <c r="BM125" s="43"/>
      <c r="BN125" s="43"/>
      <c r="BO125" s="43"/>
      <c r="BP125" s="43"/>
      <c r="BQ125" s="43"/>
      <c r="BR125" s="43"/>
      <c r="BS125" s="43"/>
      <c r="BT125" s="43"/>
      <c r="BU125" s="43"/>
      <c r="BV125" s="43"/>
      <c r="BW125" s="43"/>
      <c r="BX125" s="43"/>
      <c r="BY125" s="43"/>
      <c r="BZ125" s="43"/>
      <c r="CA125" s="43"/>
      <c r="CB125" s="43"/>
      <c r="CC125" s="43"/>
      <c r="CD125" s="43"/>
      <c r="CE125" s="43"/>
      <c r="CF125" s="43"/>
      <c r="CG125" s="43"/>
      <c r="CH125" s="43"/>
      <c r="CI125" s="43"/>
    </row>
    <row r="126" spans="1:87" x14ac:dyDescent="0.25">
      <c r="B126" s="43"/>
      <c r="C126" s="43"/>
      <c r="D126" s="43"/>
      <c r="E126" s="43"/>
      <c r="F126" s="43"/>
      <c r="G126" s="43"/>
      <c r="H126" s="43"/>
      <c r="I126" s="43"/>
      <c r="J126" s="21"/>
      <c r="K126" s="103"/>
      <c r="L126" s="103"/>
      <c r="M126" s="103"/>
      <c r="N126" s="103"/>
      <c r="O126" s="103"/>
      <c r="P126" s="103"/>
      <c r="Q126" s="103"/>
      <c r="R126" s="103"/>
      <c r="S126" s="10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43"/>
      <c r="AM126" s="43"/>
      <c r="AN126" s="43"/>
      <c r="AO126" s="43"/>
      <c r="AP126" s="43"/>
      <c r="AQ126" s="43"/>
      <c r="AR126" s="43"/>
      <c r="AS126" s="4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3"/>
      <c r="BN126" s="43"/>
      <c r="BO126" s="43"/>
      <c r="BP126" s="43"/>
      <c r="BQ126" s="43"/>
      <c r="BR126" s="43"/>
      <c r="BS126" s="43"/>
      <c r="BT126" s="43"/>
      <c r="BU126" s="43"/>
      <c r="BV126" s="43"/>
      <c r="BW126" s="43"/>
      <c r="BX126" s="43"/>
      <c r="BY126" s="43"/>
      <c r="BZ126" s="43"/>
      <c r="CA126" s="43"/>
      <c r="CB126" s="43"/>
      <c r="CC126" s="43"/>
      <c r="CD126" s="43"/>
      <c r="CE126" s="43"/>
      <c r="CF126" s="43"/>
      <c r="CG126" s="43"/>
      <c r="CH126" s="43"/>
      <c r="CI126" s="43"/>
    </row>
    <row r="127" spans="1:87" x14ac:dyDescent="0.25">
      <c r="B127" s="43"/>
      <c r="C127" s="43"/>
      <c r="D127" s="43"/>
      <c r="E127" s="43"/>
      <c r="F127" s="43"/>
      <c r="G127" s="43"/>
      <c r="H127" s="43"/>
      <c r="I127" s="43"/>
      <c r="J127" s="25"/>
      <c r="K127" s="42"/>
      <c r="L127" s="42"/>
      <c r="M127" s="42"/>
      <c r="N127" s="42"/>
      <c r="O127" s="42"/>
      <c r="P127" s="42"/>
      <c r="Q127" s="42"/>
      <c r="R127" s="42"/>
      <c r="S127" s="42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43"/>
      <c r="AM127" s="43"/>
      <c r="AN127" s="43"/>
      <c r="AO127" s="43"/>
      <c r="AP127" s="43"/>
      <c r="AQ127" s="43"/>
      <c r="AR127" s="43"/>
      <c r="AS127" s="4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3"/>
      <c r="BN127" s="43"/>
      <c r="BO127" s="43"/>
      <c r="BP127" s="43"/>
      <c r="BQ127" s="43"/>
      <c r="BR127" s="43"/>
      <c r="BS127" s="43"/>
      <c r="BT127" s="43"/>
      <c r="BU127" s="43"/>
      <c r="BV127" s="43"/>
      <c r="BW127" s="43"/>
      <c r="BX127" s="43"/>
      <c r="BY127" s="43"/>
      <c r="BZ127" s="43"/>
      <c r="CA127" s="43"/>
      <c r="CB127" s="43"/>
      <c r="CC127" s="43"/>
      <c r="CD127" s="43"/>
      <c r="CE127" s="43"/>
      <c r="CF127" s="43"/>
      <c r="CG127" s="43"/>
      <c r="CH127" s="43"/>
      <c r="CI127" s="43"/>
    </row>
    <row r="128" spans="1:87" x14ac:dyDescent="0.25">
      <c r="B128" s="43"/>
      <c r="C128" s="43"/>
      <c r="D128" s="43"/>
      <c r="E128" s="43"/>
      <c r="F128" s="43"/>
      <c r="G128" s="43"/>
      <c r="H128" s="43"/>
      <c r="I128" s="43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43"/>
      <c r="AM128" s="43"/>
      <c r="AN128" s="43"/>
      <c r="AO128" s="43"/>
      <c r="AP128" s="43"/>
      <c r="AQ128" s="43"/>
      <c r="AR128" s="43"/>
      <c r="AS128" s="4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3"/>
      <c r="BN128" s="43"/>
      <c r="BO128" s="43"/>
      <c r="BP128" s="43"/>
      <c r="BQ128" s="43"/>
      <c r="BR128" s="43"/>
      <c r="BS128" s="43"/>
      <c r="BT128" s="43"/>
      <c r="BU128" s="43"/>
      <c r="BV128" s="43"/>
      <c r="BW128" s="43"/>
      <c r="BX128" s="43"/>
      <c r="BY128" s="43"/>
      <c r="BZ128" s="43"/>
      <c r="CA128" s="43"/>
      <c r="CB128" s="43"/>
      <c r="CC128" s="43"/>
      <c r="CD128" s="43"/>
      <c r="CE128" s="43"/>
      <c r="CF128" s="43"/>
      <c r="CG128" s="43"/>
      <c r="CH128" s="43"/>
      <c r="CI128" s="43"/>
    </row>
    <row r="129" spans="2:87" x14ac:dyDescent="0.25">
      <c r="B129" s="43"/>
      <c r="C129" s="43"/>
      <c r="D129" s="43"/>
      <c r="E129" s="43"/>
      <c r="F129" s="43"/>
      <c r="G129" s="43"/>
      <c r="H129" s="43"/>
      <c r="I129" s="43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43"/>
      <c r="AM129" s="43"/>
      <c r="AN129" s="43"/>
      <c r="AO129" s="43"/>
      <c r="AP129" s="43"/>
      <c r="AQ129" s="43"/>
      <c r="AR129" s="43"/>
      <c r="AS129" s="4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3"/>
      <c r="BN129" s="43"/>
      <c r="BO129" s="43"/>
      <c r="BP129" s="43"/>
      <c r="BQ129" s="43"/>
      <c r="BR129" s="43"/>
      <c r="BS129" s="43"/>
      <c r="BT129" s="43"/>
      <c r="BU129" s="43"/>
      <c r="BV129" s="43"/>
      <c r="BW129" s="43"/>
      <c r="BX129" s="43"/>
      <c r="BY129" s="43"/>
      <c r="BZ129" s="43"/>
      <c r="CA129" s="43"/>
      <c r="CB129" s="43"/>
      <c r="CC129" s="43"/>
      <c r="CD129" s="43"/>
      <c r="CE129" s="43"/>
      <c r="CF129" s="43"/>
      <c r="CG129" s="43"/>
      <c r="CH129" s="43"/>
      <c r="CI129" s="43"/>
    </row>
    <row r="130" spans="2:87" x14ac:dyDescent="0.25">
      <c r="B130" s="43"/>
      <c r="C130" s="43"/>
      <c r="D130" s="43"/>
      <c r="E130" s="43"/>
      <c r="F130" s="43"/>
      <c r="G130" s="43"/>
      <c r="H130" s="43"/>
      <c r="I130" s="43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43"/>
      <c r="AM130" s="43"/>
      <c r="AN130" s="43"/>
      <c r="AO130" s="43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3"/>
      <c r="BN130" s="43"/>
      <c r="BO130" s="43"/>
      <c r="BP130" s="43"/>
      <c r="BQ130" s="43"/>
      <c r="BR130" s="43"/>
      <c r="BS130" s="43"/>
      <c r="BT130" s="43"/>
      <c r="BU130" s="43"/>
      <c r="BV130" s="43"/>
      <c r="BW130" s="43"/>
      <c r="BX130" s="43"/>
      <c r="BY130" s="43"/>
      <c r="BZ130" s="43"/>
      <c r="CA130" s="43"/>
      <c r="CB130" s="43"/>
      <c r="CC130" s="43"/>
      <c r="CD130" s="43"/>
      <c r="CE130" s="43"/>
      <c r="CF130" s="43"/>
      <c r="CG130" s="43"/>
      <c r="CH130" s="43"/>
      <c r="CI130" s="43"/>
    </row>
    <row r="131" spans="2:87" x14ac:dyDescent="0.25">
      <c r="B131" s="43"/>
      <c r="C131" s="43"/>
      <c r="D131" s="43"/>
      <c r="E131" s="43"/>
      <c r="F131" s="43"/>
      <c r="G131" s="43"/>
      <c r="H131" s="43"/>
      <c r="I131" s="43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43"/>
      <c r="AM131" s="43"/>
      <c r="AN131" s="43"/>
      <c r="AO131" s="43"/>
      <c r="AP131" s="43"/>
      <c r="AQ131" s="43"/>
      <c r="AR131" s="43"/>
      <c r="AS131" s="4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  <c r="BF131" s="43"/>
      <c r="BG131" s="43"/>
      <c r="BH131" s="43"/>
      <c r="BI131" s="43"/>
      <c r="BJ131" s="43"/>
      <c r="BK131" s="43"/>
      <c r="BL131" s="43"/>
      <c r="BM131" s="43"/>
      <c r="BN131" s="43"/>
      <c r="BO131" s="43"/>
      <c r="BP131" s="43"/>
      <c r="BQ131" s="43"/>
      <c r="BR131" s="43"/>
      <c r="BS131" s="43"/>
      <c r="BT131" s="43"/>
      <c r="BU131" s="43"/>
      <c r="BV131" s="43"/>
      <c r="BW131" s="43"/>
      <c r="BX131" s="43"/>
      <c r="BY131" s="43"/>
      <c r="BZ131" s="43"/>
      <c r="CA131" s="43"/>
      <c r="CB131" s="43"/>
      <c r="CC131" s="43"/>
      <c r="CD131" s="43"/>
      <c r="CE131" s="43"/>
      <c r="CF131" s="43"/>
      <c r="CG131" s="43"/>
      <c r="CH131" s="43"/>
      <c r="CI131" s="43"/>
    </row>
    <row r="132" spans="2:87" x14ac:dyDescent="0.25">
      <c r="B132" s="43"/>
      <c r="C132" s="43"/>
      <c r="D132" s="43"/>
      <c r="E132" s="43"/>
      <c r="F132" s="43"/>
      <c r="G132" s="43"/>
      <c r="H132" s="43"/>
      <c r="I132" s="43"/>
      <c r="J132" s="96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43"/>
      <c r="AN132" s="43"/>
      <c r="AO132" s="43"/>
      <c r="AP132" s="43"/>
      <c r="AQ132" s="43"/>
      <c r="AR132" s="43"/>
      <c r="AS132" s="4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  <c r="BF132" s="43"/>
      <c r="BG132" s="43"/>
      <c r="BH132" s="43"/>
      <c r="BI132" s="43"/>
      <c r="BJ132" s="43"/>
      <c r="BK132" s="43"/>
      <c r="BL132" s="43"/>
      <c r="BM132" s="43"/>
      <c r="BN132" s="43"/>
      <c r="BO132" s="43"/>
      <c r="BP132" s="43"/>
      <c r="BQ132" s="43"/>
      <c r="BR132" s="43"/>
      <c r="BS132" s="43"/>
      <c r="BT132" s="43"/>
      <c r="BU132" s="43"/>
      <c r="BV132" s="43"/>
      <c r="BW132" s="43"/>
      <c r="BX132" s="43"/>
      <c r="BY132" s="43"/>
      <c r="BZ132" s="43"/>
      <c r="CA132" s="43"/>
      <c r="CB132" s="43"/>
      <c r="CC132" s="43"/>
      <c r="CD132" s="43"/>
      <c r="CE132" s="43"/>
      <c r="CF132" s="43"/>
      <c r="CG132" s="43"/>
      <c r="CH132" s="43"/>
      <c r="CI132" s="43"/>
    </row>
    <row r="133" spans="2:87" x14ac:dyDescent="0.25">
      <c r="B133" s="43"/>
      <c r="C133" s="43"/>
      <c r="D133" s="43"/>
      <c r="E133" s="43"/>
      <c r="F133" s="43"/>
      <c r="G133" s="43"/>
      <c r="H133" s="43"/>
      <c r="I133" s="43"/>
      <c r="J133" s="96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43"/>
      <c r="AM133" s="43"/>
      <c r="AN133" s="43"/>
      <c r="AO133" s="43"/>
      <c r="AP133" s="43"/>
      <c r="AQ133" s="43"/>
      <c r="AR133" s="43"/>
      <c r="AS133" s="4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  <c r="BF133" s="43"/>
      <c r="BG133" s="43"/>
      <c r="BH133" s="43"/>
      <c r="BI133" s="43"/>
      <c r="BJ133" s="43"/>
      <c r="BK133" s="43"/>
      <c r="BL133" s="43"/>
      <c r="BM133" s="43"/>
      <c r="BN133" s="43"/>
      <c r="BO133" s="43"/>
      <c r="BP133" s="43"/>
      <c r="BQ133" s="43"/>
      <c r="BR133" s="43"/>
      <c r="BS133" s="43"/>
      <c r="BT133" s="43"/>
      <c r="BU133" s="43"/>
      <c r="BV133" s="43"/>
      <c r="BW133" s="43"/>
      <c r="BX133" s="43"/>
      <c r="BY133" s="43"/>
      <c r="BZ133" s="43"/>
      <c r="CA133" s="43"/>
      <c r="CB133" s="43"/>
      <c r="CC133" s="43"/>
      <c r="CD133" s="43"/>
      <c r="CE133" s="43"/>
      <c r="CF133" s="43"/>
      <c r="CG133" s="43"/>
      <c r="CH133" s="43"/>
      <c r="CI133" s="43"/>
    </row>
    <row r="134" spans="2:87" x14ac:dyDescent="0.25">
      <c r="B134" s="43"/>
      <c r="C134" s="43"/>
      <c r="D134" s="43"/>
      <c r="E134" s="43"/>
      <c r="F134" s="43"/>
      <c r="G134" s="43"/>
      <c r="H134" s="43"/>
      <c r="I134" s="43"/>
      <c r="J134" s="42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43"/>
      <c r="AM134" s="43"/>
      <c r="AN134" s="43"/>
      <c r="AO134" s="43"/>
      <c r="AP134" s="43"/>
      <c r="AQ134" s="43"/>
      <c r="AR134" s="43"/>
      <c r="AS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  <c r="BF134" s="43"/>
      <c r="BG134" s="43"/>
      <c r="BH134" s="43"/>
      <c r="BI134" s="43"/>
      <c r="BJ134" s="43"/>
      <c r="BK134" s="43"/>
      <c r="BL134" s="43"/>
      <c r="BM134" s="43"/>
      <c r="BN134" s="43"/>
      <c r="BO134" s="43"/>
      <c r="BP134" s="43"/>
      <c r="BQ134" s="43"/>
      <c r="BR134" s="43"/>
      <c r="BS134" s="43"/>
      <c r="BT134" s="43"/>
      <c r="BU134" s="43"/>
      <c r="BV134" s="43"/>
      <c r="BW134" s="43"/>
      <c r="BX134" s="43"/>
      <c r="BY134" s="43"/>
      <c r="BZ134" s="43"/>
      <c r="CA134" s="43"/>
      <c r="CB134" s="43"/>
      <c r="CC134" s="43"/>
      <c r="CD134" s="43"/>
      <c r="CE134" s="43"/>
      <c r="CF134" s="43"/>
      <c r="CG134" s="43"/>
      <c r="CH134" s="43"/>
      <c r="CI134" s="43"/>
    </row>
    <row r="135" spans="2:87" x14ac:dyDescent="0.25">
      <c r="B135" s="43"/>
      <c r="C135" s="43"/>
      <c r="D135" s="43"/>
      <c r="E135" s="43"/>
      <c r="F135" s="43"/>
      <c r="G135" s="43"/>
      <c r="H135" s="43"/>
      <c r="I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43"/>
      <c r="AM135" s="43"/>
      <c r="AN135" s="43"/>
      <c r="AO135" s="43"/>
      <c r="AP135" s="43"/>
      <c r="AQ135" s="43"/>
      <c r="AR135" s="43"/>
      <c r="AS135" s="4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  <c r="BF135" s="43"/>
      <c r="BG135" s="43"/>
      <c r="BH135" s="43"/>
      <c r="BI135" s="43"/>
      <c r="BJ135" s="43"/>
      <c r="BK135" s="43"/>
      <c r="BL135" s="43"/>
      <c r="BM135" s="43"/>
      <c r="BN135" s="43"/>
      <c r="BO135" s="43"/>
      <c r="BP135" s="43"/>
      <c r="BQ135" s="43"/>
      <c r="BR135" s="43"/>
      <c r="BS135" s="43"/>
      <c r="BT135" s="43"/>
      <c r="BU135" s="43"/>
      <c r="BV135" s="43"/>
      <c r="BW135" s="43"/>
      <c r="BX135" s="43"/>
      <c r="BY135" s="43"/>
      <c r="BZ135" s="43"/>
      <c r="CA135" s="43"/>
      <c r="CB135" s="43"/>
      <c r="CC135" s="43"/>
      <c r="CD135" s="43"/>
      <c r="CE135" s="43"/>
      <c r="CF135" s="43"/>
      <c r="CG135" s="43"/>
      <c r="CH135" s="43"/>
      <c r="CI135" s="43"/>
    </row>
    <row r="136" spans="2:87" x14ac:dyDescent="0.25">
      <c r="B136" s="43"/>
      <c r="C136" s="43"/>
      <c r="D136" s="43"/>
      <c r="E136" s="43"/>
      <c r="F136" s="43"/>
      <c r="G136" s="43"/>
      <c r="H136" s="43"/>
      <c r="I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43"/>
      <c r="AN136" s="43"/>
      <c r="AO136" s="43"/>
      <c r="AP136" s="43"/>
      <c r="AQ136" s="43"/>
      <c r="AR136" s="43"/>
      <c r="AS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  <c r="BJ136" s="43"/>
      <c r="BK136" s="43"/>
      <c r="BL136" s="43"/>
      <c r="BM136" s="43"/>
      <c r="BN136" s="43"/>
      <c r="BO136" s="43"/>
      <c r="BP136" s="43"/>
      <c r="BQ136" s="43"/>
      <c r="BR136" s="43"/>
      <c r="BS136" s="43"/>
      <c r="BT136" s="43"/>
      <c r="BU136" s="43"/>
      <c r="BV136" s="43"/>
      <c r="BW136" s="43"/>
      <c r="BX136" s="43"/>
      <c r="BY136" s="43"/>
      <c r="BZ136" s="43"/>
      <c r="CA136" s="43"/>
      <c r="CB136" s="43"/>
      <c r="CC136" s="43"/>
      <c r="CD136" s="43"/>
      <c r="CE136" s="43"/>
      <c r="CF136" s="43"/>
      <c r="CG136" s="43"/>
      <c r="CH136" s="43"/>
      <c r="CI136" s="43"/>
    </row>
    <row r="137" spans="2:87" x14ac:dyDescent="0.25">
      <c r="B137" s="43"/>
      <c r="C137" s="43"/>
      <c r="D137" s="43"/>
      <c r="E137" s="43"/>
      <c r="F137" s="43"/>
      <c r="G137" s="43"/>
      <c r="H137" s="43"/>
      <c r="I137" s="43"/>
      <c r="J137" s="165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43"/>
      <c r="AM137" s="43"/>
      <c r="AN137" s="43"/>
      <c r="AO137" s="43"/>
      <c r="AP137" s="43"/>
      <c r="AQ137" s="43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3"/>
      <c r="BP137" s="43"/>
      <c r="BQ137" s="43"/>
      <c r="BR137" s="43"/>
      <c r="BS137" s="43"/>
      <c r="BT137" s="43"/>
      <c r="BU137" s="43"/>
      <c r="BV137" s="43"/>
      <c r="BW137" s="43"/>
      <c r="BX137" s="43"/>
      <c r="BY137" s="43"/>
      <c r="BZ137" s="43"/>
      <c r="CA137" s="43"/>
      <c r="CB137" s="43"/>
      <c r="CC137" s="43"/>
      <c r="CD137" s="43"/>
      <c r="CE137" s="43"/>
      <c r="CF137" s="43"/>
      <c r="CG137" s="43"/>
      <c r="CH137" s="43"/>
      <c r="CI137" s="43"/>
    </row>
    <row r="138" spans="2:87" x14ac:dyDescent="0.25">
      <c r="B138" s="163"/>
      <c r="C138" s="42"/>
      <c r="D138" s="42"/>
      <c r="E138" s="42"/>
      <c r="F138" s="42"/>
      <c r="G138" s="42"/>
      <c r="H138" s="42"/>
      <c r="I138" s="42"/>
      <c r="J138" s="25"/>
      <c r="K138" s="163"/>
      <c r="L138" s="42"/>
      <c r="M138" s="42"/>
      <c r="N138" s="42"/>
      <c r="O138" s="42"/>
      <c r="P138" s="42"/>
      <c r="Q138" s="42"/>
      <c r="R138" s="42"/>
      <c r="S138" s="42"/>
      <c r="T138" s="42"/>
      <c r="U138" s="43"/>
      <c r="V138" s="85"/>
      <c r="W138" s="42"/>
      <c r="X138" s="42"/>
      <c r="Y138" s="42"/>
      <c r="Z138" s="42"/>
      <c r="AA138" s="42"/>
      <c r="AB138" s="42"/>
      <c r="AC138" s="42"/>
      <c r="AD138" s="42"/>
      <c r="AE138" s="42"/>
      <c r="AF138" s="43"/>
      <c r="AG138" s="87"/>
      <c r="AH138" s="42"/>
      <c r="AI138" s="42"/>
      <c r="AJ138" s="42"/>
      <c r="AK138" s="42"/>
      <c r="AL138" s="42"/>
      <c r="AM138" s="42"/>
      <c r="AN138" s="42"/>
      <c r="AO138" s="42"/>
      <c r="AP138" s="42"/>
      <c r="AQ138" s="43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3"/>
      <c r="BP138" s="43"/>
      <c r="BQ138" s="43"/>
      <c r="BR138" s="43"/>
      <c r="BS138" s="43"/>
      <c r="BT138" s="43"/>
      <c r="BU138" s="43"/>
      <c r="BV138" s="43"/>
      <c r="BW138" s="43"/>
      <c r="BX138" s="43"/>
      <c r="BY138" s="43"/>
      <c r="BZ138" s="43"/>
      <c r="CA138" s="43"/>
      <c r="CB138" s="43"/>
      <c r="CC138" s="43"/>
      <c r="CD138" s="43"/>
      <c r="CE138" s="43"/>
      <c r="CF138" s="43"/>
      <c r="CG138" s="43"/>
      <c r="CH138" s="43"/>
      <c r="CI138" s="43"/>
    </row>
    <row r="139" spans="2:87" x14ac:dyDescent="0.25">
      <c r="B139" s="43"/>
      <c r="C139" s="88"/>
      <c r="D139" s="88"/>
      <c r="E139" s="88"/>
      <c r="F139" s="88"/>
      <c r="G139" s="88"/>
      <c r="H139" s="88"/>
      <c r="I139" s="88"/>
      <c r="J139" s="25"/>
      <c r="K139" s="82"/>
      <c r="L139" s="42"/>
      <c r="M139" s="42"/>
      <c r="N139" s="42"/>
      <c r="O139" s="42"/>
      <c r="P139" s="42"/>
      <c r="Q139" s="42"/>
      <c r="R139" s="42"/>
      <c r="S139" s="42"/>
      <c r="T139" s="42"/>
      <c r="U139" s="43"/>
      <c r="V139" s="86"/>
      <c r="W139" s="42"/>
      <c r="X139" s="42"/>
      <c r="Y139" s="42"/>
      <c r="Z139" s="42"/>
      <c r="AA139" s="42"/>
      <c r="AB139" s="42"/>
      <c r="AC139" s="42"/>
      <c r="AD139" s="42"/>
      <c r="AE139" s="42"/>
      <c r="AF139" s="43"/>
      <c r="AG139" s="87"/>
      <c r="AH139" s="42"/>
      <c r="AI139" s="42"/>
      <c r="AJ139" s="42"/>
      <c r="AK139" s="42"/>
      <c r="AL139" s="42"/>
      <c r="AM139" s="42"/>
      <c r="AN139" s="42"/>
      <c r="AO139" s="42"/>
      <c r="AP139" s="42"/>
      <c r="AQ139" s="43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3"/>
      <c r="BP139" s="43"/>
      <c r="BQ139" s="43"/>
      <c r="BR139" s="43"/>
      <c r="BS139" s="43"/>
      <c r="BT139" s="43"/>
      <c r="BU139" s="43"/>
      <c r="BV139" s="43"/>
      <c r="BW139" s="43"/>
      <c r="BX139" s="43"/>
      <c r="BY139" s="43"/>
      <c r="BZ139" s="43"/>
      <c r="CA139" s="43"/>
      <c r="CB139" s="43"/>
      <c r="CC139" s="43"/>
      <c r="CD139" s="43"/>
      <c r="CE139" s="43"/>
      <c r="CF139" s="43"/>
      <c r="CG139" s="43"/>
      <c r="CH139" s="43"/>
      <c r="CI139" s="43"/>
    </row>
    <row r="140" spans="2:87" x14ac:dyDescent="0.25">
      <c r="B140" s="43"/>
      <c r="C140" s="88"/>
      <c r="D140" s="88"/>
      <c r="E140" s="88"/>
      <c r="F140" s="88"/>
      <c r="G140" s="88"/>
      <c r="H140" s="88"/>
      <c r="I140" s="88"/>
      <c r="J140" s="25"/>
      <c r="K140" s="82"/>
      <c r="L140" s="42"/>
      <c r="M140" s="42"/>
      <c r="N140" s="42"/>
      <c r="O140" s="42"/>
      <c r="P140" s="42"/>
      <c r="Q140" s="42"/>
      <c r="R140" s="42"/>
      <c r="S140" s="42"/>
      <c r="T140" s="42"/>
      <c r="U140" s="43"/>
      <c r="V140" s="86"/>
      <c r="W140" s="42"/>
      <c r="X140" s="42"/>
      <c r="Y140" s="42"/>
      <c r="Z140" s="42"/>
      <c r="AA140" s="42"/>
      <c r="AB140" s="42"/>
      <c r="AC140" s="42"/>
      <c r="AD140" s="42"/>
      <c r="AE140" s="42"/>
      <c r="AF140" s="43"/>
      <c r="AG140" s="98"/>
      <c r="AH140" s="13"/>
      <c r="AI140" s="13"/>
      <c r="AJ140" s="13"/>
      <c r="AK140" s="13"/>
      <c r="AL140" s="13"/>
      <c r="AM140" s="13"/>
      <c r="AN140" s="13"/>
      <c r="AO140" s="13"/>
      <c r="AP140" s="13"/>
      <c r="AQ140" s="43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3"/>
      <c r="BP140" s="43"/>
      <c r="BQ140" s="43"/>
      <c r="BR140" s="43"/>
      <c r="BS140" s="43"/>
      <c r="BT140" s="43"/>
      <c r="BU140" s="43"/>
      <c r="BV140" s="43"/>
      <c r="BW140" s="43"/>
      <c r="BX140" s="43"/>
      <c r="BY140" s="43"/>
      <c r="BZ140" s="43"/>
      <c r="CA140" s="43"/>
      <c r="CB140" s="43"/>
      <c r="CC140" s="43"/>
      <c r="CD140" s="43"/>
      <c r="CE140" s="43"/>
      <c r="CF140" s="43"/>
      <c r="CG140" s="43"/>
      <c r="CH140" s="43"/>
      <c r="CI140" s="43"/>
    </row>
    <row r="141" spans="2:87" x14ac:dyDescent="0.25">
      <c r="B141" s="43"/>
      <c r="C141" s="88"/>
      <c r="D141" s="88"/>
      <c r="E141" s="88"/>
      <c r="F141" s="88"/>
      <c r="G141" s="88"/>
      <c r="H141" s="88"/>
      <c r="I141" s="88"/>
      <c r="J141" s="25"/>
      <c r="K141" s="163"/>
      <c r="L141" s="105"/>
      <c r="M141" s="105"/>
      <c r="N141" s="105"/>
      <c r="O141" s="105"/>
      <c r="P141" s="105"/>
      <c r="Q141" s="105"/>
      <c r="R141" s="105"/>
      <c r="S141" s="105"/>
      <c r="T141" s="105"/>
      <c r="U141" s="43"/>
      <c r="V141" s="91"/>
      <c r="W141" s="42"/>
      <c r="X141" s="42"/>
      <c r="Y141" s="42"/>
      <c r="Z141" s="42"/>
      <c r="AA141" s="42"/>
      <c r="AB141" s="42"/>
      <c r="AC141" s="42"/>
      <c r="AD141" s="42"/>
      <c r="AE141" s="42"/>
      <c r="AF141" s="43"/>
      <c r="AG141" s="98"/>
      <c r="AH141" s="42"/>
      <c r="AI141" s="42"/>
      <c r="AJ141" s="42"/>
      <c r="AK141" s="42"/>
      <c r="AL141" s="42"/>
      <c r="AM141" s="42"/>
      <c r="AN141" s="42"/>
      <c r="AO141" s="42"/>
      <c r="AP141" s="42"/>
      <c r="AQ141" s="43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3"/>
      <c r="BP141" s="43"/>
      <c r="BQ141" s="43"/>
      <c r="BR141" s="43"/>
      <c r="BS141" s="43"/>
      <c r="BT141" s="43"/>
      <c r="BU141" s="43"/>
      <c r="BV141" s="43"/>
      <c r="BW141" s="43"/>
      <c r="BX141" s="43"/>
      <c r="BY141" s="43"/>
      <c r="BZ141" s="43"/>
      <c r="CA141" s="43"/>
      <c r="CB141" s="43"/>
      <c r="CC141" s="43"/>
      <c r="CD141" s="43"/>
      <c r="CE141" s="43"/>
      <c r="CF141" s="43"/>
      <c r="CG141" s="43"/>
      <c r="CH141" s="43"/>
      <c r="CI141" s="43"/>
    </row>
    <row r="142" spans="2:87" x14ac:dyDescent="0.25">
      <c r="B142" s="163"/>
      <c r="C142" s="42"/>
      <c r="D142" s="42"/>
      <c r="E142" s="42"/>
      <c r="F142" s="42"/>
      <c r="G142" s="42"/>
      <c r="H142" s="42"/>
      <c r="I142" s="42"/>
      <c r="J142" s="21"/>
      <c r="K142" s="43"/>
      <c r="L142" s="42"/>
      <c r="M142" s="42"/>
      <c r="N142" s="42"/>
      <c r="O142" s="42"/>
      <c r="P142" s="42"/>
      <c r="Q142" s="42"/>
      <c r="R142" s="42"/>
      <c r="S142" s="42"/>
      <c r="T142" s="42"/>
      <c r="U142" s="43"/>
      <c r="V142" s="43"/>
      <c r="W142" s="105"/>
      <c r="X142" s="105"/>
      <c r="Y142" s="105"/>
      <c r="Z142" s="105"/>
      <c r="AA142" s="105"/>
      <c r="AB142" s="105"/>
      <c r="AC142" s="105"/>
      <c r="AD142" s="105"/>
      <c r="AE142" s="129"/>
      <c r="AF142" s="43"/>
      <c r="AG142" s="98"/>
      <c r="AH142" s="42"/>
      <c r="AI142" s="42"/>
      <c r="AJ142" s="42"/>
      <c r="AK142" s="42"/>
      <c r="AL142" s="42"/>
      <c r="AM142" s="42"/>
      <c r="AN142" s="42"/>
      <c r="AO142" s="42"/>
      <c r="AP142" s="42"/>
      <c r="AQ142" s="43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3"/>
      <c r="BP142" s="43"/>
      <c r="BQ142" s="43"/>
      <c r="BR142" s="43"/>
      <c r="BS142" s="43"/>
      <c r="BT142" s="43"/>
      <c r="BU142" s="43"/>
      <c r="BV142" s="43"/>
      <c r="BW142" s="43"/>
      <c r="BX142" s="43"/>
      <c r="BY142" s="43"/>
      <c r="BZ142" s="43"/>
      <c r="CA142" s="43"/>
      <c r="CB142" s="43"/>
      <c r="CC142" s="43"/>
      <c r="CD142" s="43"/>
      <c r="CE142" s="43"/>
      <c r="CF142" s="43"/>
      <c r="CG142" s="43"/>
      <c r="CH142" s="43"/>
      <c r="CI142" s="43"/>
    </row>
    <row r="143" spans="2:87" x14ac:dyDescent="0.25">
      <c r="B143" s="163"/>
      <c r="C143" s="42"/>
      <c r="D143" s="42"/>
      <c r="E143" s="42"/>
      <c r="F143" s="42"/>
      <c r="G143" s="42"/>
      <c r="H143" s="42"/>
      <c r="I143" s="42"/>
      <c r="J143" s="25"/>
      <c r="K143" s="163"/>
      <c r="L143" s="105"/>
      <c r="M143" s="105"/>
      <c r="N143" s="105"/>
      <c r="O143" s="105"/>
      <c r="P143" s="105"/>
      <c r="Q143" s="105"/>
      <c r="R143" s="105"/>
      <c r="S143" s="105"/>
      <c r="T143" s="105"/>
      <c r="U143" s="43"/>
      <c r="V143" s="43"/>
      <c r="W143" s="105"/>
      <c r="X143" s="105"/>
      <c r="Y143" s="105"/>
      <c r="Z143" s="105"/>
      <c r="AA143" s="105"/>
      <c r="AB143" s="105"/>
      <c r="AC143" s="105"/>
      <c r="AD143" s="105"/>
      <c r="AE143" s="88"/>
      <c r="AF143" s="43"/>
      <c r="AG143" s="166"/>
      <c r="AH143" s="42"/>
      <c r="AI143" s="42"/>
      <c r="AJ143" s="42"/>
      <c r="AK143" s="42"/>
      <c r="AL143" s="42"/>
      <c r="AM143" s="42"/>
      <c r="AN143" s="42"/>
      <c r="AO143" s="42"/>
      <c r="AP143" s="42"/>
      <c r="AQ143" s="43"/>
      <c r="AR143" s="43"/>
      <c r="AS143" s="4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  <c r="BF143" s="43"/>
      <c r="BG143" s="43"/>
      <c r="BH143" s="43"/>
      <c r="BI143" s="43"/>
      <c r="BJ143" s="43"/>
      <c r="BK143" s="43"/>
      <c r="BL143" s="43"/>
      <c r="BM143" s="43"/>
      <c r="BN143" s="43"/>
      <c r="BO143" s="43"/>
      <c r="BP143" s="43"/>
      <c r="BQ143" s="43"/>
      <c r="BR143" s="43"/>
      <c r="BS143" s="43"/>
      <c r="BT143" s="43"/>
      <c r="BU143" s="43"/>
      <c r="BV143" s="43"/>
      <c r="BW143" s="43"/>
      <c r="BX143" s="43"/>
      <c r="BY143" s="43"/>
      <c r="BZ143" s="43"/>
      <c r="CA143" s="43"/>
      <c r="CB143" s="43"/>
      <c r="CC143" s="43"/>
      <c r="CD143" s="43"/>
      <c r="CE143" s="43"/>
      <c r="CF143" s="43"/>
      <c r="CG143" s="43"/>
      <c r="CH143" s="43"/>
      <c r="CI143" s="43"/>
    </row>
    <row r="144" spans="2:87" x14ac:dyDescent="0.25">
      <c r="B144" s="163"/>
      <c r="C144" s="42"/>
      <c r="D144" s="42"/>
      <c r="E144" s="42"/>
      <c r="F144" s="42"/>
      <c r="G144" s="42"/>
      <c r="H144" s="42"/>
      <c r="I144" s="42"/>
      <c r="J144" s="21"/>
      <c r="K144" s="163"/>
      <c r="L144" s="42"/>
      <c r="M144" s="42"/>
      <c r="N144" s="42"/>
      <c r="O144" s="42"/>
      <c r="P144" s="42"/>
      <c r="Q144" s="42"/>
      <c r="R144" s="42"/>
      <c r="S144" s="42"/>
      <c r="T144" s="42"/>
      <c r="U144" s="43"/>
      <c r="V144" s="138"/>
      <c r="W144" s="138"/>
      <c r="X144" s="138"/>
      <c r="Y144" s="138"/>
      <c r="Z144" s="138"/>
      <c r="AA144" s="138"/>
      <c r="AB144" s="138"/>
      <c r="AC144" s="138"/>
      <c r="AD144" s="138"/>
      <c r="AE144" s="138"/>
      <c r="AF144" s="43"/>
      <c r="AG144" s="166"/>
      <c r="AH144" s="42"/>
      <c r="AI144" s="42"/>
      <c r="AJ144" s="42"/>
      <c r="AK144" s="42"/>
      <c r="AL144" s="42"/>
      <c r="AM144" s="42"/>
      <c r="AN144" s="42"/>
      <c r="AO144" s="42"/>
      <c r="AP144" s="42"/>
      <c r="AQ144" s="43"/>
      <c r="AR144" s="43"/>
      <c r="AS144" s="4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  <c r="BF144" s="43"/>
      <c r="BG144" s="43"/>
      <c r="BH144" s="43"/>
      <c r="BI144" s="43"/>
      <c r="BJ144" s="43"/>
      <c r="BK144" s="43"/>
      <c r="BL144" s="43"/>
      <c r="BM144" s="43"/>
      <c r="BN144" s="43"/>
      <c r="BO144" s="43"/>
      <c r="BP144" s="43"/>
      <c r="BQ144" s="43"/>
      <c r="BR144" s="43"/>
      <c r="BS144" s="43"/>
      <c r="BT144" s="43"/>
      <c r="BU144" s="43"/>
      <c r="BV144" s="43"/>
      <c r="BW144" s="43"/>
      <c r="BX144" s="43"/>
      <c r="BY144" s="43"/>
      <c r="BZ144" s="43"/>
      <c r="CA144" s="43"/>
      <c r="CB144" s="43"/>
      <c r="CC144" s="43"/>
      <c r="CD144" s="43"/>
      <c r="CE144" s="43"/>
      <c r="CF144" s="43"/>
      <c r="CG144" s="43"/>
      <c r="CH144" s="43"/>
      <c r="CI144" s="43"/>
    </row>
    <row r="145" spans="2:87" x14ac:dyDescent="0.25">
      <c r="B145" s="163"/>
      <c r="C145" s="42"/>
      <c r="D145" s="42"/>
      <c r="E145" s="42"/>
      <c r="F145" s="42"/>
      <c r="G145" s="42"/>
      <c r="H145" s="42"/>
      <c r="I145" s="42"/>
      <c r="J145" s="25"/>
      <c r="K145" s="84"/>
      <c r="L145" s="42"/>
      <c r="M145" s="42"/>
      <c r="N145" s="42"/>
      <c r="O145" s="42"/>
      <c r="P145" s="42"/>
      <c r="Q145" s="42"/>
      <c r="R145" s="42"/>
      <c r="S145" s="42"/>
      <c r="T145" s="42"/>
      <c r="U145" s="43"/>
      <c r="V145" s="43"/>
      <c r="W145" s="43"/>
      <c r="X145" s="130"/>
      <c r="Y145" s="130"/>
      <c r="Z145" s="130"/>
      <c r="AA145" s="130"/>
      <c r="AB145" s="130"/>
      <c r="AC145" s="130"/>
      <c r="AD145" s="130"/>
      <c r="AE145" s="130"/>
      <c r="AF145" s="43"/>
      <c r="AG145" s="164"/>
      <c r="AH145" s="88"/>
      <c r="AI145" s="88"/>
      <c r="AJ145" s="88"/>
      <c r="AK145" s="88"/>
      <c r="AL145" s="88"/>
      <c r="AM145" s="88"/>
      <c r="AN145" s="88"/>
      <c r="AO145" s="88"/>
      <c r="AP145" s="88"/>
      <c r="AQ145" s="43"/>
      <c r="AR145" s="43"/>
      <c r="AS145" s="4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  <c r="BF145" s="43"/>
      <c r="BG145" s="43"/>
      <c r="BH145" s="43"/>
      <c r="BI145" s="43"/>
      <c r="BJ145" s="43"/>
      <c r="BK145" s="43"/>
      <c r="BL145" s="43"/>
      <c r="BM145" s="43"/>
      <c r="BN145" s="43"/>
      <c r="BO145" s="43"/>
      <c r="BP145" s="43"/>
      <c r="BQ145" s="43"/>
      <c r="BR145" s="43"/>
      <c r="BS145" s="43"/>
      <c r="BT145" s="43"/>
      <c r="BU145" s="43"/>
      <c r="BV145" s="43"/>
      <c r="BW145" s="43"/>
      <c r="BX145" s="43"/>
      <c r="BY145" s="43"/>
      <c r="BZ145" s="43"/>
      <c r="CA145" s="43"/>
      <c r="CB145" s="43"/>
      <c r="CC145" s="43"/>
      <c r="CD145" s="43"/>
      <c r="CE145" s="43"/>
      <c r="CF145" s="43"/>
      <c r="CG145" s="43"/>
      <c r="CH145" s="43"/>
      <c r="CI145" s="43"/>
    </row>
    <row r="146" spans="2:87" x14ac:dyDescent="0.25">
      <c r="B146" s="163"/>
      <c r="C146" s="42"/>
      <c r="D146" s="42"/>
      <c r="E146" s="42"/>
      <c r="F146" s="42"/>
      <c r="G146" s="42"/>
      <c r="H146" s="42"/>
      <c r="I146" s="42"/>
      <c r="J146" s="25"/>
      <c r="K146" s="163"/>
      <c r="L146" s="42"/>
      <c r="M146" s="42"/>
      <c r="N146" s="42"/>
      <c r="O146" s="42"/>
      <c r="P146" s="42"/>
      <c r="Q146" s="42"/>
      <c r="R146" s="42"/>
      <c r="S146" s="42"/>
      <c r="T146" s="42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131"/>
      <c r="AF146" s="43"/>
      <c r="AG146" s="87"/>
      <c r="AH146" s="88"/>
      <c r="AI146" s="88"/>
      <c r="AJ146" s="88"/>
      <c r="AK146" s="88"/>
      <c r="AL146" s="88"/>
      <c r="AM146" s="88"/>
      <c r="AN146" s="88"/>
      <c r="AO146" s="88"/>
      <c r="AP146" s="88"/>
      <c r="AQ146" s="43"/>
      <c r="AR146" s="43"/>
      <c r="AS146" s="4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3"/>
      <c r="BI146" s="43"/>
      <c r="BJ146" s="43"/>
      <c r="BK146" s="43"/>
      <c r="BL146" s="43"/>
      <c r="BM146" s="43"/>
      <c r="BN146" s="43"/>
      <c r="BO146" s="43"/>
      <c r="BP146" s="43"/>
      <c r="BQ146" s="43"/>
      <c r="BR146" s="43"/>
      <c r="BS146" s="43"/>
      <c r="BT146" s="43"/>
      <c r="BU146" s="43"/>
      <c r="BV146" s="43"/>
      <c r="BW146" s="4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3"/>
      <c r="CH146" s="43"/>
      <c r="CI146" s="43"/>
    </row>
    <row r="147" spans="2:87" x14ac:dyDescent="0.25">
      <c r="B147" s="163"/>
      <c r="C147" s="42"/>
      <c r="D147" s="42"/>
      <c r="E147" s="42"/>
      <c r="F147" s="42"/>
      <c r="G147" s="42"/>
      <c r="H147" s="42"/>
      <c r="I147" s="42"/>
      <c r="J147" s="25"/>
      <c r="K147" s="163"/>
      <c r="L147" s="42"/>
      <c r="M147" s="42"/>
      <c r="N147" s="42"/>
      <c r="O147" s="42"/>
      <c r="P147" s="42"/>
      <c r="Q147" s="42"/>
      <c r="R147" s="42"/>
      <c r="S147" s="42"/>
      <c r="T147" s="42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87"/>
      <c r="AH147" s="88"/>
      <c r="AI147" s="88"/>
      <c r="AJ147" s="88"/>
      <c r="AK147" s="88"/>
      <c r="AL147" s="88"/>
      <c r="AM147" s="88"/>
      <c r="AN147" s="88"/>
      <c r="AO147" s="88"/>
      <c r="AP147" s="88"/>
      <c r="AQ147" s="43"/>
      <c r="AR147" s="43"/>
      <c r="AS147" s="4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3"/>
      <c r="BI147" s="43"/>
      <c r="BJ147" s="43"/>
      <c r="BK147" s="43"/>
      <c r="BL147" s="43"/>
      <c r="BM147" s="43"/>
      <c r="BN147" s="43"/>
      <c r="BO147" s="43"/>
      <c r="BP147" s="43"/>
      <c r="BQ147" s="43"/>
      <c r="BR147" s="43"/>
      <c r="BS147" s="43"/>
      <c r="BT147" s="43"/>
      <c r="BU147" s="43"/>
      <c r="BV147" s="43"/>
      <c r="BW147" s="4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3"/>
      <c r="CH147" s="43"/>
      <c r="CI147" s="43"/>
    </row>
    <row r="148" spans="2:87" x14ac:dyDescent="0.25">
      <c r="B148" s="43"/>
      <c r="C148" s="88"/>
      <c r="D148" s="88"/>
      <c r="E148" s="88"/>
      <c r="F148" s="88"/>
      <c r="G148" s="88"/>
      <c r="H148" s="88"/>
      <c r="I148" s="88"/>
      <c r="J148" s="21"/>
      <c r="K148" s="82"/>
      <c r="L148" s="42"/>
      <c r="M148" s="42"/>
      <c r="N148" s="42"/>
      <c r="O148" s="42"/>
      <c r="P148" s="42"/>
      <c r="Q148" s="42"/>
      <c r="R148" s="42"/>
      <c r="S148" s="42"/>
      <c r="T148" s="42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87"/>
      <c r="AH148" s="88"/>
      <c r="AI148" s="88"/>
      <c r="AJ148" s="88"/>
      <c r="AK148" s="88"/>
      <c r="AL148" s="88"/>
      <c r="AM148" s="88"/>
      <c r="AN148" s="88"/>
      <c r="AO148" s="88"/>
      <c r="AP148" s="88"/>
      <c r="AQ148" s="43"/>
      <c r="AR148" s="132"/>
      <c r="AS148" s="132"/>
      <c r="AT148" s="132"/>
      <c r="AU148" s="132"/>
      <c r="AV148" s="132"/>
      <c r="AW148" s="132"/>
      <c r="AX148" s="132"/>
      <c r="AY148" s="100"/>
      <c r="AZ148" s="100"/>
      <c r="BA148" s="100"/>
      <c r="BB148" s="100"/>
      <c r="BC148" s="100"/>
      <c r="BD148" s="100"/>
      <c r="BE148" s="100"/>
      <c r="BF148" s="43"/>
      <c r="BG148" s="43"/>
      <c r="BH148" s="43"/>
      <c r="BI148" s="43"/>
      <c r="BJ148" s="43"/>
      <c r="BK148" s="43"/>
      <c r="BL148" s="43"/>
      <c r="BM148" s="43"/>
      <c r="BN148" s="43"/>
      <c r="BO148" s="43"/>
      <c r="BP148" s="43"/>
      <c r="BQ148" s="43"/>
      <c r="BR148" s="43"/>
      <c r="BS148" s="43"/>
      <c r="BT148" s="43"/>
      <c r="BU148" s="43"/>
      <c r="BV148" s="43"/>
      <c r="BW148" s="4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3"/>
      <c r="CH148" s="43"/>
      <c r="CI148" s="43"/>
    </row>
    <row r="149" spans="2:87" x14ac:dyDescent="0.25">
      <c r="B149" s="163"/>
      <c r="C149" s="42"/>
      <c r="D149" s="42"/>
      <c r="E149" s="42"/>
      <c r="F149" s="42"/>
      <c r="G149" s="42"/>
      <c r="H149" s="42"/>
      <c r="I149" s="42"/>
      <c r="J149" s="25"/>
      <c r="K149" s="82"/>
      <c r="L149" s="42"/>
      <c r="M149" s="42"/>
      <c r="N149" s="42"/>
      <c r="O149" s="42"/>
      <c r="P149" s="42"/>
      <c r="Q149" s="42"/>
      <c r="R149" s="42"/>
      <c r="S149" s="42"/>
      <c r="T149" s="42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166"/>
      <c r="AH149" s="90"/>
      <c r="AI149" s="90"/>
      <c r="AJ149" s="90"/>
      <c r="AK149" s="90"/>
      <c r="AL149" s="90"/>
      <c r="AM149" s="90"/>
      <c r="AN149" s="90"/>
      <c r="AO149" s="90"/>
      <c r="AP149" s="90"/>
      <c r="AQ149" s="43"/>
      <c r="AR149" s="100"/>
      <c r="AS149" s="137"/>
      <c r="AT149" s="137"/>
      <c r="AU149" s="137"/>
      <c r="AV149" s="137"/>
      <c r="AW149" s="137"/>
      <c r="AX149" s="137"/>
      <c r="AY149" s="101"/>
      <c r="AZ149" s="101"/>
      <c r="BA149" s="101"/>
      <c r="BB149" s="101"/>
      <c r="BC149" s="101"/>
      <c r="BD149" s="101"/>
      <c r="BE149" s="101"/>
      <c r="BF149" s="43"/>
      <c r="BG149" s="43"/>
      <c r="BH149" s="43"/>
      <c r="BI149" s="43"/>
      <c r="BJ149" s="43"/>
      <c r="BK149" s="43"/>
      <c r="BL149" s="43"/>
      <c r="BM149" s="43"/>
      <c r="BN149" s="43"/>
      <c r="BO149" s="43"/>
      <c r="BP149" s="43"/>
      <c r="BQ149" s="43"/>
      <c r="BR149" s="43"/>
      <c r="BS149" s="43"/>
      <c r="BT149" s="43"/>
      <c r="BU149" s="43"/>
      <c r="BV149" s="43"/>
      <c r="BW149" s="4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3"/>
      <c r="CH149" s="43"/>
      <c r="CI149" s="43"/>
    </row>
    <row r="150" spans="2:87" x14ac:dyDescent="0.25">
      <c r="B150" s="163"/>
      <c r="C150" s="42"/>
      <c r="D150" s="42"/>
      <c r="E150" s="42"/>
      <c r="F150" s="42"/>
      <c r="G150" s="42"/>
      <c r="H150" s="42"/>
      <c r="I150" s="42"/>
      <c r="J150" s="25"/>
      <c r="K150" s="163"/>
      <c r="L150" s="42"/>
      <c r="M150" s="42"/>
      <c r="N150" s="42"/>
      <c r="O150" s="42"/>
      <c r="P150" s="42"/>
      <c r="Q150" s="42"/>
      <c r="R150" s="42"/>
      <c r="S150" s="42"/>
      <c r="T150" s="42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164"/>
      <c r="AH150" s="88"/>
      <c r="AI150" s="88"/>
      <c r="AJ150" s="88"/>
      <c r="AK150" s="88"/>
      <c r="AL150" s="88"/>
      <c r="AM150" s="88"/>
      <c r="AN150" s="88"/>
      <c r="AO150" s="88"/>
      <c r="AP150" s="88"/>
      <c r="AQ150" s="43"/>
      <c r="AR150" s="100"/>
      <c r="AS150" s="137"/>
      <c r="AT150" s="137"/>
      <c r="AU150" s="137"/>
      <c r="AV150" s="137"/>
      <c r="AW150" s="137"/>
      <c r="AX150" s="137"/>
      <c r="AY150" s="101"/>
      <c r="AZ150" s="101"/>
      <c r="BA150" s="101"/>
      <c r="BB150" s="101"/>
      <c r="BC150" s="101"/>
      <c r="BD150" s="101"/>
      <c r="BE150" s="101"/>
      <c r="BF150" s="43"/>
      <c r="BG150" s="43"/>
      <c r="BH150" s="43"/>
      <c r="BI150" s="43"/>
      <c r="BJ150" s="43"/>
      <c r="BK150" s="43"/>
      <c r="BL150" s="43"/>
      <c r="BM150" s="43"/>
      <c r="BN150" s="43"/>
      <c r="BO150" s="43"/>
      <c r="BP150" s="43"/>
      <c r="BQ150" s="43"/>
      <c r="BR150" s="43"/>
      <c r="BS150" s="43"/>
      <c r="BT150" s="43"/>
      <c r="BU150" s="43"/>
      <c r="BV150" s="43"/>
      <c r="BW150" s="4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3"/>
      <c r="CH150" s="43"/>
      <c r="CI150" s="43"/>
    </row>
    <row r="151" spans="2:87" x14ac:dyDescent="0.25">
      <c r="B151" s="43"/>
      <c r="C151" s="42"/>
      <c r="D151" s="42"/>
      <c r="E151" s="42"/>
      <c r="F151" s="42"/>
      <c r="G151" s="42"/>
      <c r="H151" s="42"/>
      <c r="I151" s="42"/>
      <c r="J151" s="25"/>
      <c r="K151" s="43"/>
      <c r="L151" s="42"/>
      <c r="M151" s="42"/>
      <c r="N151" s="42"/>
      <c r="O151" s="42"/>
      <c r="P151" s="42"/>
      <c r="Q151" s="42"/>
      <c r="R151" s="42"/>
      <c r="S151" s="42"/>
      <c r="T151" s="42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87"/>
      <c r="AH151" s="42"/>
      <c r="AI151" s="42"/>
      <c r="AJ151" s="42"/>
      <c r="AK151" s="42"/>
      <c r="AL151" s="42"/>
      <c r="AM151" s="42"/>
      <c r="AN151" s="42"/>
      <c r="AO151" s="42"/>
      <c r="AP151" s="42"/>
      <c r="AQ151" s="43"/>
      <c r="AR151" s="100"/>
      <c r="AS151" s="137"/>
      <c r="AT151" s="137"/>
      <c r="AU151" s="137"/>
      <c r="AV151" s="137"/>
      <c r="AW151" s="137"/>
      <c r="AX151" s="137"/>
      <c r="AY151" s="102"/>
      <c r="AZ151" s="102"/>
      <c r="BA151" s="102"/>
      <c r="BB151" s="102"/>
      <c r="BC151" s="102"/>
      <c r="BD151" s="102"/>
      <c r="BE151" s="102"/>
      <c r="BF151" s="43"/>
      <c r="BG151" s="43"/>
      <c r="BH151" s="43"/>
      <c r="BI151" s="43"/>
      <c r="BJ151" s="43"/>
      <c r="BK151" s="43"/>
      <c r="BL151" s="43"/>
      <c r="BM151" s="43"/>
      <c r="BN151" s="43"/>
      <c r="BO151" s="43"/>
      <c r="BP151" s="43"/>
      <c r="BQ151" s="43"/>
      <c r="BR151" s="43"/>
      <c r="BS151" s="43"/>
      <c r="BT151" s="43"/>
      <c r="BU151" s="43"/>
      <c r="BV151" s="43"/>
      <c r="BW151" s="4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3"/>
      <c r="CH151" s="43"/>
      <c r="CI151" s="43"/>
    </row>
    <row r="152" spans="2:87" x14ac:dyDescent="0.25">
      <c r="B152" s="163"/>
      <c r="C152" s="42"/>
      <c r="D152" s="42"/>
      <c r="E152" s="42"/>
      <c r="F152" s="42"/>
      <c r="G152" s="42"/>
      <c r="H152" s="42"/>
      <c r="I152" s="42"/>
      <c r="J152" s="21"/>
      <c r="K152" s="163"/>
      <c r="L152" s="42"/>
      <c r="M152" s="42"/>
      <c r="N152" s="42"/>
      <c r="O152" s="42"/>
      <c r="P152" s="42"/>
      <c r="Q152" s="42"/>
      <c r="R152" s="42"/>
      <c r="S152" s="42"/>
      <c r="T152" s="42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87"/>
      <c r="AH152" s="88"/>
      <c r="AI152" s="88"/>
      <c r="AJ152" s="88"/>
      <c r="AK152" s="88"/>
      <c r="AL152" s="88"/>
      <c r="AM152" s="88"/>
      <c r="AN152" s="88"/>
      <c r="AO152" s="88"/>
      <c r="AP152" s="88"/>
      <c r="AQ152" s="43"/>
      <c r="AR152" s="100"/>
      <c r="AS152" s="137"/>
      <c r="AT152" s="137"/>
      <c r="AU152" s="137"/>
      <c r="AV152" s="137"/>
      <c r="AW152" s="137"/>
      <c r="AX152" s="137"/>
      <c r="AY152" s="101"/>
      <c r="AZ152" s="101"/>
      <c r="BA152" s="101"/>
      <c r="BB152" s="101"/>
      <c r="BC152" s="101"/>
      <c r="BD152" s="101"/>
      <c r="BE152" s="101"/>
      <c r="BF152" s="43"/>
      <c r="BG152" s="43"/>
      <c r="BH152" s="43"/>
      <c r="BI152" s="43"/>
      <c r="BJ152" s="43"/>
      <c r="BK152" s="43"/>
      <c r="BL152" s="43"/>
      <c r="BM152" s="43"/>
      <c r="BN152" s="43"/>
      <c r="BO152" s="43"/>
      <c r="BP152" s="43"/>
      <c r="BQ152" s="43"/>
      <c r="BR152" s="43"/>
      <c r="BS152" s="43"/>
      <c r="BT152" s="43"/>
      <c r="BU152" s="43"/>
      <c r="BV152" s="43"/>
      <c r="BW152" s="4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3"/>
      <c r="CH152" s="43"/>
      <c r="CI152" s="43"/>
    </row>
    <row r="153" spans="2:87" x14ac:dyDescent="0.25">
      <c r="B153" s="163"/>
      <c r="C153" s="96"/>
      <c r="D153" s="96"/>
      <c r="E153" s="96"/>
      <c r="F153" s="96"/>
      <c r="G153" s="96"/>
      <c r="H153" s="96"/>
      <c r="I153" s="96"/>
      <c r="J153" s="25"/>
      <c r="K153" s="163"/>
      <c r="L153" s="42"/>
      <c r="M153" s="42"/>
      <c r="N153" s="42"/>
      <c r="O153" s="42"/>
      <c r="P153" s="42"/>
      <c r="Q153" s="42"/>
      <c r="R153" s="42"/>
      <c r="S153" s="42"/>
      <c r="T153" s="42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98"/>
      <c r="AH153" s="42"/>
      <c r="AI153" s="42"/>
      <c r="AJ153" s="42"/>
      <c r="AK153" s="42"/>
      <c r="AL153" s="42"/>
      <c r="AM153" s="42"/>
      <c r="AN153" s="42"/>
      <c r="AO153" s="42"/>
      <c r="AP153" s="42"/>
      <c r="AQ153" s="43"/>
      <c r="AR153" s="100"/>
      <c r="AS153" s="137"/>
      <c r="AT153" s="137"/>
      <c r="AU153" s="137"/>
      <c r="AV153" s="137"/>
      <c r="AW153" s="137"/>
      <c r="AX153" s="137"/>
      <c r="AY153" s="101"/>
      <c r="AZ153" s="101"/>
      <c r="BA153" s="101"/>
      <c r="BB153" s="101"/>
      <c r="BC153" s="101"/>
      <c r="BD153" s="101"/>
      <c r="BE153" s="101"/>
      <c r="BF153" s="43"/>
      <c r="BG153" s="43"/>
      <c r="BH153" s="43"/>
      <c r="BI153" s="43"/>
      <c r="BJ153" s="43"/>
      <c r="BK153" s="43"/>
      <c r="BL153" s="43"/>
      <c r="BM153" s="43"/>
      <c r="BN153" s="43"/>
      <c r="BO153" s="43"/>
      <c r="BP153" s="43"/>
      <c r="BQ153" s="43"/>
      <c r="BR153" s="43"/>
      <c r="BS153" s="43"/>
      <c r="BT153" s="43"/>
      <c r="BU153" s="43"/>
      <c r="BV153" s="43"/>
      <c r="BW153" s="4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3"/>
      <c r="CH153" s="43"/>
      <c r="CI153" s="43"/>
    </row>
    <row r="154" spans="2:87" x14ac:dyDescent="0.25">
      <c r="B154" s="163"/>
      <c r="C154" s="96"/>
      <c r="D154" s="96"/>
      <c r="E154" s="96"/>
      <c r="F154" s="96"/>
      <c r="G154" s="96"/>
      <c r="H154" s="96"/>
      <c r="I154" s="96"/>
      <c r="J154" s="21"/>
      <c r="K154" s="84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98"/>
      <c r="AH154" s="42"/>
      <c r="AI154" s="42"/>
      <c r="AJ154" s="42"/>
      <c r="AK154" s="42"/>
      <c r="AL154" s="42"/>
      <c r="AM154" s="42"/>
      <c r="AN154" s="42"/>
      <c r="AO154" s="42"/>
      <c r="AP154" s="42"/>
      <c r="AQ154" s="43"/>
      <c r="AR154" s="100"/>
      <c r="AS154" s="136"/>
      <c r="AT154" s="136"/>
      <c r="AU154" s="136"/>
      <c r="AV154" s="136"/>
      <c r="AW154" s="136"/>
      <c r="AX154" s="136"/>
      <c r="AY154" s="102"/>
      <c r="AZ154" s="102"/>
      <c r="BA154" s="102"/>
      <c r="BB154" s="102"/>
      <c r="BC154" s="102"/>
      <c r="BD154" s="102"/>
      <c r="BE154" s="102"/>
      <c r="BF154" s="43"/>
      <c r="BG154" s="43"/>
      <c r="BH154" s="43"/>
      <c r="BI154" s="43"/>
      <c r="BJ154" s="43"/>
      <c r="BK154" s="43"/>
      <c r="BL154" s="43"/>
      <c r="BM154" s="43"/>
      <c r="BN154" s="43"/>
      <c r="BO154" s="43"/>
      <c r="BP154" s="43"/>
      <c r="BQ154" s="43"/>
      <c r="BR154" s="43"/>
      <c r="BS154" s="43"/>
      <c r="BT154" s="43"/>
      <c r="BU154" s="43"/>
      <c r="BV154" s="43"/>
      <c r="BW154" s="4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3"/>
      <c r="CH154" s="43"/>
      <c r="CI154" s="43"/>
    </row>
    <row r="155" spans="2:87" x14ac:dyDescent="0.25">
      <c r="B155" s="43"/>
      <c r="C155" s="96"/>
      <c r="D155" s="96"/>
      <c r="E155" s="96"/>
      <c r="F155" s="96"/>
      <c r="G155" s="96"/>
      <c r="H155" s="96"/>
      <c r="I155" s="96"/>
      <c r="J155" s="25"/>
      <c r="K155" s="163"/>
      <c r="L155" s="42"/>
      <c r="M155" s="42"/>
      <c r="N155" s="42"/>
      <c r="O155" s="42"/>
      <c r="P155" s="42"/>
      <c r="Q155" s="42"/>
      <c r="R155" s="42"/>
      <c r="S155" s="42"/>
      <c r="T155" s="42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98"/>
      <c r="AH155" s="42"/>
      <c r="AI155" s="42"/>
      <c r="AJ155" s="42"/>
      <c r="AK155" s="42"/>
      <c r="AL155" s="42"/>
      <c r="AM155" s="42"/>
      <c r="AN155" s="42"/>
      <c r="AO155" s="42"/>
      <c r="AP155" s="42"/>
      <c r="AQ155" s="43"/>
      <c r="AR155" s="100"/>
      <c r="AS155" s="100"/>
      <c r="AT155" s="100"/>
      <c r="AU155" s="100"/>
      <c r="AV155" s="100"/>
      <c r="AW155" s="100"/>
      <c r="AX155" s="100"/>
      <c r="AY155" s="101"/>
      <c r="AZ155" s="101"/>
      <c r="BA155" s="101"/>
      <c r="BB155" s="101"/>
      <c r="BC155" s="101"/>
      <c r="BD155" s="101"/>
      <c r="BE155" s="101"/>
      <c r="BF155" s="43"/>
      <c r="BG155" s="43"/>
      <c r="BH155" s="43"/>
      <c r="BI155" s="43"/>
      <c r="BJ155" s="43"/>
      <c r="BK155" s="43"/>
      <c r="BL155" s="43"/>
      <c r="BM155" s="43"/>
      <c r="BN155" s="43"/>
      <c r="BO155" s="43"/>
      <c r="BP155" s="43"/>
      <c r="BQ155" s="43"/>
      <c r="BR155" s="43"/>
      <c r="BS155" s="43"/>
      <c r="BT155" s="43"/>
      <c r="BU155" s="43"/>
      <c r="BV155" s="43"/>
      <c r="BW155" s="4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3"/>
      <c r="CH155" s="43"/>
      <c r="CI155" s="43"/>
    </row>
    <row r="156" spans="2:87" x14ac:dyDescent="0.25">
      <c r="B156" s="226"/>
      <c r="C156" s="226"/>
      <c r="D156" s="226"/>
      <c r="E156" s="226"/>
      <c r="F156" s="226"/>
      <c r="G156" s="226"/>
      <c r="H156" s="226"/>
      <c r="I156" s="226"/>
      <c r="J156" s="42"/>
      <c r="K156" s="163"/>
      <c r="L156" s="42"/>
      <c r="M156" s="42"/>
      <c r="N156" s="42"/>
      <c r="O156" s="42"/>
      <c r="P156" s="42"/>
      <c r="Q156" s="42"/>
      <c r="R156" s="42"/>
      <c r="S156" s="42"/>
      <c r="T156" s="42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164"/>
      <c r="AH156" s="88"/>
      <c r="AI156" s="88"/>
      <c r="AJ156" s="88"/>
      <c r="AK156" s="88"/>
      <c r="AL156" s="88"/>
      <c r="AM156" s="88"/>
      <c r="AN156" s="88"/>
      <c r="AO156" s="88"/>
      <c r="AP156" s="88"/>
      <c r="AQ156" s="43"/>
      <c r="AR156" s="100"/>
      <c r="AS156" s="100"/>
      <c r="AT156" s="100"/>
      <c r="AU156" s="100"/>
      <c r="AV156" s="100"/>
      <c r="AW156" s="100"/>
      <c r="AX156" s="100"/>
      <c r="AY156" s="101"/>
      <c r="AZ156" s="101"/>
      <c r="BA156" s="101"/>
      <c r="BB156" s="101"/>
      <c r="BC156" s="101"/>
      <c r="BD156" s="101"/>
      <c r="BE156" s="101"/>
      <c r="BF156" s="43"/>
      <c r="BG156" s="43"/>
      <c r="BH156" s="43"/>
      <c r="BI156" s="43"/>
      <c r="BJ156" s="43"/>
      <c r="BK156" s="43"/>
      <c r="BL156" s="43"/>
      <c r="BM156" s="43"/>
      <c r="BN156" s="43"/>
      <c r="BO156" s="43"/>
      <c r="BP156" s="43"/>
      <c r="BQ156" s="43"/>
      <c r="BR156" s="43"/>
      <c r="BS156" s="43"/>
      <c r="BT156" s="43"/>
      <c r="BU156" s="43"/>
      <c r="BV156" s="43"/>
      <c r="BW156" s="43"/>
      <c r="BX156" s="43"/>
      <c r="BY156" s="43"/>
      <c r="BZ156" s="43"/>
      <c r="CA156" s="43"/>
      <c r="CB156" s="43"/>
      <c r="CC156" s="43"/>
      <c r="CD156" s="43"/>
      <c r="CE156" s="43"/>
      <c r="CF156" s="43"/>
      <c r="CG156" s="43"/>
      <c r="CH156" s="43"/>
      <c r="CI156" s="43"/>
    </row>
    <row r="157" spans="2:87" x14ac:dyDescent="0.25">
      <c r="B157" s="163"/>
      <c r="C157" s="42"/>
      <c r="D157" s="42"/>
      <c r="E157" s="42"/>
      <c r="F157" s="42"/>
      <c r="G157" s="42"/>
      <c r="H157" s="42"/>
      <c r="I157" s="42"/>
      <c r="J157" s="42"/>
      <c r="K157" s="138"/>
      <c r="L157" s="138"/>
      <c r="M157" s="138"/>
      <c r="N157" s="138"/>
      <c r="O157" s="138"/>
      <c r="P157" s="138"/>
      <c r="Q157" s="138"/>
      <c r="R157" s="138"/>
      <c r="S157" s="138"/>
      <c r="T157" s="138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87"/>
      <c r="AH157" s="88"/>
      <c r="AI157" s="88"/>
      <c r="AJ157" s="88"/>
      <c r="AK157" s="88"/>
      <c r="AL157" s="88"/>
      <c r="AM157" s="88"/>
      <c r="AN157" s="88"/>
      <c r="AO157" s="88"/>
      <c r="AP157" s="88"/>
      <c r="AQ157" s="43"/>
      <c r="AR157" s="100"/>
      <c r="AS157" s="100"/>
      <c r="AT157" s="100"/>
      <c r="AU157" s="100"/>
      <c r="AV157" s="100"/>
      <c r="AW157" s="100"/>
      <c r="AX157" s="100"/>
      <c r="AY157" s="101"/>
      <c r="AZ157" s="101"/>
      <c r="BA157" s="101"/>
      <c r="BB157" s="101"/>
      <c r="BC157" s="101"/>
      <c r="BD157" s="101"/>
      <c r="BE157" s="101"/>
      <c r="BF157" s="43"/>
      <c r="BG157" s="43"/>
      <c r="BH157" s="43"/>
      <c r="BI157" s="43"/>
      <c r="BJ157" s="43"/>
      <c r="BK157" s="43"/>
      <c r="BL157" s="43"/>
      <c r="BM157" s="43"/>
      <c r="BN157" s="43"/>
      <c r="BO157" s="43"/>
      <c r="BP157" s="43"/>
      <c r="BQ157" s="43"/>
      <c r="BR157" s="43"/>
      <c r="BS157" s="43"/>
      <c r="BT157" s="43"/>
      <c r="BU157" s="43"/>
      <c r="BV157" s="43"/>
      <c r="BW157" s="43"/>
      <c r="BX157" s="43"/>
      <c r="BY157" s="43"/>
      <c r="BZ157" s="43"/>
      <c r="CA157" s="43"/>
      <c r="CB157" s="43"/>
      <c r="CC157" s="43"/>
      <c r="CD157" s="43"/>
      <c r="CE157" s="43"/>
      <c r="CF157" s="43"/>
      <c r="CG157" s="43"/>
      <c r="CH157" s="43"/>
      <c r="CI157" s="43"/>
    </row>
    <row r="158" spans="2:87" x14ac:dyDescent="0.25">
      <c r="B158" s="163"/>
      <c r="C158" s="96"/>
      <c r="D158" s="96"/>
      <c r="E158" s="96"/>
      <c r="F158" s="96"/>
      <c r="G158" s="96"/>
      <c r="H158" s="96"/>
      <c r="I158" s="96"/>
      <c r="J158" s="96"/>
      <c r="K158" s="96"/>
      <c r="L158" s="96"/>
      <c r="M158" s="96"/>
      <c r="N158" s="96"/>
      <c r="O158" s="96"/>
      <c r="P158" s="96"/>
      <c r="Q158" s="96"/>
      <c r="R158" s="96"/>
      <c r="S158" s="96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87"/>
      <c r="AH158" s="88"/>
      <c r="AI158" s="88"/>
      <c r="AJ158" s="88"/>
      <c r="AK158" s="88"/>
      <c r="AL158" s="88"/>
      <c r="AM158" s="88"/>
      <c r="AN158" s="88"/>
      <c r="AO158" s="88"/>
      <c r="AP158" s="88"/>
      <c r="AQ158" s="43"/>
      <c r="AR158" s="100"/>
      <c r="AS158" s="100"/>
      <c r="AT158" s="100"/>
      <c r="AU158" s="100"/>
      <c r="AV158" s="100"/>
      <c r="AW158" s="100"/>
      <c r="AX158" s="100"/>
      <c r="AY158" s="101"/>
      <c r="AZ158" s="101"/>
      <c r="BA158" s="101"/>
      <c r="BB158" s="101"/>
      <c r="BC158" s="101"/>
      <c r="BD158" s="101"/>
      <c r="BE158" s="101"/>
      <c r="BF158" s="43"/>
      <c r="BG158" s="43"/>
      <c r="BH158" s="43"/>
      <c r="BI158" s="43"/>
      <c r="BJ158" s="43"/>
      <c r="BK158" s="43"/>
      <c r="BL158" s="43"/>
      <c r="BM158" s="43"/>
      <c r="BN158" s="43"/>
      <c r="BO158" s="43"/>
      <c r="BP158" s="43"/>
      <c r="BQ158" s="43"/>
      <c r="BR158" s="43"/>
      <c r="BS158" s="43"/>
      <c r="BT158" s="43"/>
      <c r="BU158" s="43"/>
      <c r="BV158" s="43"/>
      <c r="BW158" s="43"/>
      <c r="BX158" s="43"/>
      <c r="BY158" s="43"/>
      <c r="BZ158" s="43"/>
      <c r="CA158" s="43"/>
      <c r="CB158" s="43"/>
      <c r="CC158" s="43"/>
      <c r="CD158" s="43"/>
      <c r="CE158" s="43"/>
      <c r="CF158" s="43"/>
      <c r="CG158" s="43"/>
      <c r="CH158" s="43"/>
      <c r="CI158" s="43"/>
    </row>
    <row r="159" spans="2:87" x14ac:dyDescent="0.25">
      <c r="B159" s="163"/>
      <c r="C159" s="96"/>
      <c r="D159" s="96"/>
      <c r="E159" s="96"/>
      <c r="F159" s="96"/>
      <c r="G159" s="96"/>
      <c r="H159" s="96"/>
      <c r="I159" s="96"/>
      <c r="J159" s="96"/>
      <c r="K159" s="96"/>
      <c r="L159" s="96"/>
      <c r="M159" s="96"/>
      <c r="N159" s="96"/>
      <c r="O159" s="96"/>
      <c r="P159" s="96"/>
      <c r="Q159" s="96"/>
      <c r="R159" s="96"/>
      <c r="S159" s="96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87"/>
      <c r="AH159" s="88"/>
      <c r="AI159" s="88"/>
      <c r="AJ159" s="88"/>
      <c r="AK159" s="88"/>
      <c r="AL159" s="88"/>
      <c r="AM159" s="88"/>
      <c r="AN159" s="88"/>
      <c r="AO159" s="88"/>
      <c r="AP159" s="88"/>
      <c r="AQ159" s="43"/>
      <c r="AR159" s="100"/>
      <c r="AS159" s="43"/>
      <c r="AT159" s="43"/>
      <c r="AU159" s="43"/>
      <c r="AV159" s="43"/>
      <c r="AW159" s="43"/>
      <c r="AX159" s="43"/>
      <c r="AY159" s="101"/>
      <c r="AZ159" s="101"/>
      <c r="BA159" s="101"/>
      <c r="BB159" s="101"/>
      <c r="BC159" s="101"/>
      <c r="BD159" s="101"/>
      <c r="BE159" s="101"/>
      <c r="BF159" s="43"/>
      <c r="BG159" s="43"/>
      <c r="BH159" s="43"/>
      <c r="BI159" s="43"/>
      <c r="BJ159" s="43"/>
      <c r="BK159" s="43"/>
      <c r="BL159" s="43"/>
      <c r="BM159" s="43"/>
      <c r="BN159" s="43"/>
      <c r="BO159" s="43"/>
      <c r="BP159" s="43"/>
      <c r="BQ159" s="43"/>
      <c r="BR159" s="43"/>
      <c r="BS159" s="43"/>
      <c r="BT159" s="43"/>
      <c r="BU159" s="43"/>
      <c r="BV159" s="43"/>
      <c r="BW159" s="43"/>
      <c r="BX159" s="43"/>
      <c r="BY159" s="43"/>
      <c r="BZ159" s="43"/>
      <c r="CA159" s="43"/>
      <c r="CB159" s="43"/>
      <c r="CC159" s="43"/>
      <c r="CD159" s="43"/>
      <c r="CE159" s="43"/>
      <c r="CF159" s="43"/>
      <c r="CG159" s="43"/>
      <c r="CH159" s="43"/>
      <c r="CI159" s="43"/>
    </row>
    <row r="160" spans="2:87" x14ac:dyDescent="0.25">
      <c r="B160" s="43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98"/>
      <c r="AH160" s="88"/>
      <c r="AI160" s="88"/>
      <c r="AJ160" s="88"/>
      <c r="AK160" s="88"/>
      <c r="AL160" s="88"/>
      <c r="AM160" s="88"/>
      <c r="AN160" s="88"/>
      <c r="AO160" s="88"/>
      <c r="AP160" s="88"/>
      <c r="AQ160" s="43"/>
      <c r="AR160" s="100"/>
      <c r="AS160" s="43"/>
      <c r="AT160" s="43"/>
      <c r="AU160" s="43"/>
      <c r="AV160" s="43"/>
      <c r="AW160" s="43"/>
      <c r="AX160" s="43"/>
      <c r="AY160" s="101"/>
      <c r="AZ160" s="101"/>
      <c r="BA160" s="101"/>
      <c r="BB160" s="101"/>
      <c r="BC160" s="101"/>
      <c r="BD160" s="101"/>
      <c r="BE160" s="101"/>
      <c r="BF160" s="43"/>
      <c r="BG160" s="43"/>
      <c r="BH160" s="43"/>
      <c r="BI160" s="43"/>
      <c r="BJ160" s="43"/>
      <c r="BK160" s="43"/>
      <c r="BL160" s="43"/>
      <c r="BM160" s="43"/>
      <c r="BN160" s="43"/>
      <c r="BO160" s="43"/>
      <c r="BP160" s="43"/>
      <c r="BQ160" s="43"/>
      <c r="BR160" s="43"/>
      <c r="BS160" s="43"/>
      <c r="BT160" s="43"/>
      <c r="BU160" s="43"/>
      <c r="BV160" s="43"/>
      <c r="BW160" s="43"/>
      <c r="BX160" s="43"/>
      <c r="BY160" s="43"/>
      <c r="BZ160" s="43"/>
      <c r="CA160" s="43"/>
      <c r="CB160" s="43"/>
      <c r="CC160" s="43"/>
      <c r="CD160" s="43"/>
      <c r="CE160" s="43"/>
      <c r="CF160" s="43"/>
      <c r="CG160" s="43"/>
      <c r="CH160" s="43"/>
      <c r="CI160" s="43"/>
    </row>
    <row r="161" spans="2:87" x14ac:dyDescent="0.25">
      <c r="B161" s="163"/>
      <c r="C161" s="42"/>
      <c r="D161" s="42"/>
      <c r="E161" s="42"/>
      <c r="F161" s="42"/>
      <c r="G161" s="42"/>
      <c r="H161" s="42"/>
      <c r="I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87"/>
      <c r="AH161" s="90"/>
      <c r="AI161" s="90"/>
      <c r="AJ161" s="90"/>
      <c r="AK161" s="90"/>
      <c r="AL161" s="90"/>
      <c r="AM161" s="90"/>
      <c r="AN161" s="90"/>
      <c r="AO161" s="90"/>
      <c r="AP161" s="90"/>
      <c r="AQ161" s="43"/>
      <c r="AR161" s="100"/>
      <c r="AS161" s="43"/>
      <c r="AT161" s="43"/>
      <c r="AU161" s="43"/>
      <c r="AV161" s="43"/>
      <c r="AW161" s="43"/>
      <c r="AX161" s="43"/>
      <c r="AY161" s="101"/>
      <c r="AZ161" s="101"/>
      <c r="BA161" s="101"/>
      <c r="BB161" s="101"/>
      <c r="BC161" s="101"/>
      <c r="BD161" s="101"/>
      <c r="BE161" s="101"/>
      <c r="BF161" s="43"/>
      <c r="BG161" s="43"/>
      <c r="BH161" s="43"/>
      <c r="BI161" s="43"/>
      <c r="BJ161" s="43"/>
      <c r="BK161" s="43"/>
      <c r="BL161" s="43"/>
      <c r="BM161" s="43"/>
      <c r="BN161" s="43"/>
      <c r="BO161" s="43"/>
      <c r="BP161" s="43"/>
      <c r="BQ161" s="43"/>
      <c r="BR161" s="43"/>
      <c r="BS161" s="43"/>
      <c r="BT161" s="43"/>
      <c r="BU161" s="43"/>
      <c r="BV161" s="43"/>
      <c r="BW161" s="43"/>
      <c r="BX161" s="43"/>
      <c r="BY161" s="43"/>
      <c r="BZ161" s="43"/>
      <c r="CA161" s="43"/>
      <c r="CB161" s="43"/>
      <c r="CC161" s="43"/>
      <c r="CD161" s="43"/>
      <c r="CE161" s="43"/>
      <c r="CF161" s="43"/>
      <c r="CG161" s="43"/>
      <c r="CH161" s="43"/>
      <c r="CI161" s="43"/>
    </row>
    <row r="162" spans="2:87" x14ac:dyDescent="0.25">
      <c r="B162" s="43"/>
      <c r="C162" s="43"/>
      <c r="D162" s="43"/>
      <c r="E162" s="43"/>
      <c r="F162" s="43"/>
      <c r="G162" s="43"/>
      <c r="H162" s="43"/>
      <c r="I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164"/>
      <c r="AH162" s="88"/>
      <c r="AI162" s="88"/>
      <c r="AJ162" s="88"/>
      <c r="AK162" s="88"/>
      <c r="AL162" s="88"/>
      <c r="AM162" s="88"/>
      <c r="AN162" s="88"/>
      <c r="AO162" s="88"/>
      <c r="AP162" s="88"/>
      <c r="AQ162" s="43"/>
      <c r="AR162" s="100"/>
      <c r="AS162" s="43"/>
      <c r="AT162" s="43"/>
      <c r="AU162" s="43"/>
      <c r="AV162" s="43"/>
      <c r="AW162" s="43"/>
      <c r="AX162" s="43"/>
      <c r="AY162" s="102"/>
      <c r="AZ162" s="102"/>
      <c r="BA162" s="102"/>
      <c r="BB162" s="102"/>
      <c r="BC162" s="102"/>
      <c r="BD162" s="102"/>
      <c r="BE162" s="102"/>
      <c r="BF162" s="43"/>
      <c r="BG162" s="43"/>
      <c r="BH162" s="43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43"/>
      <c r="BT162" s="43"/>
      <c r="BU162" s="43"/>
      <c r="BV162" s="43"/>
      <c r="BW162" s="43"/>
      <c r="BX162" s="43"/>
      <c r="BY162" s="43"/>
      <c r="BZ162" s="43"/>
      <c r="CA162" s="43"/>
      <c r="CB162" s="43"/>
      <c r="CC162" s="43"/>
      <c r="CD162" s="43"/>
      <c r="CE162" s="43"/>
      <c r="CF162" s="43"/>
      <c r="CG162" s="43"/>
      <c r="CH162" s="43"/>
      <c r="CI162" s="43"/>
    </row>
    <row r="163" spans="2:87" x14ac:dyDescent="0.25">
      <c r="B163" s="43"/>
      <c r="C163" s="43"/>
      <c r="D163" s="43"/>
      <c r="E163" s="43"/>
      <c r="F163" s="43"/>
      <c r="G163" s="43"/>
      <c r="H163" s="43"/>
      <c r="I163" s="43"/>
      <c r="J163" s="164"/>
      <c r="K163" s="164"/>
      <c r="L163" s="164"/>
      <c r="M163" s="164"/>
      <c r="N163" s="164"/>
      <c r="O163" s="164"/>
      <c r="P163" s="164"/>
      <c r="Q163" s="164"/>
      <c r="R163" s="164"/>
      <c r="S163" s="164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87"/>
      <c r="AH163" s="88"/>
      <c r="AI163" s="88"/>
      <c r="AJ163" s="88"/>
      <c r="AK163" s="88"/>
      <c r="AL163" s="88"/>
      <c r="AM163" s="88"/>
      <c r="AN163" s="88"/>
      <c r="AO163" s="88"/>
      <c r="AP163" s="88"/>
      <c r="AQ163" s="43"/>
      <c r="AR163" s="100"/>
      <c r="AS163" s="43"/>
      <c r="AT163" s="43"/>
      <c r="AU163" s="43"/>
      <c r="AV163" s="43"/>
      <c r="AW163" s="43"/>
      <c r="AX163" s="43"/>
      <c r="AY163" s="101"/>
      <c r="AZ163" s="101"/>
      <c r="BA163" s="101"/>
      <c r="BB163" s="101"/>
      <c r="BC163" s="101"/>
      <c r="BD163" s="101"/>
      <c r="BE163" s="101"/>
      <c r="BF163" s="43"/>
      <c r="BG163" s="43"/>
      <c r="BH163" s="43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3"/>
      <c r="BT163" s="43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3"/>
      <c r="CG163" s="43"/>
      <c r="CH163" s="43"/>
      <c r="CI163" s="43"/>
    </row>
    <row r="164" spans="2:87" x14ac:dyDescent="0.25">
      <c r="B164" s="43"/>
      <c r="C164" s="43"/>
      <c r="D164" s="43"/>
      <c r="E164" s="43"/>
      <c r="F164" s="43"/>
      <c r="G164" s="43"/>
      <c r="H164" s="43"/>
      <c r="I164" s="43"/>
      <c r="J164" s="165"/>
      <c r="K164" s="165"/>
      <c r="L164" s="165"/>
      <c r="M164" s="165"/>
      <c r="N164" s="165"/>
      <c r="O164" s="165"/>
      <c r="P164" s="165"/>
      <c r="Q164" s="165"/>
      <c r="R164" s="165"/>
      <c r="S164" s="165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87"/>
      <c r="AH164" s="88"/>
      <c r="AI164" s="88"/>
      <c r="AJ164" s="88"/>
      <c r="AK164" s="88"/>
      <c r="AL164" s="88"/>
      <c r="AM164" s="88"/>
      <c r="AN164" s="88"/>
      <c r="AO164" s="88"/>
      <c r="AP164" s="88"/>
      <c r="AQ164" s="43"/>
      <c r="AR164" s="100"/>
      <c r="AS164" s="43"/>
      <c r="AT164" s="43"/>
      <c r="AU164" s="43"/>
      <c r="AV164" s="43"/>
      <c r="AW164" s="43"/>
      <c r="AX164" s="43"/>
      <c r="AY164" s="101"/>
      <c r="AZ164" s="101"/>
      <c r="BA164" s="101"/>
      <c r="BB164" s="101"/>
      <c r="BC164" s="101"/>
      <c r="BD164" s="101"/>
      <c r="BE164" s="101"/>
      <c r="BF164" s="43"/>
      <c r="BG164" s="43"/>
      <c r="BH164" s="43"/>
      <c r="BI164" s="43"/>
      <c r="BJ164" s="43"/>
      <c r="BK164" s="43"/>
      <c r="BL164" s="43"/>
      <c r="BM164" s="43"/>
      <c r="BN164" s="43"/>
      <c r="BO164" s="43"/>
      <c r="BP164" s="43"/>
      <c r="BQ164" s="43"/>
      <c r="BR164" s="43"/>
      <c r="BS164" s="43"/>
      <c r="BT164" s="43"/>
      <c r="BU164" s="43"/>
      <c r="BV164" s="43"/>
      <c r="BW164" s="43"/>
      <c r="BX164" s="43"/>
      <c r="BY164" s="43"/>
      <c r="BZ164" s="43"/>
      <c r="CA164" s="43"/>
      <c r="CB164" s="43"/>
      <c r="CC164" s="43"/>
      <c r="CD164" s="43"/>
      <c r="CE164" s="43"/>
      <c r="CF164" s="43"/>
      <c r="CG164" s="43"/>
      <c r="CH164" s="43"/>
      <c r="CI164" s="43"/>
    </row>
    <row r="165" spans="2:87" x14ac:dyDescent="0.25">
      <c r="B165" s="43"/>
      <c r="C165" s="43"/>
      <c r="D165" s="43"/>
      <c r="E165" s="43"/>
      <c r="F165" s="43"/>
      <c r="G165" s="43"/>
      <c r="H165" s="43"/>
      <c r="I165" s="43"/>
      <c r="J165" s="165"/>
      <c r="K165" s="165"/>
      <c r="L165" s="165"/>
      <c r="M165" s="165"/>
      <c r="N165" s="165"/>
      <c r="O165" s="165"/>
      <c r="P165" s="165"/>
      <c r="Q165" s="165"/>
      <c r="R165" s="165"/>
      <c r="S165" s="165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164"/>
      <c r="AH165" s="88"/>
      <c r="AI165" s="88"/>
      <c r="AJ165" s="88"/>
      <c r="AK165" s="88"/>
      <c r="AL165" s="88"/>
      <c r="AM165" s="88"/>
      <c r="AN165" s="88"/>
      <c r="AO165" s="88"/>
      <c r="AP165" s="88"/>
      <c r="AQ165" s="43"/>
      <c r="AR165" s="100"/>
      <c r="AS165" s="43"/>
      <c r="AT165" s="43"/>
      <c r="AU165" s="43"/>
      <c r="AV165" s="43"/>
      <c r="AW165" s="43"/>
      <c r="AX165" s="43"/>
      <c r="AY165" s="102"/>
      <c r="AZ165" s="102"/>
      <c r="BA165" s="102"/>
      <c r="BB165" s="102"/>
      <c r="BC165" s="102"/>
      <c r="BD165" s="102"/>
      <c r="BE165" s="102"/>
      <c r="BF165" s="43"/>
      <c r="BG165" s="43"/>
      <c r="BH165" s="43"/>
      <c r="BI165" s="43"/>
      <c r="BJ165" s="43"/>
      <c r="BK165" s="43"/>
      <c r="BL165" s="43"/>
      <c r="BM165" s="43"/>
      <c r="BN165" s="43"/>
      <c r="BO165" s="43"/>
      <c r="BP165" s="43"/>
      <c r="BQ165" s="43"/>
      <c r="BR165" s="43"/>
      <c r="BS165" s="43"/>
      <c r="BT165" s="43"/>
      <c r="BU165" s="43"/>
      <c r="BV165" s="43"/>
      <c r="BW165" s="43"/>
      <c r="BX165" s="43"/>
      <c r="BY165" s="43"/>
      <c r="BZ165" s="43"/>
      <c r="CA165" s="43"/>
      <c r="CB165" s="43"/>
      <c r="CC165" s="43"/>
      <c r="CD165" s="43"/>
      <c r="CE165" s="43"/>
      <c r="CF165" s="43"/>
      <c r="CG165" s="43"/>
      <c r="CH165" s="43"/>
      <c r="CI165" s="43"/>
    </row>
    <row r="166" spans="2:87" x14ac:dyDescent="0.25">
      <c r="B166" s="43"/>
      <c r="C166" s="43"/>
      <c r="D166" s="43"/>
      <c r="E166" s="43"/>
      <c r="F166" s="43"/>
      <c r="G166" s="43"/>
      <c r="H166" s="43"/>
      <c r="I166" s="43"/>
      <c r="J166" s="165"/>
      <c r="K166" s="165"/>
      <c r="L166" s="165"/>
      <c r="M166" s="165"/>
      <c r="N166" s="165"/>
      <c r="O166" s="165"/>
      <c r="P166" s="165"/>
      <c r="Q166" s="165"/>
      <c r="R166" s="165"/>
      <c r="S166" s="165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166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43"/>
      <c r="AR166" s="100"/>
      <c r="AS166" s="43"/>
      <c r="AT166" s="43"/>
      <c r="AU166" s="43"/>
      <c r="AV166" s="43"/>
      <c r="AW166" s="43"/>
      <c r="AX166" s="43"/>
      <c r="AY166" s="101"/>
      <c r="AZ166" s="101"/>
      <c r="BA166" s="101"/>
      <c r="BB166" s="101"/>
      <c r="BC166" s="101"/>
      <c r="BD166" s="101"/>
      <c r="BE166" s="101"/>
      <c r="BF166" s="43"/>
      <c r="BG166" s="43"/>
      <c r="BH166" s="43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43"/>
      <c r="BT166" s="43"/>
      <c r="BU166" s="43"/>
      <c r="BV166" s="43"/>
      <c r="BW166" s="43"/>
      <c r="BX166" s="43"/>
      <c r="BY166" s="43"/>
      <c r="BZ166" s="43"/>
      <c r="CA166" s="43"/>
      <c r="CB166" s="43"/>
      <c r="CC166" s="43"/>
      <c r="CD166" s="43"/>
      <c r="CE166" s="43"/>
      <c r="CF166" s="43"/>
      <c r="CG166" s="43"/>
      <c r="CH166" s="43"/>
      <c r="CI166" s="43"/>
    </row>
    <row r="167" spans="2:87" x14ac:dyDescent="0.25">
      <c r="B167" s="43"/>
      <c r="C167" s="43"/>
      <c r="D167" s="43"/>
      <c r="E167" s="43"/>
      <c r="F167" s="43"/>
      <c r="G167" s="43"/>
      <c r="H167" s="43"/>
      <c r="I167" s="43"/>
      <c r="J167" s="25"/>
      <c r="K167" s="42"/>
      <c r="L167" s="42"/>
      <c r="M167" s="42"/>
      <c r="N167" s="42"/>
      <c r="O167" s="42"/>
      <c r="P167" s="42"/>
      <c r="Q167" s="42"/>
      <c r="R167" s="42"/>
      <c r="S167" s="42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166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43"/>
      <c r="AR167" s="100"/>
      <c r="AS167" s="43"/>
      <c r="AT167" s="43"/>
      <c r="AU167" s="43"/>
      <c r="AV167" s="43"/>
      <c r="AW167" s="43"/>
      <c r="AX167" s="43"/>
      <c r="AY167" s="101"/>
      <c r="AZ167" s="101"/>
      <c r="BA167" s="101"/>
      <c r="BB167" s="101"/>
      <c r="BC167" s="101"/>
      <c r="BD167" s="101"/>
      <c r="BE167" s="101"/>
      <c r="BF167" s="43"/>
      <c r="BG167" s="43"/>
      <c r="BH167" s="43"/>
      <c r="BI167" s="43"/>
      <c r="BJ167" s="43"/>
      <c r="BK167" s="43"/>
      <c r="BL167" s="43"/>
      <c r="BM167" s="43"/>
      <c r="BN167" s="43"/>
      <c r="BO167" s="43"/>
      <c r="BP167" s="43"/>
      <c r="BQ167" s="43"/>
      <c r="BR167" s="43"/>
      <c r="BS167" s="43"/>
      <c r="BT167" s="43"/>
      <c r="BU167" s="43"/>
      <c r="BV167" s="43"/>
      <c r="BW167" s="43"/>
      <c r="BX167" s="43"/>
      <c r="BY167" s="43"/>
      <c r="BZ167" s="43"/>
      <c r="CA167" s="43"/>
      <c r="CB167" s="43"/>
      <c r="CC167" s="43"/>
      <c r="CD167" s="43"/>
      <c r="CE167" s="43"/>
      <c r="CF167" s="43"/>
      <c r="CG167" s="43"/>
      <c r="CH167" s="43"/>
      <c r="CI167" s="43"/>
    </row>
    <row r="168" spans="2:87" x14ac:dyDescent="0.25">
      <c r="B168" s="43"/>
      <c r="C168" s="43"/>
      <c r="D168" s="43"/>
      <c r="E168" s="43"/>
      <c r="F168" s="43"/>
      <c r="G168" s="43"/>
      <c r="H168" s="43"/>
      <c r="I168" s="43"/>
      <c r="J168" s="25"/>
      <c r="K168" s="42"/>
      <c r="L168" s="42"/>
      <c r="M168" s="42"/>
      <c r="N168" s="42"/>
      <c r="O168" s="42"/>
      <c r="P168" s="42"/>
      <c r="Q168" s="42"/>
      <c r="R168" s="42"/>
      <c r="S168" s="42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166"/>
      <c r="AH168" s="88"/>
      <c r="AI168" s="88"/>
      <c r="AJ168" s="88"/>
      <c r="AK168" s="88"/>
      <c r="AL168" s="88"/>
      <c r="AM168" s="88"/>
      <c r="AN168" s="88"/>
      <c r="AO168" s="88"/>
      <c r="AP168" s="88"/>
      <c r="AQ168" s="43"/>
      <c r="AR168" s="100"/>
      <c r="AS168" s="43"/>
      <c r="AT168" s="43"/>
      <c r="AU168" s="43"/>
      <c r="AV168" s="43"/>
      <c r="AW168" s="43"/>
      <c r="AX168" s="43"/>
      <c r="AY168" s="101"/>
      <c r="AZ168" s="101"/>
      <c r="BA168" s="101"/>
      <c r="BB168" s="101"/>
      <c r="BC168" s="101"/>
      <c r="BD168" s="101"/>
      <c r="BE168" s="101"/>
      <c r="BF168" s="43"/>
      <c r="BG168" s="43"/>
      <c r="BH168" s="43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3"/>
      <c r="BT168" s="43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3"/>
      <c r="CG168" s="43"/>
      <c r="CH168" s="43"/>
      <c r="CI168" s="43"/>
    </row>
    <row r="169" spans="2:87" x14ac:dyDescent="0.25">
      <c r="B169" s="43"/>
      <c r="C169" s="43"/>
      <c r="D169" s="43"/>
      <c r="E169" s="43"/>
      <c r="F169" s="43"/>
      <c r="G169" s="43"/>
      <c r="H169" s="43"/>
      <c r="I169" s="43"/>
      <c r="J169" s="25"/>
      <c r="K169" s="42"/>
      <c r="L169" s="42"/>
      <c r="M169" s="42"/>
      <c r="N169" s="42"/>
      <c r="O169" s="42"/>
      <c r="P169" s="42"/>
      <c r="Q169" s="42"/>
      <c r="R169" s="42"/>
      <c r="S169" s="42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166"/>
      <c r="AH169" s="88"/>
      <c r="AI169" s="88"/>
      <c r="AJ169" s="88"/>
      <c r="AK169" s="88"/>
      <c r="AL169" s="88"/>
      <c r="AM169" s="88"/>
      <c r="AN169" s="88"/>
      <c r="AO169" s="88"/>
      <c r="AP169" s="88"/>
      <c r="AQ169" s="43"/>
      <c r="AR169" s="100"/>
      <c r="AS169" s="100"/>
      <c r="AT169" s="100"/>
      <c r="AU169" s="100"/>
      <c r="AV169" s="100"/>
      <c r="AW169" s="100"/>
      <c r="AX169" s="100"/>
      <c r="AY169" s="101"/>
      <c r="AZ169" s="101"/>
      <c r="BA169" s="101"/>
      <c r="BB169" s="101"/>
      <c r="BC169" s="101"/>
      <c r="BD169" s="101"/>
      <c r="BE169" s="101"/>
      <c r="BF169" s="43"/>
      <c r="BG169" s="43"/>
      <c r="BH169" s="43"/>
      <c r="BI169" s="43"/>
      <c r="BJ169" s="43"/>
      <c r="BK169" s="43"/>
      <c r="BL169" s="43"/>
      <c r="BM169" s="43"/>
      <c r="BN169" s="43"/>
      <c r="BO169" s="43"/>
      <c r="BP169" s="43"/>
      <c r="BQ169" s="43"/>
      <c r="BR169" s="43"/>
      <c r="BS169" s="43"/>
      <c r="BT169" s="43"/>
      <c r="BU169" s="43"/>
      <c r="BV169" s="43"/>
      <c r="BW169" s="43"/>
      <c r="BX169" s="43"/>
      <c r="BY169" s="43"/>
      <c r="BZ169" s="43"/>
      <c r="CA169" s="43"/>
      <c r="CB169" s="43"/>
      <c r="CC169" s="43"/>
      <c r="CD169" s="43"/>
      <c r="CE169" s="43"/>
      <c r="CF169" s="43"/>
      <c r="CG169" s="43"/>
      <c r="CH169" s="43"/>
      <c r="CI169" s="43"/>
    </row>
    <row r="170" spans="2:87" x14ac:dyDescent="0.25">
      <c r="B170" s="43"/>
      <c r="C170" s="43"/>
      <c r="D170" s="43"/>
      <c r="E170" s="43"/>
      <c r="F170" s="43"/>
      <c r="G170" s="43"/>
      <c r="H170" s="43"/>
      <c r="I170" s="43"/>
      <c r="J170" s="25"/>
      <c r="K170" s="42"/>
      <c r="L170" s="42"/>
      <c r="M170" s="42"/>
      <c r="N170" s="42"/>
      <c r="O170" s="42"/>
      <c r="P170" s="42"/>
      <c r="Q170" s="42"/>
      <c r="R170" s="42"/>
      <c r="S170" s="42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166"/>
      <c r="AH170" s="42"/>
      <c r="AI170" s="42"/>
      <c r="AJ170" s="42"/>
      <c r="AK170" s="42"/>
      <c r="AL170" s="42"/>
      <c r="AM170" s="42"/>
      <c r="AN170" s="42"/>
      <c r="AO170" s="42"/>
      <c r="AP170" s="42"/>
      <c r="AQ170" s="43"/>
      <c r="AR170" s="100"/>
      <c r="AS170" s="100"/>
      <c r="AT170" s="100"/>
      <c r="AU170" s="100"/>
      <c r="AV170" s="100"/>
      <c r="AW170" s="100"/>
      <c r="AX170" s="100"/>
      <c r="AY170" s="101"/>
      <c r="AZ170" s="101"/>
      <c r="BA170" s="101"/>
      <c r="BB170" s="101"/>
      <c r="BC170" s="101"/>
      <c r="BD170" s="101"/>
      <c r="BE170" s="101"/>
      <c r="BF170" s="43"/>
      <c r="BG170" s="43"/>
      <c r="BH170" s="43"/>
      <c r="BI170" s="43"/>
      <c r="BJ170" s="43"/>
      <c r="BK170" s="43"/>
      <c r="BL170" s="43"/>
      <c r="BM170" s="43"/>
      <c r="BN170" s="43"/>
      <c r="BO170" s="43"/>
      <c r="BP170" s="43"/>
      <c r="BQ170" s="43"/>
      <c r="BR170" s="43"/>
      <c r="BS170" s="43"/>
      <c r="BT170" s="43"/>
      <c r="BU170" s="43"/>
      <c r="BV170" s="43"/>
      <c r="BW170" s="43"/>
      <c r="BX170" s="43"/>
      <c r="BY170" s="43"/>
      <c r="BZ170" s="43"/>
      <c r="CA170" s="43"/>
      <c r="CB170" s="43"/>
      <c r="CC170" s="43"/>
      <c r="CD170" s="43"/>
      <c r="CE170" s="43"/>
      <c r="CF170" s="43"/>
      <c r="CG170" s="43"/>
      <c r="CH170" s="43"/>
      <c r="CI170" s="43"/>
    </row>
    <row r="171" spans="2:87" x14ac:dyDescent="0.25">
      <c r="B171" s="43"/>
      <c r="C171" s="43"/>
      <c r="D171" s="43"/>
      <c r="E171" s="43"/>
      <c r="F171" s="43"/>
      <c r="G171" s="43"/>
      <c r="H171" s="43"/>
      <c r="I171" s="43"/>
      <c r="J171" s="25"/>
      <c r="K171" s="42"/>
      <c r="L171" s="42"/>
      <c r="M171" s="42"/>
      <c r="N171" s="42"/>
      <c r="O171" s="42"/>
      <c r="P171" s="42"/>
      <c r="Q171" s="42"/>
      <c r="R171" s="42"/>
      <c r="S171" s="42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166"/>
      <c r="AH171" s="42"/>
      <c r="AI171" s="42"/>
      <c r="AJ171" s="42"/>
      <c r="AK171" s="42"/>
      <c r="AL171" s="42"/>
      <c r="AM171" s="42"/>
      <c r="AN171" s="42"/>
      <c r="AO171" s="42"/>
      <c r="AP171" s="42"/>
      <c r="AQ171" s="43"/>
      <c r="AR171" s="100"/>
      <c r="AS171" s="100"/>
      <c r="AT171" s="100"/>
      <c r="AU171" s="100"/>
      <c r="AV171" s="100"/>
      <c r="AW171" s="100"/>
      <c r="AX171" s="100"/>
      <c r="AY171" s="101"/>
      <c r="AZ171" s="101"/>
      <c r="BA171" s="101"/>
      <c r="BB171" s="101"/>
      <c r="BC171" s="101"/>
      <c r="BD171" s="101"/>
      <c r="BE171" s="101"/>
      <c r="BF171" s="43"/>
      <c r="BG171" s="43"/>
      <c r="BH171" s="43"/>
      <c r="BI171" s="43"/>
      <c r="BJ171" s="43"/>
      <c r="BK171" s="43"/>
      <c r="BL171" s="43"/>
      <c r="BM171" s="43"/>
      <c r="BN171" s="43"/>
      <c r="BO171" s="43"/>
      <c r="BP171" s="43"/>
      <c r="BQ171" s="43"/>
      <c r="BR171" s="43"/>
      <c r="BS171" s="43"/>
      <c r="BT171" s="43"/>
      <c r="BU171" s="43"/>
      <c r="BV171" s="43"/>
      <c r="BW171" s="43"/>
      <c r="BX171" s="43"/>
      <c r="BY171" s="43"/>
      <c r="BZ171" s="43"/>
      <c r="CA171" s="43"/>
      <c r="CB171" s="43"/>
      <c r="CC171" s="43"/>
      <c r="CD171" s="43"/>
      <c r="CE171" s="43"/>
      <c r="CF171" s="43"/>
      <c r="CG171" s="43"/>
      <c r="CH171" s="43"/>
      <c r="CI171" s="43"/>
    </row>
    <row r="172" spans="2:87" x14ac:dyDescent="0.25">
      <c r="B172" s="43"/>
      <c r="C172" s="43"/>
      <c r="D172" s="43"/>
      <c r="E172" s="43"/>
      <c r="F172" s="43"/>
      <c r="G172" s="43"/>
      <c r="H172" s="43"/>
      <c r="I172" s="43"/>
      <c r="J172" s="25"/>
      <c r="K172" s="42"/>
      <c r="L172" s="42"/>
      <c r="M172" s="42"/>
      <c r="N172" s="42"/>
      <c r="O172" s="42"/>
      <c r="P172" s="42"/>
      <c r="Q172" s="42"/>
      <c r="R172" s="42"/>
      <c r="S172" s="42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166"/>
      <c r="AH172" s="88"/>
      <c r="AI172" s="88"/>
      <c r="AJ172" s="88"/>
      <c r="AK172" s="88"/>
      <c r="AL172" s="88"/>
      <c r="AM172" s="88"/>
      <c r="AN172" s="88"/>
      <c r="AO172" s="88"/>
      <c r="AP172" s="88"/>
      <c r="AQ172" s="43"/>
      <c r="AR172" s="100"/>
      <c r="AS172" s="100"/>
      <c r="AT172" s="100"/>
      <c r="AU172" s="100"/>
      <c r="AV172" s="100"/>
      <c r="AW172" s="100"/>
      <c r="AX172" s="100"/>
      <c r="AY172" s="101"/>
      <c r="AZ172" s="101"/>
      <c r="BA172" s="101"/>
      <c r="BB172" s="101"/>
      <c r="BC172" s="101"/>
      <c r="BD172" s="101"/>
      <c r="BE172" s="101"/>
      <c r="BF172" s="43"/>
      <c r="BG172" s="43"/>
      <c r="BH172" s="43"/>
      <c r="BI172" s="43"/>
      <c r="BJ172" s="43"/>
      <c r="BK172" s="43"/>
      <c r="BL172" s="43"/>
      <c r="BM172" s="43"/>
      <c r="BN172" s="43"/>
      <c r="BO172" s="43"/>
      <c r="BP172" s="43"/>
      <c r="BQ172" s="43"/>
      <c r="BR172" s="43"/>
      <c r="BS172" s="43"/>
      <c r="BT172" s="43"/>
      <c r="BU172" s="43"/>
      <c r="BV172" s="43"/>
      <c r="BW172" s="43"/>
      <c r="BX172" s="43"/>
      <c r="BY172" s="43"/>
      <c r="BZ172" s="43"/>
      <c r="CA172" s="43"/>
      <c r="CB172" s="43"/>
      <c r="CC172" s="43"/>
      <c r="CD172" s="43"/>
      <c r="CE172" s="43"/>
      <c r="CF172" s="43"/>
      <c r="CG172" s="43"/>
      <c r="CH172" s="43"/>
      <c r="CI172" s="43"/>
    </row>
    <row r="173" spans="2:87" x14ac:dyDescent="0.25">
      <c r="B173" s="43"/>
      <c r="C173" s="43"/>
      <c r="D173" s="43"/>
      <c r="E173" s="43"/>
      <c r="F173" s="43"/>
      <c r="G173" s="43"/>
      <c r="H173" s="43"/>
      <c r="I173" s="43"/>
      <c r="J173" s="25"/>
      <c r="K173" s="42"/>
      <c r="L173" s="42"/>
      <c r="M173" s="42"/>
      <c r="N173" s="42"/>
      <c r="O173" s="42"/>
      <c r="P173" s="42"/>
      <c r="Q173" s="42"/>
      <c r="R173" s="42"/>
      <c r="S173" s="42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138"/>
      <c r="AH173" s="138"/>
      <c r="AI173" s="138"/>
      <c r="AJ173" s="138"/>
      <c r="AK173" s="138"/>
      <c r="AL173" s="138"/>
      <c r="AM173" s="138"/>
      <c r="AN173" s="138"/>
      <c r="AO173" s="138"/>
      <c r="AP173" s="138"/>
      <c r="AQ173" s="43"/>
      <c r="AR173" s="43"/>
      <c r="AS173" s="4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3"/>
      <c r="BG173" s="43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3"/>
      <c r="BS173" s="43"/>
      <c r="BT173" s="43"/>
      <c r="BU173" s="43"/>
      <c r="BV173" s="43"/>
      <c r="BW173" s="43"/>
      <c r="BX173" s="43"/>
      <c r="BY173" s="43"/>
      <c r="BZ173" s="43"/>
      <c r="CA173" s="43"/>
      <c r="CB173" s="43"/>
      <c r="CC173" s="43"/>
      <c r="CD173" s="43"/>
      <c r="CE173" s="43"/>
      <c r="CF173" s="43"/>
      <c r="CG173" s="43"/>
      <c r="CH173" s="43"/>
      <c r="CI173" s="43"/>
    </row>
    <row r="174" spans="2:87" x14ac:dyDescent="0.25">
      <c r="B174" s="43"/>
      <c r="C174" s="43"/>
      <c r="D174" s="43"/>
      <c r="E174" s="43"/>
      <c r="F174" s="43"/>
      <c r="G174" s="43"/>
      <c r="H174" s="43"/>
      <c r="I174" s="43"/>
      <c r="J174" s="21"/>
      <c r="K174" s="103"/>
      <c r="L174" s="103"/>
      <c r="M174" s="103"/>
      <c r="N174" s="103"/>
      <c r="O174" s="103"/>
      <c r="P174" s="103"/>
      <c r="Q174" s="103"/>
      <c r="R174" s="103"/>
      <c r="S174" s="10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43"/>
      <c r="AM174" s="43"/>
      <c r="AN174" s="43"/>
      <c r="AO174" s="43"/>
      <c r="AP174" s="43"/>
      <c r="AQ174" s="43"/>
      <c r="AR174" s="43"/>
      <c r="AS174" s="4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3"/>
      <c r="BG174" s="43"/>
      <c r="BH174" s="43"/>
      <c r="BI174" s="43"/>
      <c r="BJ174" s="43"/>
      <c r="BK174" s="43"/>
      <c r="BL174" s="43"/>
      <c r="BM174" s="43"/>
      <c r="BN174" s="43"/>
      <c r="BO174" s="43"/>
      <c r="BP174" s="43"/>
      <c r="BQ174" s="43"/>
      <c r="BR174" s="43"/>
      <c r="BS174" s="43"/>
      <c r="BT174" s="43"/>
      <c r="BU174" s="43"/>
      <c r="BV174" s="43"/>
      <c r="BW174" s="43"/>
      <c r="BX174" s="43"/>
      <c r="BY174" s="43"/>
      <c r="BZ174" s="43"/>
      <c r="CA174" s="43"/>
      <c r="CB174" s="43"/>
      <c r="CC174" s="43"/>
      <c r="CD174" s="43"/>
      <c r="CE174" s="43"/>
      <c r="CF174" s="43"/>
      <c r="CG174" s="43"/>
      <c r="CH174" s="43"/>
      <c r="CI174" s="43"/>
    </row>
    <row r="175" spans="2:87" x14ac:dyDescent="0.25">
      <c r="B175" s="227"/>
      <c r="C175" s="227"/>
      <c r="D175" s="227"/>
      <c r="E175" s="227"/>
      <c r="F175" s="227"/>
      <c r="G175" s="227"/>
      <c r="H175" s="227"/>
      <c r="I175" s="227"/>
      <c r="J175" s="25"/>
      <c r="K175" s="119"/>
      <c r="L175" s="119"/>
      <c r="M175" s="119"/>
      <c r="N175" s="119"/>
      <c r="O175" s="119"/>
      <c r="P175" s="119"/>
      <c r="Q175" s="119"/>
      <c r="R175" s="119"/>
      <c r="S175" s="119"/>
      <c r="T175" s="119"/>
      <c r="U175" s="43"/>
      <c r="V175" s="119"/>
      <c r="W175" s="119"/>
      <c r="X175" s="119"/>
      <c r="Y175" s="119"/>
      <c r="Z175" s="119"/>
      <c r="AA175" s="119"/>
      <c r="AB175" s="119"/>
      <c r="AC175" s="119"/>
      <c r="AD175" s="119"/>
      <c r="AE175" s="119"/>
      <c r="AF175" s="43"/>
      <c r="AG175" s="119"/>
      <c r="AH175" s="119"/>
      <c r="AI175" s="119"/>
      <c r="AJ175" s="119"/>
      <c r="AK175" s="119"/>
      <c r="AL175" s="119"/>
      <c r="AM175" s="119"/>
      <c r="AN175" s="119"/>
      <c r="AO175" s="119"/>
      <c r="AP175" s="119"/>
      <c r="AQ175" s="43"/>
      <c r="AR175" s="43"/>
      <c r="AS175" s="4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3"/>
      <c r="BG175" s="43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3"/>
      <c r="BS175" s="43"/>
      <c r="BT175" s="43"/>
      <c r="BU175" s="43"/>
      <c r="BV175" s="43"/>
      <c r="BW175" s="43"/>
      <c r="BX175" s="43"/>
      <c r="BY175" s="43"/>
      <c r="BZ175" s="43"/>
      <c r="CA175" s="43"/>
      <c r="CB175" s="43"/>
      <c r="CC175" s="43"/>
      <c r="CD175" s="43"/>
      <c r="CE175" s="43"/>
      <c r="CF175" s="43"/>
      <c r="CG175" s="43"/>
      <c r="CH175" s="43"/>
      <c r="CI175" s="43"/>
    </row>
    <row r="176" spans="2:87" x14ac:dyDescent="0.25">
      <c r="B176" s="97"/>
      <c r="C176" s="165"/>
      <c r="D176" s="165"/>
      <c r="E176" s="165"/>
      <c r="F176" s="165"/>
      <c r="G176" s="165"/>
      <c r="H176" s="165"/>
      <c r="I176" s="165"/>
      <c r="J176" s="21"/>
      <c r="K176" s="97"/>
      <c r="L176" s="97"/>
      <c r="M176" s="97"/>
      <c r="N176" s="97"/>
      <c r="O176" s="97"/>
      <c r="P176" s="97"/>
      <c r="Q176" s="97"/>
      <c r="R176" s="97"/>
      <c r="S176" s="97"/>
      <c r="T176" s="97"/>
      <c r="U176" s="43"/>
      <c r="V176" s="97"/>
      <c r="W176" s="97"/>
      <c r="X176" s="97"/>
      <c r="Y176" s="97"/>
      <c r="Z176" s="97"/>
      <c r="AA176" s="97"/>
      <c r="AB176" s="97"/>
      <c r="AC176" s="97"/>
      <c r="AD176" s="97"/>
      <c r="AE176" s="97"/>
      <c r="AF176" s="43"/>
      <c r="AG176" s="43"/>
      <c r="AH176" s="128"/>
      <c r="AI176" s="128"/>
      <c r="AJ176" s="128"/>
      <c r="AK176" s="128"/>
      <c r="AL176" s="128"/>
      <c r="AM176" s="128"/>
      <c r="AN176" s="128"/>
      <c r="AO176" s="128"/>
      <c r="AP176" s="128"/>
      <c r="AQ176" s="43"/>
      <c r="AR176" s="43"/>
      <c r="AS176" s="4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3"/>
      <c r="BG176" s="43"/>
      <c r="BH176" s="43"/>
      <c r="BI176" s="43"/>
      <c r="BJ176" s="43"/>
      <c r="BK176" s="43"/>
      <c r="BL176" s="43"/>
      <c r="BM176" s="43"/>
      <c r="BN176" s="43"/>
      <c r="BO176" s="43"/>
      <c r="BP176" s="43"/>
      <c r="BQ176" s="43"/>
      <c r="BR176" s="43"/>
      <c r="BS176" s="43"/>
      <c r="BT176" s="43"/>
      <c r="BU176" s="43"/>
      <c r="BV176" s="43"/>
      <c r="BW176" s="43"/>
      <c r="BX176" s="43"/>
      <c r="BY176" s="43"/>
      <c r="BZ176" s="43"/>
      <c r="CA176" s="43"/>
      <c r="CB176" s="43"/>
      <c r="CC176" s="43"/>
      <c r="CD176" s="43"/>
      <c r="CE176" s="43"/>
      <c r="CF176" s="43"/>
      <c r="CG176" s="43"/>
      <c r="CH176" s="43"/>
      <c r="CI176" s="43"/>
    </row>
    <row r="177" spans="2:87" x14ac:dyDescent="0.25">
      <c r="B177" s="163"/>
      <c r="C177" s="42"/>
      <c r="D177" s="42"/>
      <c r="E177" s="42"/>
      <c r="F177" s="42"/>
      <c r="G177" s="42"/>
      <c r="H177" s="42"/>
      <c r="I177" s="42"/>
      <c r="J177" s="25"/>
      <c r="K177" s="44"/>
      <c r="L177" s="42"/>
      <c r="M177" s="42"/>
      <c r="N177" s="42"/>
      <c r="O177" s="97"/>
      <c r="P177" s="97"/>
      <c r="Q177" s="97"/>
      <c r="R177" s="97"/>
      <c r="S177" s="97"/>
      <c r="T177" s="97"/>
      <c r="U177" s="43"/>
      <c r="V177" s="44"/>
      <c r="W177" s="42"/>
      <c r="X177" s="42"/>
      <c r="Y177" s="42"/>
      <c r="Z177" s="42"/>
      <c r="AA177" s="42"/>
      <c r="AB177" s="42"/>
      <c r="AC177" s="42"/>
      <c r="AD177" s="42"/>
      <c r="AE177" s="42"/>
      <c r="AF177" s="43"/>
      <c r="AG177" s="44"/>
      <c r="AH177" s="43"/>
      <c r="AI177" s="43"/>
      <c r="AJ177" s="43"/>
      <c r="AK177" s="43"/>
      <c r="AL177" s="43"/>
      <c r="AM177" s="43"/>
      <c r="AN177" s="43"/>
      <c r="AO177" s="43"/>
      <c r="AP177" s="43"/>
      <c r="AQ177" s="43"/>
      <c r="AR177" s="43"/>
      <c r="AS177" s="4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3"/>
      <c r="BG177" s="43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3"/>
      <c r="BS177" s="43"/>
      <c r="BT177" s="43"/>
      <c r="BU177" s="43"/>
      <c r="BV177" s="43"/>
      <c r="BW177" s="43"/>
      <c r="BX177" s="43"/>
      <c r="BY177" s="43"/>
      <c r="BZ177" s="43"/>
      <c r="CA177" s="43"/>
      <c r="CB177" s="43"/>
      <c r="CC177" s="43"/>
      <c r="CD177" s="43"/>
      <c r="CE177" s="43"/>
      <c r="CF177" s="43"/>
      <c r="CG177" s="43"/>
      <c r="CH177" s="43"/>
      <c r="CI177" s="43"/>
    </row>
    <row r="178" spans="2:87" x14ac:dyDescent="0.25">
      <c r="B178" s="43"/>
      <c r="C178" s="42"/>
      <c r="D178" s="42"/>
      <c r="E178" s="42"/>
      <c r="F178" s="42"/>
      <c r="G178" s="42"/>
      <c r="H178" s="42"/>
      <c r="I178" s="42"/>
      <c r="J178" s="21"/>
      <c r="K178" s="163"/>
      <c r="L178" s="42"/>
      <c r="M178" s="42"/>
      <c r="N178" s="42"/>
      <c r="O178" s="42"/>
      <c r="P178" s="42"/>
      <c r="Q178" s="42"/>
      <c r="R178" s="42"/>
      <c r="S178" s="42"/>
      <c r="T178" s="42"/>
      <c r="U178" s="43"/>
      <c r="V178" s="106"/>
      <c r="W178" s="107"/>
      <c r="X178" s="107"/>
      <c r="Y178" s="107"/>
      <c r="Z178" s="107"/>
      <c r="AA178" s="107"/>
      <c r="AB178" s="107"/>
      <c r="AC178" s="107"/>
      <c r="AD178" s="107"/>
      <c r="AE178" s="107"/>
      <c r="AF178" s="43"/>
      <c r="AG178" s="166"/>
      <c r="AH178" s="42"/>
      <c r="AI178" s="42"/>
      <c r="AJ178" s="42"/>
      <c r="AK178" s="42"/>
      <c r="AL178" s="42"/>
      <c r="AM178" s="42"/>
      <c r="AN178" s="42"/>
      <c r="AO178" s="42"/>
      <c r="AP178" s="42"/>
      <c r="AQ178" s="43"/>
      <c r="AR178" s="43"/>
      <c r="AS178" s="4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  <c r="BF178" s="43"/>
      <c r="BG178" s="43"/>
      <c r="BH178" s="43"/>
      <c r="BI178" s="43"/>
      <c r="BJ178" s="43"/>
      <c r="BK178" s="43"/>
      <c r="BL178" s="43"/>
      <c r="BM178" s="43"/>
      <c r="BN178" s="43"/>
      <c r="BO178" s="43"/>
      <c r="BP178" s="43"/>
      <c r="BQ178" s="43"/>
      <c r="BR178" s="43"/>
      <c r="BS178" s="43"/>
      <c r="BT178" s="43"/>
      <c r="BU178" s="43"/>
      <c r="BV178" s="43"/>
      <c r="BW178" s="43"/>
      <c r="BX178" s="43"/>
      <c r="BY178" s="43"/>
      <c r="BZ178" s="43"/>
      <c r="CA178" s="43"/>
      <c r="CB178" s="43"/>
      <c r="CC178" s="43"/>
      <c r="CD178" s="43"/>
      <c r="CE178" s="43"/>
      <c r="CF178" s="43"/>
      <c r="CG178" s="43"/>
      <c r="CH178" s="43"/>
      <c r="CI178" s="43"/>
    </row>
    <row r="179" spans="2:87" x14ac:dyDescent="0.25">
      <c r="B179" s="163"/>
      <c r="C179" s="42"/>
      <c r="D179" s="42"/>
      <c r="E179" s="42"/>
      <c r="F179" s="42"/>
      <c r="G179" s="42"/>
      <c r="H179" s="42"/>
      <c r="I179" s="42"/>
      <c r="J179" s="25"/>
      <c r="K179" s="163"/>
      <c r="L179" s="42"/>
      <c r="M179" s="42"/>
      <c r="N179" s="42"/>
      <c r="O179" s="42"/>
      <c r="P179" s="42"/>
      <c r="Q179" s="42"/>
      <c r="R179" s="42"/>
      <c r="S179" s="42"/>
      <c r="T179" s="42"/>
      <c r="U179" s="43"/>
      <c r="V179" s="85"/>
      <c r="W179" s="42"/>
      <c r="X179" s="42"/>
      <c r="Y179" s="42"/>
      <c r="Z179" s="42"/>
      <c r="AA179" s="42"/>
      <c r="AB179" s="42"/>
      <c r="AC179" s="42"/>
      <c r="AD179" s="42"/>
      <c r="AE179" s="42"/>
      <c r="AF179" s="43"/>
      <c r="AG179" s="87"/>
      <c r="AH179" s="42"/>
      <c r="AI179" s="42"/>
      <c r="AJ179" s="42"/>
      <c r="AK179" s="42"/>
      <c r="AL179" s="42"/>
      <c r="AM179" s="42"/>
      <c r="AN179" s="42"/>
      <c r="AO179" s="42"/>
      <c r="AP179" s="42"/>
      <c r="AQ179" s="43"/>
      <c r="AR179" s="43"/>
      <c r="AS179" s="43"/>
      <c r="AT179" s="43"/>
      <c r="AU179" s="43"/>
      <c r="AV179" s="133"/>
      <c r="AW179" s="133"/>
      <c r="AX179" s="133"/>
      <c r="AY179" s="43"/>
      <c r="AZ179" s="43"/>
      <c r="BA179" s="43"/>
      <c r="BB179" s="43"/>
      <c r="BC179" s="43"/>
      <c r="BD179" s="43"/>
      <c r="BE179" s="43"/>
      <c r="BF179" s="43"/>
      <c r="BG179" s="43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3"/>
      <c r="BS179" s="43"/>
      <c r="BT179" s="43"/>
      <c r="BU179" s="43"/>
      <c r="BV179" s="43"/>
      <c r="BW179" s="43"/>
      <c r="BX179" s="43"/>
      <c r="BY179" s="43"/>
      <c r="BZ179" s="43"/>
      <c r="CA179" s="43"/>
      <c r="CB179" s="43"/>
      <c r="CC179" s="43"/>
      <c r="CD179" s="43"/>
      <c r="CE179" s="43"/>
      <c r="CF179" s="43"/>
      <c r="CG179" s="43"/>
      <c r="CH179" s="43"/>
      <c r="CI179" s="43"/>
    </row>
    <row r="180" spans="2:87" x14ac:dyDescent="0.25">
      <c r="B180" s="43"/>
      <c r="C180" s="88"/>
      <c r="D180" s="88"/>
      <c r="E180" s="88"/>
      <c r="F180" s="88"/>
      <c r="G180" s="88"/>
      <c r="H180" s="88"/>
      <c r="I180" s="88"/>
      <c r="J180" s="21"/>
      <c r="K180" s="82"/>
      <c r="L180" s="103"/>
      <c r="M180" s="103"/>
      <c r="N180" s="103"/>
      <c r="O180" s="103"/>
      <c r="P180" s="103"/>
      <c r="Q180" s="103"/>
      <c r="R180" s="103"/>
      <c r="S180" s="103"/>
      <c r="T180" s="103"/>
      <c r="U180" s="43"/>
      <c r="V180" s="86"/>
      <c r="W180" s="42"/>
      <c r="X180" s="42"/>
      <c r="Y180" s="42"/>
      <c r="Z180" s="42"/>
      <c r="AA180" s="42"/>
      <c r="AB180" s="42"/>
      <c r="AC180" s="42"/>
      <c r="AD180" s="42"/>
      <c r="AE180" s="42"/>
      <c r="AF180" s="43"/>
      <c r="AG180" s="87"/>
      <c r="AH180" s="42"/>
      <c r="AI180" s="42"/>
      <c r="AJ180" s="42"/>
      <c r="AK180" s="42"/>
      <c r="AL180" s="42"/>
      <c r="AM180" s="42"/>
      <c r="AN180" s="42"/>
      <c r="AO180" s="42"/>
      <c r="AP180" s="42"/>
      <c r="AQ180" s="43"/>
      <c r="AR180" s="43"/>
      <c r="AS180" s="43"/>
      <c r="AT180" s="43"/>
      <c r="AU180" s="43"/>
      <c r="AV180" s="133"/>
      <c r="AW180" s="133"/>
      <c r="AX180" s="133"/>
      <c r="AY180" s="43"/>
      <c r="AZ180" s="43"/>
      <c r="BA180" s="43"/>
      <c r="BB180" s="43"/>
      <c r="BC180" s="43"/>
      <c r="BD180" s="43"/>
      <c r="BE180" s="43"/>
      <c r="BF180" s="43"/>
      <c r="BG180" s="43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3"/>
      <c r="BS180" s="43"/>
      <c r="BT180" s="43"/>
      <c r="BU180" s="43"/>
      <c r="BV180" s="43"/>
      <c r="BW180" s="43"/>
      <c r="BX180" s="43"/>
      <c r="BY180" s="43"/>
      <c r="BZ180" s="43"/>
      <c r="CA180" s="43"/>
      <c r="CB180" s="43"/>
      <c r="CC180" s="43"/>
      <c r="CD180" s="43"/>
      <c r="CE180" s="43"/>
      <c r="CF180" s="43"/>
      <c r="CG180" s="43"/>
      <c r="CH180" s="43"/>
      <c r="CI180" s="43"/>
    </row>
    <row r="181" spans="2:87" x14ac:dyDescent="0.25">
      <c r="B181" s="43"/>
      <c r="C181" s="88"/>
      <c r="D181" s="88"/>
      <c r="E181" s="88"/>
      <c r="F181" s="88"/>
      <c r="G181" s="88"/>
      <c r="H181" s="88"/>
      <c r="I181" s="88"/>
      <c r="J181" s="25"/>
      <c r="K181" s="82"/>
      <c r="L181" s="103"/>
      <c r="M181" s="103"/>
      <c r="N181" s="103"/>
      <c r="O181" s="103"/>
      <c r="P181" s="103"/>
      <c r="Q181" s="103"/>
      <c r="R181" s="103"/>
      <c r="S181" s="103"/>
      <c r="T181" s="103"/>
      <c r="U181" s="43"/>
      <c r="V181" s="86"/>
      <c r="W181" s="42"/>
      <c r="X181" s="42"/>
      <c r="Y181" s="42"/>
      <c r="Z181" s="42"/>
      <c r="AA181" s="42"/>
      <c r="AB181" s="42"/>
      <c r="AC181" s="42"/>
      <c r="AD181" s="42"/>
      <c r="AE181" s="42"/>
      <c r="AF181" s="43"/>
      <c r="AG181" s="98"/>
      <c r="AH181" s="13"/>
      <c r="AI181" s="13"/>
      <c r="AJ181" s="13"/>
      <c r="AK181" s="13"/>
      <c r="AL181" s="13"/>
      <c r="AM181" s="13"/>
      <c r="AN181" s="13"/>
      <c r="AO181" s="13"/>
      <c r="AP181" s="13"/>
      <c r="AQ181" s="43"/>
      <c r="AR181" s="43"/>
      <c r="AS181" s="43"/>
      <c r="AT181" s="43"/>
      <c r="AU181" s="43"/>
      <c r="AV181" s="133"/>
      <c r="AW181" s="133"/>
      <c r="AX181" s="133"/>
      <c r="AY181" s="43"/>
      <c r="AZ181" s="43"/>
      <c r="BA181" s="43"/>
      <c r="BB181" s="43"/>
      <c r="BC181" s="43"/>
      <c r="BD181" s="43"/>
      <c r="BE181" s="43"/>
      <c r="BF181" s="43"/>
      <c r="BG181" s="43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3"/>
      <c r="BS181" s="43"/>
      <c r="BT181" s="43"/>
      <c r="BU181" s="43"/>
      <c r="BV181" s="43"/>
      <c r="BW181" s="43"/>
      <c r="BX181" s="43"/>
      <c r="BY181" s="43"/>
      <c r="BZ181" s="43"/>
      <c r="CA181" s="43"/>
      <c r="CB181" s="43"/>
      <c r="CC181" s="43"/>
      <c r="CD181" s="43"/>
      <c r="CE181" s="43"/>
      <c r="CF181" s="43"/>
      <c r="CG181" s="43"/>
      <c r="CH181" s="43"/>
      <c r="CI181" s="43"/>
    </row>
    <row r="182" spans="2:87" x14ac:dyDescent="0.25">
      <c r="B182" s="43"/>
      <c r="C182" s="88"/>
      <c r="D182" s="88"/>
      <c r="E182" s="88"/>
      <c r="F182" s="88"/>
      <c r="G182" s="88"/>
      <c r="H182" s="88"/>
      <c r="I182" s="88"/>
      <c r="J182" s="25"/>
      <c r="K182" s="163"/>
      <c r="L182" s="105"/>
      <c r="M182" s="105"/>
      <c r="N182" s="105"/>
      <c r="O182" s="105"/>
      <c r="P182" s="105"/>
      <c r="Q182" s="105"/>
      <c r="R182" s="105"/>
      <c r="S182" s="105"/>
      <c r="T182" s="105"/>
      <c r="U182" s="43"/>
      <c r="V182" s="91"/>
      <c r="W182" s="42"/>
      <c r="X182" s="42"/>
      <c r="Y182" s="42"/>
      <c r="Z182" s="42"/>
      <c r="AA182" s="42"/>
      <c r="AB182" s="42"/>
      <c r="AC182" s="42"/>
      <c r="AD182" s="42"/>
      <c r="AE182" s="42"/>
      <c r="AF182" s="43"/>
      <c r="AG182" s="98"/>
      <c r="AH182" s="42"/>
      <c r="AI182" s="42"/>
      <c r="AJ182" s="42"/>
      <c r="AK182" s="42"/>
      <c r="AL182" s="42"/>
      <c r="AM182" s="42"/>
      <c r="AN182" s="42"/>
      <c r="AO182" s="42"/>
      <c r="AP182" s="42"/>
      <c r="AQ182" s="133"/>
      <c r="AR182" s="133"/>
      <c r="AS182" s="133"/>
      <c r="AT182" s="133"/>
      <c r="AU182" s="133"/>
      <c r="AV182" s="133"/>
      <c r="AW182" s="133"/>
      <c r="AX182" s="133"/>
      <c r="AY182" s="43"/>
      <c r="AZ182" s="43"/>
      <c r="BA182" s="43"/>
      <c r="BB182" s="43"/>
      <c r="BC182" s="43"/>
      <c r="BD182" s="43"/>
      <c r="BE182" s="43"/>
      <c r="BF182" s="43"/>
      <c r="BG182" s="43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3"/>
      <c r="BS182" s="43"/>
      <c r="BT182" s="43"/>
      <c r="BU182" s="43"/>
      <c r="BV182" s="43"/>
      <c r="BW182" s="43"/>
      <c r="BX182" s="43"/>
      <c r="BY182" s="43"/>
      <c r="BZ182" s="43"/>
      <c r="CA182" s="43"/>
      <c r="CB182" s="43"/>
      <c r="CC182" s="43"/>
      <c r="CD182" s="43"/>
      <c r="CE182" s="43"/>
      <c r="CF182" s="43"/>
      <c r="CG182" s="43"/>
      <c r="CH182" s="43"/>
      <c r="CI182" s="43"/>
    </row>
    <row r="183" spans="2:87" x14ac:dyDescent="0.25">
      <c r="B183" s="163"/>
      <c r="C183" s="42"/>
      <c r="D183" s="42"/>
      <c r="E183" s="42"/>
      <c r="F183" s="42"/>
      <c r="G183" s="42"/>
      <c r="H183" s="42"/>
      <c r="I183" s="42"/>
      <c r="J183" s="25"/>
      <c r="K183" s="43"/>
      <c r="L183" s="42"/>
      <c r="M183" s="42"/>
      <c r="N183" s="42"/>
      <c r="O183" s="42"/>
      <c r="P183" s="42"/>
      <c r="Q183" s="42"/>
      <c r="R183" s="42"/>
      <c r="S183" s="42"/>
      <c r="T183" s="42"/>
      <c r="U183" s="43"/>
      <c r="V183" s="106"/>
      <c r="W183" s="42"/>
      <c r="X183" s="42"/>
      <c r="Y183" s="42"/>
      <c r="Z183" s="42"/>
      <c r="AA183" s="42"/>
      <c r="AB183" s="42"/>
      <c r="AC183" s="42"/>
      <c r="AD183" s="42"/>
      <c r="AE183" s="42"/>
      <c r="AF183" s="43"/>
      <c r="AG183" s="98"/>
      <c r="AH183" s="42"/>
      <c r="AI183" s="42"/>
      <c r="AJ183" s="42"/>
      <c r="AK183" s="42"/>
      <c r="AL183" s="42"/>
      <c r="AM183" s="42"/>
      <c r="AN183" s="42"/>
      <c r="AO183" s="42"/>
      <c r="AP183" s="42"/>
      <c r="AQ183" s="133"/>
      <c r="AR183" s="133"/>
      <c r="AS183" s="133"/>
      <c r="AT183" s="133"/>
      <c r="AU183" s="133"/>
      <c r="AV183" s="133"/>
      <c r="AW183" s="133"/>
      <c r="AX183" s="133"/>
      <c r="AY183" s="43"/>
      <c r="AZ183" s="43"/>
      <c r="BA183" s="43"/>
      <c r="BB183" s="43"/>
      <c r="BC183" s="43"/>
      <c r="BD183" s="43"/>
      <c r="BE183" s="43"/>
      <c r="BF183" s="43"/>
      <c r="BG183" s="43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3"/>
      <c r="BS183" s="43"/>
      <c r="BT183" s="43"/>
      <c r="BU183" s="43"/>
      <c r="BV183" s="43"/>
      <c r="BW183" s="43"/>
      <c r="BX183" s="43"/>
      <c r="BY183" s="43"/>
      <c r="BZ183" s="43"/>
      <c r="CA183" s="43"/>
      <c r="CB183" s="43"/>
      <c r="CC183" s="43"/>
      <c r="CD183" s="43"/>
      <c r="CE183" s="43"/>
      <c r="CF183" s="43"/>
      <c r="CG183" s="43"/>
      <c r="CH183" s="43"/>
      <c r="CI183" s="43"/>
    </row>
    <row r="184" spans="2:87" x14ac:dyDescent="0.25">
      <c r="B184" s="163"/>
      <c r="C184" s="42"/>
      <c r="D184" s="42"/>
      <c r="E184" s="42"/>
      <c r="F184" s="42"/>
      <c r="G184" s="42"/>
      <c r="H184" s="42"/>
      <c r="I184" s="42"/>
      <c r="J184" s="21"/>
      <c r="K184" s="163"/>
      <c r="L184" s="105"/>
      <c r="M184" s="105"/>
      <c r="N184" s="105"/>
      <c r="O184" s="105"/>
      <c r="P184" s="105"/>
      <c r="Q184" s="105"/>
      <c r="R184" s="105"/>
      <c r="S184" s="105"/>
      <c r="T184" s="105"/>
      <c r="U184" s="43"/>
      <c r="V184" s="85"/>
      <c r="W184" s="42"/>
      <c r="X184" s="42"/>
      <c r="Y184" s="42"/>
      <c r="Z184" s="42"/>
      <c r="AA184" s="42"/>
      <c r="AB184" s="42"/>
      <c r="AC184" s="42"/>
      <c r="AD184" s="42"/>
      <c r="AE184" s="42"/>
      <c r="AF184" s="43"/>
      <c r="AG184" s="166"/>
      <c r="AH184" s="42"/>
      <c r="AI184" s="42"/>
      <c r="AJ184" s="42"/>
      <c r="AK184" s="42"/>
      <c r="AL184" s="42"/>
      <c r="AM184" s="42"/>
      <c r="AN184" s="42"/>
      <c r="AO184" s="42"/>
      <c r="AP184" s="42"/>
      <c r="AQ184" s="133"/>
      <c r="AR184" s="133"/>
      <c r="AS184" s="133"/>
      <c r="AT184" s="133"/>
      <c r="AU184" s="133"/>
      <c r="AV184" s="133"/>
      <c r="AW184" s="133"/>
      <c r="AX184" s="133"/>
      <c r="AY184" s="43"/>
      <c r="AZ184" s="43"/>
      <c r="BA184" s="43"/>
      <c r="BB184" s="43"/>
      <c r="BC184" s="43"/>
      <c r="BD184" s="43"/>
      <c r="BE184" s="43"/>
      <c r="BF184" s="43"/>
      <c r="BG184" s="43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3"/>
      <c r="BS184" s="43"/>
      <c r="BT184" s="43"/>
      <c r="BU184" s="43"/>
      <c r="BV184" s="43"/>
      <c r="BW184" s="43"/>
      <c r="BX184" s="43"/>
      <c r="BY184" s="43"/>
      <c r="BZ184" s="43"/>
      <c r="CA184" s="43"/>
      <c r="CB184" s="43"/>
      <c r="CC184" s="43"/>
      <c r="CD184" s="43"/>
      <c r="CE184" s="43"/>
      <c r="CF184" s="43"/>
      <c r="CG184" s="43"/>
      <c r="CH184" s="43"/>
      <c r="CI184" s="43"/>
    </row>
    <row r="185" spans="2:87" x14ac:dyDescent="0.25">
      <c r="B185" s="163"/>
      <c r="C185" s="42"/>
      <c r="D185" s="42"/>
      <c r="E185" s="42"/>
      <c r="F185" s="42"/>
      <c r="G185" s="42"/>
      <c r="H185" s="42"/>
      <c r="I185" s="42"/>
      <c r="J185" s="25"/>
      <c r="K185" s="163"/>
      <c r="L185" s="42"/>
      <c r="M185" s="42"/>
      <c r="N185" s="42"/>
      <c r="O185" s="42"/>
      <c r="P185" s="42"/>
      <c r="Q185" s="42"/>
      <c r="R185" s="42"/>
      <c r="S185" s="42"/>
      <c r="T185" s="42"/>
      <c r="U185" s="43"/>
      <c r="V185" s="86"/>
      <c r="W185" s="42"/>
      <c r="X185" s="42"/>
      <c r="Y185" s="42"/>
      <c r="Z185" s="42"/>
      <c r="AA185" s="42"/>
      <c r="AB185" s="42"/>
      <c r="AC185" s="42"/>
      <c r="AD185" s="42"/>
      <c r="AE185" s="42"/>
      <c r="AF185" s="43"/>
      <c r="AG185" s="166"/>
      <c r="AH185" s="42"/>
      <c r="AI185" s="42"/>
      <c r="AJ185" s="42"/>
      <c r="AK185" s="42"/>
      <c r="AL185" s="42"/>
      <c r="AM185" s="42"/>
      <c r="AN185" s="42"/>
      <c r="AO185" s="42"/>
      <c r="AP185" s="42"/>
      <c r="AQ185" s="133"/>
      <c r="AR185" s="133"/>
      <c r="AS185" s="133"/>
      <c r="AT185" s="133"/>
      <c r="AU185" s="133"/>
      <c r="AV185" s="133"/>
      <c r="AW185" s="133"/>
      <c r="AX185" s="133"/>
      <c r="AY185" s="43"/>
      <c r="AZ185" s="43"/>
      <c r="BA185" s="43"/>
      <c r="BB185" s="43"/>
      <c r="BC185" s="43"/>
      <c r="BD185" s="43"/>
      <c r="BE185" s="43"/>
      <c r="BF185" s="43"/>
      <c r="BG185" s="43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3"/>
      <c r="BS185" s="43"/>
      <c r="BT185" s="43"/>
      <c r="BU185" s="43"/>
      <c r="BV185" s="43"/>
      <c r="BW185" s="43"/>
      <c r="BX185" s="43"/>
      <c r="BY185" s="43"/>
      <c r="BZ185" s="43"/>
      <c r="CA185" s="43"/>
      <c r="CB185" s="43"/>
      <c r="CC185" s="43"/>
      <c r="CD185" s="43"/>
      <c r="CE185" s="43"/>
      <c r="CF185" s="43"/>
      <c r="CG185" s="43"/>
      <c r="CH185" s="43"/>
      <c r="CI185" s="43"/>
    </row>
    <row r="186" spans="2:87" x14ac:dyDescent="0.25">
      <c r="B186" s="163"/>
      <c r="C186" s="42"/>
      <c r="D186" s="42"/>
      <c r="E186" s="42"/>
      <c r="F186" s="42"/>
      <c r="G186" s="42"/>
      <c r="H186" s="42"/>
      <c r="I186" s="42"/>
      <c r="J186" s="21"/>
      <c r="K186" s="84"/>
      <c r="L186" s="42"/>
      <c r="M186" s="42"/>
      <c r="N186" s="42"/>
      <c r="O186" s="42"/>
      <c r="P186" s="42"/>
      <c r="Q186" s="42"/>
      <c r="R186" s="42"/>
      <c r="S186" s="42"/>
      <c r="T186" s="42"/>
      <c r="U186" s="43"/>
      <c r="V186" s="86"/>
      <c r="W186" s="42"/>
      <c r="X186" s="42"/>
      <c r="Y186" s="42"/>
      <c r="Z186" s="42"/>
      <c r="AA186" s="42"/>
      <c r="AB186" s="42"/>
      <c r="AC186" s="42"/>
      <c r="AD186" s="42"/>
      <c r="AE186" s="42"/>
      <c r="AF186" s="43"/>
      <c r="AG186" s="164"/>
      <c r="AH186" s="88"/>
      <c r="AI186" s="88"/>
      <c r="AJ186" s="88"/>
      <c r="AK186" s="88"/>
      <c r="AL186" s="88"/>
      <c r="AM186" s="88"/>
      <c r="AN186" s="88"/>
      <c r="AO186" s="88"/>
      <c r="AP186" s="88"/>
      <c r="AQ186" s="133"/>
      <c r="AR186" s="133"/>
      <c r="AS186" s="133"/>
      <c r="AT186" s="133"/>
      <c r="AU186" s="133"/>
      <c r="AV186" s="133"/>
      <c r="AW186" s="133"/>
      <c r="AX186" s="133"/>
      <c r="AY186" s="43"/>
      <c r="AZ186" s="43"/>
      <c r="BA186" s="43"/>
      <c r="BB186" s="43"/>
      <c r="BC186" s="43"/>
      <c r="BD186" s="43"/>
      <c r="BE186" s="43"/>
      <c r="BF186" s="43"/>
      <c r="BG186" s="43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3"/>
      <c r="BS186" s="43"/>
      <c r="BT186" s="43"/>
      <c r="BU186" s="43"/>
      <c r="BV186" s="43"/>
      <c r="BW186" s="43"/>
      <c r="BX186" s="43"/>
      <c r="BY186" s="43"/>
      <c r="BZ186" s="43"/>
      <c r="CA186" s="43"/>
      <c r="CB186" s="43"/>
      <c r="CC186" s="43"/>
      <c r="CD186" s="43"/>
      <c r="CE186" s="43"/>
      <c r="CF186" s="43"/>
      <c r="CG186" s="43"/>
      <c r="CH186" s="43"/>
      <c r="CI186" s="43"/>
    </row>
    <row r="187" spans="2:87" x14ac:dyDescent="0.25">
      <c r="B187" s="163"/>
      <c r="C187" s="42"/>
      <c r="D187" s="42"/>
      <c r="E187" s="42"/>
      <c r="F187" s="42"/>
      <c r="G187" s="42"/>
      <c r="H187" s="42"/>
      <c r="I187" s="42"/>
      <c r="J187" s="25"/>
      <c r="K187" s="163"/>
      <c r="L187" s="42"/>
      <c r="M187" s="42"/>
      <c r="N187" s="42"/>
      <c r="O187" s="42"/>
      <c r="P187" s="42"/>
      <c r="Q187" s="42"/>
      <c r="R187" s="42"/>
      <c r="S187" s="42"/>
      <c r="T187" s="42"/>
      <c r="U187" s="43"/>
      <c r="V187" s="85"/>
      <c r="W187" s="42"/>
      <c r="X187" s="42"/>
      <c r="Y187" s="42"/>
      <c r="Z187" s="42"/>
      <c r="AA187" s="42"/>
      <c r="AB187" s="42"/>
      <c r="AC187" s="42"/>
      <c r="AD187" s="42"/>
      <c r="AE187" s="42"/>
      <c r="AF187" s="43"/>
      <c r="AG187" s="87"/>
      <c r="AH187" s="88"/>
      <c r="AI187" s="88"/>
      <c r="AJ187" s="88"/>
      <c r="AK187" s="88"/>
      <c r="AL187" s="88"/>
      <c r="AM187" s="88"/>
      <c r="AN187" s="88"/>
      <c r="AO187" s="88"/>
      <c r="AP187" s="88"/>
      <c r="AQ187" s="133"/>
      <c r="AR187" s="133"/>
      <c r="AS187" s="133"/>
      <c r="AT187" s="133"/>
      <c r="AU187" s="133"/>
      <c r="AV187" s="133"/>
      <c r="AW187" s="133"/>
      <c r="AX187" s="133"/>
      <c r="AY187" s="43"/>
      <c r="AZ187" s="43"/>
      <c r="BA187" s="43"/>
      <c r="BB187" s="43"/>
      <c r="BC187" s="43"/>
      <c r="BD187" s="43"/>
      <c r="BE187" s="43"/>
      <c r="BF187" s="43"/>
      <c r="BG187" s="43"/>
      <c r="BH187" s="43"/>
      <c r="BI187" s="43"/>
      <c r="BJ187" s="43"/>
      <c r="BK187" s="43"/>
      <c r="BL187" s="43"/>
      <c r="BM187" s="43"/>
      <c r="BN187" s="43"/>
      <c r="BO187" s="43"/>
      <c r="BP187" s="43"/>
      <c r="BQ187" s="43"/>
      <c r="BR187" s="43"/>
      <c r="BS187" s="43"/>
      <c r="BT187" s="43"/>
      <c r="BU187" s="43"/>
      <c r="BV187" s="43"/>
      <c r="BW187" s="43"/>
      <c r="BX187" s="43"/>
      <c r="BY187" s="43"/>
      <c r="BZ187" s="43"/>
      <c r="CA187" s="43"/>
      <c r="CB187" s="43"/>
      <c r="CC187" s="43"/>
      <c r="CD187" s="43"/>
      <c r="CE187" s="43"/>
      <c r="CF187" s="43"/>
      <c r="CG187" s="43"/>
      <c r="CH187" s="43"/>
      <c r="CI187" s="43"/>
    </row>
    <row r="188" spans="2:87" x14ac:dyDescent="0.25">
      <c r="B188" s="163"/>
      <c r="C188" s="42"/>
      <c r="D188" s="42"/>
      <c r="E188" s="42"/>
      <c r="F188" s="42"/>
      <c r="G188" s="42"/>
      <c r="H188" s="42"/>
      <c r="I188" s="42"/>
      <c r="J188" s="42"/>
      <c r="K188" s="163"/>
      <c r="L188" s="42"/>
      <c r="M188" s="42"/>
      <c r="N188" s="42"/>
      <c r="O188" s="42"/>
      <c r="P188" s="42"/>
      <c r="Q188" s="42"/>
      <c r="R188" s="42"/>
      <c r="S188" s="42"/>
      <c r="T188" s="42"/>
      <c r="U188" s="43"/>
      <c r="V188" s="86"/>
      <c r="W188" s="42"/>
      <c r="X188" s="42"/>
      <c r="Y188" s="42"/>
      <c r="Z188" s="42"/>
      <c r="AA188" s="42"/>
      <c r="AB188" s="42"/>
      <c r="AC188" s="42"/>
      <c r="AD188" s="42"/>
      <c r="AE188" s="42"/>
      <c r="AF188" s="43"/>
      <c r="AG188" s="87"/>
      <c r="AH188" s="88"/>
      <c r="AI188" s="88"/>
      <c r="AJ188" s="88"/>
      <c r="AK188" s="88"/>
      <c r="AL188" s="88"/>
      <c r="AM188" s="88"/>
      <c r="AN188" s="88"/>
      <c r="AO188" s="88"/>
      <c r="AP188" s="88"/>
      <c r="AQ188" s="133"/>
      <c r="AR188" s="133"/>
      <c r="AS188" s="133"/>
      <c r="AT188" s="133"/>
      <c r="AU188" s="133"/>
      <c r="AV188" s="43"/>
      <c r="AW188" s="43"/>
      <c r="AX188" s="43"/>
      <c r="AY188" s="43"/>
      <c r="AZ188" s="43"/>
      <c r="BA188" s="43"/>
      <c r="BB188" s="43"/>
      <c r="BC188" s="43"/>
      <c r="BD188" s="43"/>
      <c r="BE188" s="43"/>
      <c r="BF188" s="43"/>
      <c r="BG188" s="43"/>
      <c r="BH188" s="43"/>
      <c r="BI188" s="43"/>
      <c r="BJ188" s="43"/>
      <c r="BK188" s="43"/>
      <c r="BL188" s="43"/>
      <c r="BM188" s="43"/>
      <c r="BN188" s="43"/>
      <c r="BO188" s="43"/>
      <c r="BP188" s="43"/>
      <c r="BQ188" s="43"/>
      <c r="BR188" s="43"/>
      <c r="BS188" s="43"/>
      <c r="BT188" s="43"/>
      <c r="BU188" s="43"/>
      <c r="BV188" s="43"/>
      <c r="BW188" s="43"/>
      <c r="BX188" s="43"/>
      <c r="BY188" s="43"/>
      <c r="BZ188" s="43"/>
      <c r="CA188" s="43"/>
      <c r="CB188" s="43"/>
      <c r="CC188" s="43"/>
      <c r="CD188" s="43"/>
      <c r="CE188" s="43"/>
      <c r="CF188" s="43"/>
      <c r="CG188" s="43"/>
      <c r="CH188" s="43"/>
      <c r="CI188" s="43"/>
    </row>
    <row r="189" spans="2:87" x14ac:dyDescent="0.25">
      <c r="B189" s="43"/>
      <c r="C189" s="88"/>
      <c r="D189" s="88"/>
      <c r="E189" s="88"/>
      <c r="F189" s="88"/>
      <c r="G189" s="88"/>
      <c r="H189" s="88"/>
      <c r="I189" s="88"/>
      <c r="J189" s="42"/>
      <c r="K189" s="82"/>
      <c r="L189" s="42"/>
      <c r="M189" s="42"/>
      <c r="N189" s="42"/>
      <c r="O189" s="42"/>
      <c r="P189" s="42"/>
      <c r="Q189" s="42"/>
      <c r="R189" s="42"/>
      <c r="S189" s="42"/>
      <c r="T189" s="42"/>
      <c r="U189" s="43"/>
      <c r="V189" s="109"/>
      <c r="W189" s="42"/>
      <c r="X189" s="42"/>
      <c r="Y189" s="42"/>
      <c r="Z189" s="42"/>
      <c r="AA189" s="42"/>
      <c r="AB189" s="42"/>
      <c r="AC189" s="42"/>
      <c r="AD189" s="42"/>
      <c r="AE189" s="42"/>
      <c r="AF189" s="43"/>
      <c r="AG189" s="87"/>
      <c r="AH189" s="88"/>
      <c r="AI189" s="88"/>
      <c r="AJ189" s="88"/>
      <c r="AK189" s="88"/>
      <c r="AL189" s="88"/>
      <c r="AM189" s="88"/>
      <c r="AN189" s="88"/>
      <c r="AO189" s="88"/>
      <c r="AP189" s="88"/>
      <c r="AQ189" s="43"/>
      <c r="AR189" s="132"/>
      <c r="AS189" s="132"/>
      <c r="AT189" s="132"/>
      <c r="AU189" s="132"/>
      <c r="AV189" s="132"/>
      <c r="AW189" s="132"/>
      <c r="AX189" s="132"/>
      <c r="AY189" s="100"/>
      <c r="AZ189" s="100"/>
      <c r="BA189" s="100"/>
      <c r="BB189" s="100"/>
      <c r="BC189" s="100"/>
      <c r="BD189" s="100"/>
      <c r="BE189" s="100"/>
      <c r="BF189" s="43"/>
      <c r="BG189" s="43"/>
      <c r="BH189" s="43"/>
      <c r="BI189" s="43"/>
      <c r="BJ189" s="43"/>
      <c r="BK189" s="43"/>
      <c r="BL189" s="43"/>
      <c r="BM189" s="43"/>
      <c r="BN189" s="43"/>
      <c r="BO189" s="43"/>
      <c r="BP189" s="43"/>
      <c r="BQ189" s="43"/>
      <c r="BR189" s="43"/>
      <c r="BS189" s="43"/>
      <c r="BT189" s="43"/>
      <c r="BU189" s="43"/>
      <c r="BV189" s="43"/>
      <c r="BW189" s="43"/>
      <c r="BX189" s="43"/>
      <c r="BY189" s="43"/>
      <c r="BZ189" s="43"/>
      <c r="CA189" s="43"/>
      <c r="CB189" s="43"/>
      <c r="CC189" s="43"/>
      <c r="CD189" s="43"/>
      <c r="CE189" s="43"/>
      <c r="CF189" s="43"/>
      <c r="CG189" s="43"/>
      <c r="CH189" s="43"/>
      <c r="CI189" s="43"/>
    </row>
    <row r="190" spans="2:87" x14ac:dyDescent="0.25">
      <c r="B190" s="163"/>
      <c r="C190" s="42"/>
      <c r="D190" s="42"/>
      <c r="E190" s="42"/>
      <c r="F190" s="42"/>
      <c r="G190" s="42"/>
      <c r="H190" s="42"/>
      <c r="I190" s="42"/>
      <c r="J190" s="96"/>
      <c r="K190" s="82"/>
      <c r="L190" s="42"/>
      <c r="M190" s="42"/>
      <c r="N190" s="42"/>
      <c r="O190" s="42"/>
      <c r="P190" s="42"/>
      <c r="Q190" s="42"/>
      <c r="R190" s="42"/>
      <c r="S190" s="42"/>
      <c r="T190" s="42"/>
      <c r="U190" s="43"/>
      <c r="V190" s="43"/>
      <c r="W190" s="129"/>
      <c r="X190" s="129"/>
      <c r="Y190" s="129"/>
      <c r="Z190" s="129"/>
      <c r="AA190" s="129"/>
      <c r="AB190" s="129"/>
      <c r="AC190" s="134"/>
      <c r="AD190" s="134"/>
      <c r="AE190" s="134"/>
      <c r="AF190" s="43"/>
      <c r="AG190" s="166"/>
      <c r="AH190" s="90"/>
      <c r="AI190" s="90"/>
      <c r="AJ190" s="90"/>
      <c r="AK190" s="90"/>
      <c r="AL190" s="90"/>
      <c r="AM190" s="90"/>
      <c r="AN190" s="90"/>
      <c r="AO190" s="90"/>
      <c r="AP190" s="90"/>
      <c r="AQ190" s="43"/>
      <c r="AR190" s="100"/>
      <c r="AS190" s="137"/>
      <c r="AT190" s="137"/>
      <c r="AU190" s="137"/>
      <c r="AV190" s="137"/>
      <c r="AW190" s="137"/>
      <c r="AX190" s="137"/>
      <c r="AY190" s="101"/>
      <c r="AZ190" s="101"/>
      <c r="BA190" s="101"/>
      <c r="BB190" s="101"/>
      <c r="BC190" s="101"/>
      <c r="BD190" s="101"/>
      <c r="BE190" s="101"/>
      <c r="BF190" s="43"/>
      <c r="BG190" s="43"/>
      <c r="BH190" s="43"/>
      <c r="BI190" s="43"/>
      <c r="BJ190" s="43"/>
      <c r="BK190" s="43"/>
      <c r="BL190" s="43"/>
      <c r="BM190" s="43"/>
      <c r="BN190" s="43"/>
      <c r="BO190" s="43"/>
      <c r="BP190" s="43"/>
      <c r="BQ190" s="43"/>
      <c r="BR190" s="43"/>
      <c r="BS190" s="43"/>
      <c r="BT190" s="43"/>
      <c r="BU190" s="43"/>
      <c r="BV190" s="43"/>
      <c r="BW190" s="43"/>
      <c r="BX190" s="43"/>
      <c r="BY190" s="43"/>
      <c r="BZ190" s="43"/>
      <c r="CA190" s="43"/>
      <c r="CB190" s="43"/>
      <c r="CC190" s="43"/>
      <c r="CD190" s="43"/>
      <c r="CE190" s="43"/>
      <c r="CF190" s="43"/>
      <c r="CG190" s="43"/>
      <c r="CH190" s="43"/>
      <c r="CI190" s="43"/>
    </row>
    <row r="191" spans="2:87" x14ac:dyDescent="0.25">
      <c r="B191" s="163"/>
      <c r="C191" s="42"/>
      <c r="D191" s="42"/>
      <c r="E191" s="42"/>
      <c r="F191" s="42"/>
      <c r="G191" s="42"/>
      <c r="H191" s="42"/>
      <c r="I191" s="42"/>
      <c r="J191" s="96"/>
      <c r="K191" s="163"/>
      <c r="L191" s="42"/>
      <c r="M191" s="42"/>
      <c r="N191" s="42"/>
      <c r="O191" s="42"/>
      <c r="P191" s="42"/>
      <c r="Q191" s="42"/>
      <c r="R191" s="42"/>
      <c r="S191" s="42"/>
      <c r="T191" s="42"/>
      <c r="U191" s="43"/>
      <c r="V191" s="43"/>
      <c r="W191" s="88"/>
      <c r="X191" s="88"/>
      <c r="Y191" s="88"/>
      <c r="Z191" s="88"/>
      <c r="AA191" s="88"/>
      <c r="AB191" s="88"/>
      <c r="AC191" s="88"/>
      <c r="AD191" s="88"/>
      <c r="AE191" s="88"/>
      <c r="AF191" s="43"/>
      <c r="AG191" s="164"/>
      <c r="AH191" s="88"/>
      <c r="AI191" s="88"/>
      <c r="AJ191" s="88"/>
      <c r="AK191" s="88"/>
      <c r="AL191" s="88"/>
      <c r="AM191" s="88"/>
      <c r="AN191" s="88"/>
      <c r="AO191" s="88"/>
      <c r="AP191" s="88"/>
      <c r="AQ191" s="43"/>
      <c r="AR191" s="100"/>
      <c r="AS191" s="137"/>
      <c r="AT191" s="137"/>
      <c r="AU191" s="137"/>
      <c r="AV191" s="137"/>
      <c r="AW191" s="137"/>
      <c r="AX191" s="137"/>
      <c r="AY191" s="101"/>
      <c r="AZ191" s="101"/>
      <c r="BA191" s="101"/>
      <c r="BB191" s="101"/>
      <c r="BC191" s="101"/>
      <c r="BD191" s="101"/>
      <c r="BE191" s="101"/>
      <c r="BF191" s="43"/>
      <c r="BG191" s="43"/>
      <c r="BH191" s="43"/>
      <c r="BI191" s="43"/>
      <c r="BJ191" s="43"/>
      <c r="BK191" s="43"/>
      <c r="BL191" s="43"/>
      <c r="BM191" s="43"/>
      <c r="BN191" s="43"/>
      <c r="BO191" s="43"/>
      <c r="BP191" s="43"/>
      <c r="BQ191" s="43"/>
      <c r="BR191" s="43"/>
      <c r="BS191" s="43"/>
      <c r="BT191" s="43"/>
      <c r="BU191" s="43"/>
      <c r="BV191" s="43"/>
      <c r="BW191" s="43"/>
      <c r="BX191" s="43"/>
      <c r="BY191" s="43"/>
      <c r="BZ191" s="43"/>
      <c r="CA191" s="43"/>
      <c r="CB191" s="43"/>
      <c r="CC191" s="43"/>
      <c r="CD191" s="43"/>
      <c r="CE191" s="43"/>
      <c r="CF191" s="43"/>
      <c r="CG191" s="43"/>
      <c r="CH191" s="43"/>
      <c r="CI191" s="43"/>
    </row>
    <row r="192" spans="2:87" x14ac:dyDescent="0.25">
      <c r="B192" s="43"/>
      <c r="C192" s="42"/>
      <c r="D192" s="42"/>
      <c r="E192" s="42"/>
      <c r="F192" s="42"/>
      <c r="G192" s="42"/>
      <c r="H192" s="42"/>
      <c r="I192" s="42"/>
      <c r="J192" s="42"/>
      <c r="K192" s="43"/>
      <c r="L192" s="42"/>
      <c r="M192" s="42"/>
      <c r="N192" s="42"/>
      <c r="O192" s="42"/>
      <c r="P192" s="42"/>
      <c r="Q192" s="42"/>
      <c r="R192" s="42"/>
      <c r="S192" s="42"/>
      <c r="T192" s="42"/>
      <c r="U192" s="43"/>
      <c r="V192" s="138"/>
      <c r="W192" s="138"/>
      <c r="X192" s="138"/>
      <c r="Y192" s="138"/>
      <c r="Z192" s="138"/>
      <c r="AA192" s="138"/>
      <c r="AB192" s="138"/>
      <c r="AC192" s="138"/>
      <c r="AD192" s="138"/>
      <c r="AE192" s="138"/>
      <c r="AF192" s="43"/>
      <c r="AG192" s="87"/>
      <c r="AH192" s="42"/>
      <c r="AI192" s="42"/>
      <c r="AJ192" s="42"/>
      <c r="AK192" s="42"/>
      <c r="AL192" s="42"/>
      <c r="AM192" s="42"/>
      <c r="AN192" s="42"/>
      <c r="AO192" s="42"/>
      <c r="AP192" s="42"/>
      <c r="AQ192" s="43"/>
      <c r="AR192" s="100"/>
      <c r="AS192" s="137"/>
      <c r="AT192" s="137"/>
      <c r="AU192" s="137"/>
      <c r="AV192" s="137"/>
      <c r="AW192" s="137"/>
      <c r="AX192" s="137"/>
      <c r="AY192" s="102"/>
      <c r="AZ192" s="102"/>
      <c r="BA192" s="102"/>
      <c r="BB192" s="102"/>
      <c r="BC192" s="102"/>
      <c r="BD192" s="102"/>
      <c r="BE192" s="102"/>
      <c r="BF192" s="43"/>
      <c r="BG192" s="43"/>
      <c r="BH192" s="43"/>
      <c r="BI192" s="43"/>
      <c r="BJ192" s="43"/>
      <c r="BK192" s="43"/>
      <c r="BL192" s="43"/>
      <c r="BM192" s="43"/>
      <c r="BN192" s="43"/>
      <c r="BO192" s="43"/>
      <c r="BP192" s="43"/>
      <c r="BQ192" s="43"/>
      <c r="BR192" s="43"/>
      <c r="BS192" s="43"/>
      <c r="BT192" s="43"/>
      <c r="BU192" s="43"/>
      <c r="BV192" s="43"/>
      <c r="BW192" s="43"/>
      <c r="BX192" s="43"/>
      <c r="BY192" s="43"/>
      <c r="BZ192" s="43"/>
      <c r="CA192" s="43"/>
      <c r="CB192" s="43"/>
      <c r="CC192" s="43"/>
      <c r="CD192" s="43"/>
      <c r="CE192" s="43"/>
      <c r="CF192" s="43"/>
      <c r="CG192" s="43"/>
      <c r="CH192" s="43"/>
      <c r="CI192" s="43"/>
    </row>
    <row r="193" spans="2:87" x14ac:dyDescent="0.25">
      <c r="B193" s="163"/>
      <c r="C193" s="42"/>
      <c r="D193" s="42"/>
      <c r="E193" s="42"/>
      <c r="F193" s="42"/>
      <c r="G193" s="42"/>
      <c r="H193" s="42"/>
      <c r="I193" s="42"/>
      <c r="K193" s="163"/>
      <c r="L193" s="42"/>
      <c r="M193" s="42"/>
      <c r="N193" s="42"/>
      <c r="O193" s="42"/>
      <c r="P193" s="42"/>
      <c r="Q193" s="42"/>
      <c r="R193" s="42"/>
      <c r="S193" s="42"/>
      <c r="T193" s="42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87"/>
      <c r="AH193" s="88"/>
      <c r="AI193" s="88"/>
      <c r="AJ193" s="88"/>
      <c r="AK193" s="88"/>
      <c r="AL193" s="88"/>
      <c r="AM193" s="88"/>
      <c r="AN193" s="88"/>
      <c r="AO193" s="88"/>
      <c r="AP193" s="88"/>
      <c r="AQ193" s="43"/>
      <c r="AR193" s="100"/>
      <c r="AS193" s="137"/>
      <c r="AT193" s="137"/>
      <c r="AU193" s="137"/>
      <c r="AV193" s="137"/>
      <c r="AW193" s="137"/>
      <c r="AX193" s="137"/>
      <c r="AY193" s="101"/>
      <c r="AZ193" s="101"/>
      <c r="BA193" s="101"/>
      <c r="BB193" s="101"/>
      <c r="BC193" s="101"/>
      <c r="BD193" s="101"/>
      <c r="BE193" s="101"/>
      <c r="BF193" s="43"/>
      <c r="BG193" s="43"/>
      <c r="BH193" s="43"/>
      <c r="BI193" s="43"/>
      <c r="BJ193" s="43"/>
      <c r="BK193" s="43"/>
      <c r="BL193" s="43"/>
      <c r="BM193" s="43"/>
      <c r="BN193" s="43"/>
      <c r="BO193" s="43"/>
      <c r="BP193" s="43"/>
      <c r="BQ193" s="43"/>
      <c r="BR193" s="43"/>
      <c r="BS193" s="43"/>
      <c r="BT193" s="43"/>
      <c r="BU193" s="43"/>
      <c r="BV193" s="43"/>
      <c r="BW193" s="43"/>
      <c r="BX193" s="43"/>
      <c r="BY193" s="43"/>
      <c r="BZ193" s="43"/>
      <c r="CA193" s="43"/>
      <c r="CB193" s="43"/>
      <c r="CC193" s="43"/>
      <c r="CD193" s="43"/>
      <c r="CE193" s="43"/>
      <c r="CF193" s="43"/>
      <c r="CG193" s="43"/>
      <c r="CH193" s="43"/>
      <c r="CI193" s="43"/>
    </row>
    <row r="194" spans="2:87" x14ac:dyDescent="0.25">
      <c r="B194" s="163"/>
      <c r="C194" s="96"/>
      <c r="D194" s="96"/>
      <c r="E194" s="96"/>
      <c r="F194" s="96"/>
      <c r="G194" s="96"/>
      <c r="H194" s="96"/>
      <c r="I194" s="96"/>
      <c r="K194" s="163"/>
      <c r="L194" s="42"/>
      <c r="M194" s="42"/>
      <c r="N194" s="42"/>
      <c r="O194" s="42"/>
      <c r="P194" s="42"/>
      <c r="Q194" s="42"/>
      <c r="R194" s="42"/>
      <c r="S194" s="42"/>
      <c r="T194" s="42"/>
      <c r="U194" s="43"/>
      <c r="V194" s="43"/>
      <c r="W194" s="43"/>
      <c r="X194" s="121"/>
      <c r="Y194" s="121"/>
      <c r="Z194" s="121"/>
      <c r="AA194" s="121"/>
      <c r="AB194" s="121"/>
      <c r="AC194" s="121"/>
      <c r="AD194" s="121"/>
      <c r="AE194" s="121"/>
      <c r="AF194" s="43"/>
      <c r="AG194" s="98"/>
      <c r="AH194" s="42"/>
      <c r="AI194" s="42"/>
      <c r="AJ194" s="42"/>
      <c r="AK194" s="42"/>
      <c r="AL194" s="42"/>
      <c r="AM194" s="42"/>
      <c r="AN194" s="42"/>
      <c r="AO194" s="42"/>
      <c r="AP194" s="42"/>
      <c r="AQ194" s="43"/>
      <c r="AR194" s="100"/>
      <c r="AS194" s="137"/>
      <c r="AT194" s="137"/>
      <c r="AU194" s="137"/>
      <c r="AV194" s="137"/>
      <c r="AW194" s="137"/>
      <c r="AX194" s="137"/>
      <c r="AY194" s="101"/>
      <c r="AZ194" s="101"/>
      <c r="BA194" s="101"/>
      <c r="BB194" s="101"/>
      <c r="BC194" s="101"/>
      <c r="BD194" s="101"/>
      <c r="BE194" s="101"/>
      <c r="BF194" s="43"/>
      <c r="BG194" s="43"/>
      <c r="BH194" s="43"/>
      <c r="BI194" s="43"/>
      <c r="BJ194" s="43"/>
      <c r="BK194" s="43"/>
      <c r="BL194" s="43"/>
      <c r="BM194" s="43"/>
      <c r="BN194" s="43"/>
      <c r="BO194" s="43"/>
      <c r="BP194" s="43"/>
      <c r="BQ194" s="43"/>
      <c r="BR194" s="43"/>
      <c r="BS194" s="43"/>
      <c r="BT194" s="43"/>
      <c r="BU194" s="43"/>
      <c r="BV194" s="43"/>
      <c r="BW194" s="43"/>
      <c r="BX194" s="43"/>
      <c r="BY194" s="43"/>
      <c r="BZ194" s="43"/>
      <c r="CA194" s="43"/>
      <c r="CB194" s="43"/>
      <c r="CC194" s="43"/>
      <c r="CD194" s="43"/>
      <c r="CE194" s="43"/>
      <c r="CF194" s="43"/>
      <c r="CG194" s="43"/>
      <c r="CH194" s="43"/>
      <c r="CI194" s="43"/>
    </row>
    <row r="195" spans="2:87" x14ac:dyDescent="0.25">
      <c r="B195" s="163"/>
      <c r="C195" s="96"/>
      <c r="D195" s="96"/>
      <c r="E195" s="96"/>
      <c r="F195" s="96"/>
      <c r="G195" s="96"/>
      <c r="H195" s="96"/>
      <c r="I195" s="96"/>
      <c r="J195" s="164"/>
      <c r="K195" s="84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131"/>
      <c r="AF195" s="43"/>
      <c r="AG195" s="98"/>
      <c r="AH195" s="42"/>
      <c r="AI195" s="42"/>
      <c r="AJ195" s="42"/>
      <c r="AK195" s="42"/>
      <c r="AL195" s="42"/>
      <c r="AM195" s="42"/>
      <c r="AN195" s="42"/>
      <c r="AO195" s="42"/>
      <c r="AP195" s="42"/>
      <c r="AQ195" s="43"/>
      <c r="AR195" s="100"/>
      <c r="AS195" s="136"/>
      <c r="AT195" s="136"/>
      <c r="AU195" s="136"/>
      <c r="AV195" s="136"/>
      <c r="AW195" s="136"/>
      <c r="AX195" s="136"/>
      <c r="AY195" s="102"/>
      <c r="AZ195" s="102"/>
      <c r="BA195" s="102"/>
      <c r="BB195" s="102"/>
      <c r="BC195" s="102"/>
      <c r="BD195" s="102"/>
      <c r="BE195" s="102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3"/>
      <c r="BQ195" s="43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  <c r="CC195" s="43"/>
      <c r="CD195" s="43"/>
      <c r="CE195" s="43"/>
      <c r="CF195" s="43"/>
      <c r="CG195" s="43"/>
      <c r="CH195" s="43"/>
      <c r="CI195" s="43"/>
    </row>
    <row r="196" spans="2:87" x14ac:dyDescent="0.25">
      <c r="B196" s="43"/>
      <c r="C196" s="96"/>
      <c r="D196" s="96"/>
      <c r="E196" s="96"/>
      <c r="F196" s="96"/>
      <c r="G196" s="96"/>
      <c r="H196" s="96"/>
      <c r="I196" s="96"/>
      <c r="J196" s="165"/>
      <c r="K196" s="163"/>
      <c r="L196" s="42"/>
      <c r="M196" s="42"/>
      <c r="N196" s="42"/>
      <c r="O196" s="42"/>
      <c r="P196" s="42"/>
      <c r="Q196" s="42"/>
      <c r="R196" s="42"/>
      <c r="S196" s="42"/>
      <c r="T196" s="42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98"/>
      <c r="AH196" s="42"/>
      <c r="AI196" s="42"/>
      <c r="AJ196" s="42"/>
      <c r="AK196" s="42"/>
      <c r="AL196" s="42"/>
      <c r="AM196" s="42"/>
      <c r="AN196" s="42"/>
      <c r="AO196" s="42"/>
      <c r="AP196" s="42"/>
      <c r="AQ196" s="43"/>
      <c r="AR196" s="100"/>
      <c r="AS196" s="100"/>
      <c r="AT196" s="100"/>
      <c r="AU196" s="100"/>
      <c r="AV196" s="100"/>
      <c r="AW196" s="100"/>
      <c r="AX196" s="100"/>
      <c r="AY196" s="101"/>
      <c r="AZ196" s="101"/>
      <c r="BA196" s="101"/>
      <c r="BB196" s="101"/>
      <c r="BC196" s="101"/>
      <c r="BD196" s="101"/>
      <c r="BE196" s="101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3"/>
      <c r="BQ196" s="43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  <c r="CC196" s="43"/>
      <c r="CD196" s="43"/>
      <c r="CE196" s="43"/>
      <c r="CF196" s="43"/>
      <c r="CG196" s="43"/>
      <c r="CH196" s="43"/>
      <c r="CI196" s="43"/>
    </row>
    <row r="197" spans="2:87" x14ac:dyDescent="0.25">
      <c r="B197" s="226"/>
      <c r="C197" s="226"/>
      <c r="D197" s="226"/>
      <c r="E197" s="226"/>
      <c r="F197" s="226"/>
      <c r="G197" s="226"/>
      <c r="H197" s="226"/>
      <c r="I197" s="226"/>
      <c r="J197" s="165"/>
      <c r="K197" s="163"/>
      <c r="L197" s="42"/>
      <c r="M197" s="42"/>
      <c r="N197" s="42"/>
      <c r="O197" s="42"/>
      <c r="P197" s="42"/>
      <c r="Q197" s="42"/>
      <c r="R197" s="42"/>
      <c r="S197" s="42"/>
      <c r="T197" s="42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164"/>
      <c r="AH197" s="88"/>
      <c r="AI197" s="88"/>
      <c r="AJ197" s="88"/>
      <c r="AK197" s="88"/>
      <c r="AL197" s="88"/>
      <c r="AM197" s="88"/>
      <c r="AN197" s="88"/>
      <c r="AO197" s="88"/>
      <c r="AP197" s="88"/>
      <c r="AQ197" s="43"/>
      <c r="AR197" s="100"/>
      <c r="AS197" s="100"/>
      <c r="AT197" s="100"/>
      <c r="AU197" s="100"/>
      <c r="AV197" s="100"/>
      <c r="AW197" s="100"/>
      <c r="AX197" s="100"/>
      <c r="AY197" s="101"/>
      <c r="AZ197" s="101"/>
      <c r="BA197" s="101"/>
      <c r="BB197" s="101"/>
      <c r="BC197" s="101"/>
      <c r="BD197" s="101"/>
      <c r="BE197" s="101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3"/>
      <c r="BQ197" s="43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  <c r="CC197" s="43"/>
      <c r="CD197" s="43"/>
      <c r="CE197" s="43"/>
      <c r="CF197" s="43"/>
      <c r="CG197" s="43"/>
      <c r="CH197" s="43"/>
      <c r="CI197" s="43"/>
    </row>
    <row r="198" spans="2:87" x14ac:dyDescent="0.25">
      <c r="B198" s="163"/>
      <c r="C198" s="103"/>
      <c r="D198" s="103"/>
      <c r="E198" s="103"/>
      <c r="F198" s="103"/>
      <c r="G198" s="103"/>
      <c r="H198" s="103"/>
      <c r="I198" s="103"/>
      <c r="J198" s="165"/>
      <c r="K198" s="138"/>
      <c r="L198" s="138"/>
      <c r="M198" s="138"/>
      <c r="N198" s="138"/>
      <c r="O198" s="138"/>
      <c r="P198" s="138"/>
      <c r="Q198" s="138"/>
      <c r="R198" s="138"/>
      <c r="S198" s="138"/>
      <c r="T198" s="138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87"/>
      <c r="AH198" s="88"/>
      <c r="AI198" s="88"/>
      <c r="AJ198" s="88"/>
      <c r="AK198" s="88"/>
      <c r="AL198" s="88"/>
      <c r="AM198" s="88"/>
      <c r="AN198" s="88"/>
      <c r="AO198" s="88"/>
      <c r="AP198" s="88"/>
      <c r="AQ198" s="43"/>
      <c r="AR198" s="100"/>
      <c r="AS198" s="100"/>
      <c r="AT198" s="100"/>
      <c r="AU198" s="100"/>
      <c r="AV198" s="100"/>
      <c r="AW198" s="100"/>
      <c r="AX198" s="100"/>
      <c r="AY198" s="101"/>
      <c r="AZ198" s="101"/>
      <c r="BA198" s="101"/>
      <c r="BB198" s="101"/>
      <c r="BC198" s="101"/>
      <c r="BD198" s="101"/>
      <c r="BE198" s="101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3"/>
      <c r="BQ198" s="43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  <c r="CC198" s="43"/>
      <c r="CD198" s="43"/>
      <c r="CE198" s="43"/>
      <c r="CF198" s="43"/>
      <c r="CG198" s="43"/>
      <c r="CH198" s="43"/>
      <c r="CI198" s="43"/>
    </row>
    <row r="199" spans="2:87" x14ac:dyDescent="0.25">
      <c r="B199" s="82"/>
      <c r="C199" s="42"/>
      <c r="D199" s="42"/>
      <c r="E199" s="42"/>
      <c r="F199" s="42"/>
      <c r="G199" s="42"/>
      <c r="H199" s="42"/>
      <c r="I199" s="42"/>
      <c r="J199" s="25"/>
      <c r="K199" s="42"/>
      <c r="L199" s="42"/>
      <c r="M199" s="42"/>
      <c r="N199" s="42"/>
      <c r="O199" s="42"/>
      <c r="P199" s="42"/>
      <c r="Q199" s="42"/>
      <c r="R199" s="42"/>
      <c r="S199" s="42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87"/>
      <c r="AH199" s="88"/>
      <c r="AI199" s="88"/>
      <c r="AJ199" s="88"/>
      <c r="AK199" s="88"/>
      <c r="AL199" s="88"/>
      <c r="AM199" s="88"/>
      <c r="AN199" s="88"/>
      <c r="AO199" s="88"/>
      <c r="AP199" s="88"/>
      <c r="AQ199" s="43"/>
      <c r="AR199" s="100"/>
      <c r="AS199" s="100"/>
      <c r="AT199" s="100"/>
      <c r="AU199" s="100"/>
      <c r="AV199" s="100"/>
      <c r="AW199" s="100"/>
      <c r="AX199" s="100"/>
      <c r="AY199" s="101"/>
      <c r="AZ199" s="101"/>
      <c r="BA199" s="101"/>
      <c r="BB199" s="101"/>
      <c r="BC199" s="101"/>
      <c r="BD199" s="101"/>
      <c r="BE199" s="101"/>
      <c r="BF199" s="43"/>
      <c r="BG199" s="43"/>
      <c r="BH199" s="43"/>
      <c r="BI199" s="43"/>
      <c r="BJ199" s="43"/>
      <c r="BK199" s="43"/>
      <c r="BL199" s="43"/>
      <c r="BM199" s="43"/>
      <c r="BN199" s="43"/>
      <c r="BO199" s="43"/>
      <c r="BP199" s="43"/>
      <c r="BQ199" s="43"/>
      <c r="BR199" s="43"/>
      <c r="BS199" s="43"/>
      <c r="BT199" s="43"/>
      <c r="BU199" s="43"/>
      <c r="BV199" s="43"/>
      <c r="BW199" s="43"/>
      <c r="BX199" s="43"/>
      <c r="BY199" s="43"/>
      <c r="BZ199" s="43"/>
      <c r="CA199" s="43"/>
      <c r="CB199" s="43"/>
      <c r="CC199" s="43"/>
      <c r="CD199" s="43"/>
      <c r="CE199" s="43"/>
      <c r="CF199" s="43"/>
      <c r="CG199" s="43"/>
      <c r="CH199" s="43"/>
      <c r="CI199" s="43"/>
    </row>
    <row r="200" spans="2:87" x14ac:dyDescent="0.25">
      <c r="B200" s="163"/>
      <c r="C200" s="103"/>
      <c r="D200" s="103"/>
      <c r="E200" s="103"/>
      <c r="F200" s="103"/>
      <c r="G200" s="103"/>
      <c r="H200" s="103"/>
      <c r="I200" s="103"/>
      <c r="J200" s="25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111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87"/>
      <c r="AH200" s="88"/>
      <c r="AI200" s="88"/>
      <c r="AJ200" s="88"/>
      <c r="AK200" s="88"/>
      <c r="AL200" s="88"/>
      <c r="AM200" s="88"/>
      <c r="AN200" s="88"/>
      <c r="AO200" s="88"/>
      <c r="AP200" s="88"/>
      <c r="AQ200" s="43"/>
      <c r="AR200" s="100"/>
      <c r="AS200" s="43"/>
      <c r="AT200" s="43"/>
      <c r="AU200" s="43"/>
      <c r="AV200" s="43"/>
      <c r="AW200" s="43"/>
      <c r="AX200" s="43"/>
      <c r="AY200" s="101"/>
      <c r="AZ200" s="101"/>
      <c r="BA200" s="101"/>
      <c r="BB200" s="101"/>
      <c r="BC200" s="101"/>
      <c r="BD200" s="101"/>
      <c r="BE200" s="101"/>
      <c r="BF200" s="43"/>
      <c r="BG200" s="43"/>
      <c r="BH200" s="43"/>
      <c r="BI200" s="43"/>
      <c r="BJ200" s="43"/>
      <c r="BK200" s="43"/>
      <c r="BL200" s="43"/>
      <c r="BM200" s="43"/>
      <c r="BN200" s="43"/>
      <c r="BO200" s="43"/>
      <c r="BP200" s="43"/>
      <c r="BQ200" s="43"/>
      <c r="BR200" s="43"/>
      <c r="BS200" s="43"/>
      <c r="BT200" s="43"/>
      <c r="BU200" s="43"/>
      <c r="BV200" s="43"/>
      <c r="BW200" s="43"/>
      <c r="BX200" s="43"/>
      <c r="BY200" s="43"/>
      <c r="BZ200" s="43"/>
      <c r="CA200" s="43"/>
      <c r="CB200" s="43"/>
      <c r="CC200" s="43"/>
      <c r="CD200" s="43"/>
      <c r="CE200" s="43"/>
      <c r="CF200" s="43"/>
      <c r="CG200" s="43"/>
      <c r="CH200" s="43"/>
      <c r="CI200" s="43"/>
    </row>
    <row r="201" spans="2:87" x14ac:dyDescent="0.25">
      <c r="B201" s="163"/>
      <c r="C201" s="42"/>
      <c r="D201" s="42"/>
      <c r="E201" s="42"/>
      <c r="F201" s="42"/>
      <c r="G201" s="42"/>
      <c r="H201" s="42"/>
      <c r="I201" s="42"/>
      <c r="J201" s="25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111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98"/>
      <c r="AH201" s="88"/>
      <c r="AI201" s="88"/>
      <c r="AJ201" s="88"/>
      <c r="AK201" s="88"/>
      <c r="AL201" s="88"/>
      <c r="AM201" s="88"/>
      <c r="AN201" s="88"/>
      <c r="AO201" s="88"/>
      <c r="AP201" s="88"/>
      <c r="AQ201" s="43"/>
      <c r="AR201" s="100"/>
      <c r="AS201" s="43"/>
      <c r="AT201" s="43"/>
      <c r="AU201" s="43"/>
      <c r="AV201" s="43"/>
      <c r="AW201" s="43"/>
      <c r="AX201" s="43"/>
      <c r="AY201" s="101"/>
      <c r="AZ201" s="101"/>
      <c r="BA201" s="101"/>
      <c r="BB201" s="101"/>
      <c r="BC201" s="101"/>
      <c r="BD201" s="101"/>
      <c r="BE201" s="101"/>
      <c r="BF201" s="43"/>
      <c r="BG201" s="43"/>
      <c r="BH201" s="43"/>
      <c r="BI201" s="43"/>
      <c r="BJ201" s="43"/>
      <c r="BK201" s="43"/>
      <c r="BL201" s="43"/>
      <c r="BM201" s="43"/>
      <c r="BN201" s="43"/>
      <c r="BO201" s="43"/>
      <c r="BP201" s="43"/>
      <c r="BQ201" s="43"/>
      <c r="BR201" s="43"/>
      <c r="BS201" s="43"/>
      <c r="BT201" s="43"/>
      <c r="BU201" s="43"/>
      <c r="BV201" s="43"/>
      <c r="BW201" s="43"/>
      <c r="BX201" s="43"/>
      <c r="BY201" s="43"/>
      <c r="BZ201" s="43"/>
      <c r="CA201" s="43"/>
      <c r="CB201" s="43"/>
      <c r="CC201" s="43"/>
      <c r="CD201" s="43"/>
      <c r="CE201" s="43"/>
      <c r="CF201" s="43"/>
      <c r="CG201" s="43"/>
      <c r="CH201" s="43"/>
      <c r="CI201" s="43"/>
    </row>
    <row r="202" spans="2:87" x14ac:dyDescent="0.25">
      <c r="B202" s="43"/>
      <c r="C202" s="42"/>
      <c r="D202" s="42"/>
      <c r="E202" s="42"/>
      <c r="F202" s="42"/>
      <c r="G202" s="42"/>
      <c r="H202" s="42"/>
      <c r="I202" s="42"/>
      <c r="J202" s="25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111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87"/>
      <c r="AH202" s="90"/>
      <c r="AI202" s="90"/>
      <c r="AJ202" s="90"/>
      <c r="AK202" s="90"/>
      <c r="AL202" s="90"/>
      <c r="AM202" s="90"/>
      <c r="AN202" s="90"/>
      <c r="AO202" s="90"/>
      <c r="AP202" s="90"/>
      <c r="AQ202" s="43"/>
      <c r="AR202" s="43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3"/>
      <c r="BE202" s="43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3"/>
      <c r="BQ202" s="43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  <c r="CC202" s="43"/>
      <c r="CD202" s="43"/>
      <c r="CE202" s="43"/>
      <c r="CF202" s="43"/>
      <c r="CG202" s="43"/>
      <c r="CH202" s="43"/>
      <c r="CI202" s="43"/>
    </row>
    <row r="203" spans="2:87" x14ac:dyDescent="0.25">
      <c r="B203" s="163"/>
      <c r="C203" s="42"/>
      <c r="D203" s="42"/>
      <c r="E203" s="42"/>
      <c r="F203" s="42"/>
      <c r="G203" s="42"/>
      <c r="H203" s="42"/>
      <c r="I203" s="42"/>
      <c r="J203" s="25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111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164"/>
      <c r="AH203" s="88"/>
      <c r="AI203" s="88"/>
      <c r="AJ203" s="88"/>
      <c r="AK203" s="88"/>
      <c r="AL203" s="88"/>
      <c r="AM203" s="88"/>
      <c r="AN203" s="88"/>
      <c r="AO203" s="88"/>
      <c r="AP203" s="88"/>
      <c r="AQ203" s="43"/>
      <c r="AR203" s="43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3"/>
      <c r="BE203" s="43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3"/>
      <c r="BQ203" s="43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  <c r="CC203" s="43"/>
      <c r="CD203" s="43"/>
      <c r="CE203" s="43"/>
      <c r="CF203" s="43"/>
      <c r="CG203" s="43"/>
      <c r="CH203" s="43"/>
      <c r="CI203" s="43"/>
    </row>
    <row r="204" spans="2:87" x14ac:dyDescent="0.25">
      <c r="B204" s="163"/>
      <c r="C204" s="96"/>
      <c r="D204" s="96"/>
      <c r="E204" s="96"/>
      <c r="F204" s="96"/>
      <c r="G204" s="96"/>
      <c r="H204" s="96"/>
      <c r="I204" s="96"/>
      <c r="J204" s="25"/>
      <c r="K204" s="42"/>
      <c r="L204" s="42"/>
      <c r="M204" s="42"/>
      <c r="N204" s="42"/>
      <c r="O204" s="42"/>
      <c r="P204" s="42"/>
      <c r="Q204" s="42"/>
      <c r="R204" s="42"/>
      <c r="S204" s="42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87"/>
      <c r="AH204" s="88"/>
      <c r="AI204" s="88"/>
      <c r="AJ204" s="88"/>
      <c r="AK204" s="88"/>
      <c r="AL204" s="88"/>
      <c r="AM204" s="88"/>
      <c r="AN204" s="88"/>
      <c r="AO204" s="88"/>
      <c r="AP204" s="88"/>
      <c r="AQ204" s="43"/>
      <c r="AR204" s="43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3"/>
      <c r="BE204" s="43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3"/>
      <c r="BQ204" s="43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  <c r="CC204" s="43"/>
      <c r="CD204" s="43"/>
      <c r="CE204" s="43"/>
      <c r="CF204" s="43"/>
      <c r="CG204" s="43"/>
      <c r="CH204" s="43"/>
      <c r="CI204" s="43"/>
    </row>
    <row r="205" spans="2:87" x14ac:dyDescent="0.25">
      <c r="B205" s="163"/>
      <c r="C205" s="96"/>
      <c r="D205" s="96"/>
      <c r="E205" s="96"/>
      <c r="F205" s="96"/>
      <c r="G205" s="96"/>
      <c r="H205" s="96"/>
      <c r="I205" s="96"/>
      <c r="J205" s="25"/>
      <c r="K205" s="42"/>
      <c r="L205" s="42"/>
      <c r="M205" s="42"/>
      <c r="N205" s="42"/>
      <c r="O205" s="42"/>
      <c r="P205" s="42"/>
      <c r="Q205" s="42"/>
      <c r="R205" s="42"/>
      <c r="S205" s="42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87"/>
      <c r="AH205" s="88"/>
      <c r="AI205" s="88"/>
      <c r="AJ205" s="88"/>
      <c r="AK205" s="88"/>
      <c r="AL205" s="88"/>
      <c r="AM205" s="88"/>
      <c r="AN205" s="88"/>
      <c r="AO205" s="88"/>
      <c r="AP205" s="88"/>
      <c r="AQ205" s="43"/>
      <c r="AR205" s="43"/>
      <c r="AS205" s="43"/>
      <c r="AT205" s="43"/>
      <c r="AU205" s="43"/>
      <c r="AV205" s="43"/>
      <c r="AW205" s="43"/>
      <c r="AX205" s="43"/>
      <c r="AY205" s="43"/>
      <c r="AZ205" s="43"/>
      <c r="BA205" s="43"/>
      <c r="BB205" s="43"/>
      <c r="BC205" s="43"/>
      <c r="BD205" s="43"/>
      <c r="BE205" s="43"/>
      <c r="BF205" s="43"/>
      <c r="BG205" s="43"/>
      <c r="BH205" s="43"/>
      <c r="BI205" s="43"/>
      <c r="BJ205" s="43"/>
      <c r="BK205" s="43"/>
      <c r="BL205" s="43"/>
      <c r="BM205" s="43"/>
      <c r="BN205" s="43"/>
      <c r="BO205" s="43"/>
      <c r="BP205" s="43"/>
      <c r="BQ205" s="43"/>
      <c r="BR205" s="43"/>
      <c r="BS205" s="43"/>
      <c r="BT205" s="43"/>
      <c r="BU205" s="43"/>
      <c r="BV205" s="43"/>
      <c r="BW205" s="43"/>
      <c r="BX205" s="43"/>
      <c r="BY205" s="43"/>
      <c r="BZ205" s="43"/>
      <c r="CA205" s="43"/>
      <c r="CB205" s="43"/>
      <c r="CC205" s="43"/>
      <c r="CD205" s="43"/>
      <c r="CE205" s="43"/>
      <c r="CF205" s="43"/>
      <c r="CG205" s="43"/>
      <c r="CH205" s="43"/>
      <c r="CI205" s="43"/>
    </row>
    <row r="206" spans="2:87" x14ac:dyDescent="0.25">
      <c r="B206" s="43"/>
      <c r="C206" s="42"/>
      <c r="D206" s="42"/>
      <c r="E206" s="42"/>
      <c r="F206" s="42"/>
      <c r="G206" s="42"/>
      <c r="H206" s="42"/>
      <c r="I206" s="42"/>
      <c r="J206" s="21"/>
      <c r="K206" s="103"/>
      <c r="L206" s="103"/>
      <c r="M206" s="103"/>
      <c r="N206" s="103"/>
      <c r="O206" s="103"/>
      <c r="P206" s="103"/>
      <c r="Q206" s="103"/>
      <c r="R206" s="103"/>
      <c r="S206" s="103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164"/>
      <c r="AH206" s="88"/>
      <c r="AI206" s="88"/>
      <c r="AJ206" s="88"/>
      <c r="AK206" s="88"/>
      <c r="AL206" s="88"/>
      <c r="AM206" s="88"/>
      <c r="AN206" s="88"/>
      <c r="AO206" s="88"/>
      <c r="AP206" s="88"/>
      <c r="AQ206" s="43"/>
      <c r="AR206" s="43"/>
      <c r="AS206" s="43"/>
      <c r="AT206" s="43"/>
      <c r="AU206" s="43"/>
      <c r="AV206" s="43"/>
      <c r="AW206" s="43"/>
      <c r="AX206" s="43"/>
      <c r="AY206" s="43"/>
      <c r="AZ206" s="43"/>
      <c r="BA206" s="43"/>
      <c r="BB206" s="43"/>
      <c r="BC206" s="43"/>
      <c r="BD206" s="43"/>
      <c r="BE206" s="43"/>
      <c r="BF206" s="43"/>
      <c r="BG206" s="43"/>
      <c r="BH206" s="43"/>
      <c r="BI206" s="43"/>
      <c r="BJ206" s="43"/>
      <c r="BK206" s="43"/>
      <c r="BL206" s="43"/>
      <c r="BM206" s="43"/>
      <c r="BN206" s="43"/>
      <c r="BO206" s="43"/>
      <c r="BP206" s="43"/>
      <c r="BQ206" s="43"/>
      <c r="BR206" s="43"/>
      <c r="BS206" s="43"/>
      <c r="BT206" s="43"/>
      <c r="BU206" s="43"/>
      <c r="BV206" s="43"/>
      <c r="BW206" s="43"/>
      <c r="BX206" s="43"/>
      <c r="BY206" s="43"/>
      <c r="BZ206" s="43"/>
      <c r="CA206" s="43"/>
      <c r="CB206" s="43"/>
      <c r="CC206" s="43"/>
      <c r="CD206" s="43"/>
      <c r="CE206" s="43"/>
      <c r="CF206" s="43"/>
      <c r="CG206" s="43"/>
      <c r="CH206" s="43"/>
      <c r="CI206" s="43"/>
    </row>
    <row r="207" spans="2:87" x14ac:dyDescent="0.25">
      <c r="B207" s="163"/>
      <c r="C207" s="42"/>
      <c r="D207" s="42"/>
      <c r="E207" s="42"/>
      <c r="F207" s="42"/>
      <c r="G207" s="42"/>
      <c r="H207" s="42"/>
      <c r="I207" s="43"/>
      <c r="J207" s="25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166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43"/>
      <c r="AR207" s="43"/>
      <c r="AS207" s="43"/>
      <c r="AT207" s="43"/>
      <c r="AU207" s="43"/>
      <c r="AV207" s="43"/>
      <c r="AW207" s="43"/>
      <c r="AX207" s="43"/>
      <c r="AY207" s="43"/>
      <c r="AZ207" s="43"/>
      <c r="BA207" s="43"/>
      <c r="BB207" s="43"/>
      <c r="BC207" s="43"/>
      <c r="BD207" s="43"/>
      <c r="BE207" s="43"/>
      <c r="BF207" s="43"/>
      <c r="BG207" s="43"/>
      <c r="BH207" s="43"/>
      <c r="BI207" s="43"/>
      <c r="BJ207" s="43"/>
      <c r="BK207" s="43"/>
      <c r="BL207" s="43"/>
      <c r="BM207" s="43"/>
      <c r="BN207" s="43"/>
      <c r="BO207" s="43"/>
      <c r="BP207" s="43"/>
      <c r="BQ207" s="43"/>
      <c r="BR207" s="43"/>
      <c r="BS207" s="43"/>
      <c r="BT207" s="43"/>
      <c r="BU207" s="43"/>
      <c r="BV207" s="43"/>
      <c r="BW207" s="43"/>
      <c r="BX207" s="43"/>
      <c r="BY207" s="43"/>
      <c r="BZ207" s="43"/>
      <c r="CA207" s="43"/>
      <c r="CB207" s="43"/>
      <c r="CC207" s="43"/>
      <c r="CD207" s="43"/>
      <c r="CE207" s="43"/>
      <c r="CF207" s="43"/>
      <c r="CG207" s="43"/>
      <c r="CH207" s="43"/>
      <c r="CI207" s="43"/>
    </row>
    <row r="208" spans="2:87" x14ac:dyDescent="0.25">
      <c r="B208" s="163"/>
      <c r="C208" s="103"/>
      <c r="D208" s="103"/>
      <c r="E208" s="103"/>
      <c r="F208" s="103"/>
      <c r="G208" s="103"/>
      <c r="H208" s="103"/>
      <c r="I208" s="103"/>
      <c r="J208" s="21"/>
      <c r="K208" s="103"/>
      <c r="L208" s="103"/>
      <c r="M208" s="103"/>
      <c r="N208" s="103"/>
      <c r="O208" s="103"/>
      <c r="P208" s="103"/>
      <c r="Q208" s="103"/>
      <c r="R208" s="103"/>
      <c r="S208" s="103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166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43"/>
      <c r="AR208" s="43"/>
      <c r="AS208" s="43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3"/>
      <c r="BF208" s="43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3"/>
      <c r="BR208" s="43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  <c r="CC208" s="43"/>
      <c r="CD208" s="43"/>
      <c r="CE208" s="43"/>
      <c r="CF208" s="43"/>
      <c r="CG208" s="43"/>
      <c r="CH208" s="43"/>
      <c r="CI208" s="43"/>
    </row>
    <row r="209" spans="2:87" x14ac:dyDescent="0.25">
      <c r="B209" s="82"/>
      <c r="C209" s="42"/>
      <c r="D209" s="42"/>
      <c r="E209" s="42"/>
      <c r="F209" s="42"/>
      <c r="G209" s="42"/>
      <c r="H209" s="42"/>
      <c r="I209" s="42"/>
      <c r="J209" s="25"/>
      <c r="K209" s="42"/>
      <c r="L209" s="42"/>
      <c r="M209" s="42"/>
      <c r="N209" s="42"/>
      <c r="O209" s="42"/>
      <c r="P209" s="42"/>
      <c r="Q209" s="42"/>
      <c r="R209" s="42"/>
      <c r="S209" s="42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166"/>
      <c r="AH209" s="88"/>
      <c r="AI209" s="88"/>
      <c r="AJ209" s="88"/>
      <c r="AK209" s="88"/>
      <c r="AL209" s="88"/>
      <c r="AM209" s="88"/>
      <c r="AN209" s="88"/>
      <c r="AO209" s="88"/>
      <c r="AP209" s="88"/>
      <c r="AQ209" s="43"/>
      <c r="AR209" s="43"/>
      <c r="AS209" s="43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3"/>
      <c r="BF209" s="43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3"/>
      <c r="BR209" s="43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  <c r="CC209" s="43"/>
      <c r="CD209" s="43"/>
      <c r="CE209" s="43"/>
      <c r="CF209" s="43"/>
      <c r="CG209" s="43"/>
      <c r="CH209" s="43"/>
      <c r="CI209" s="43"/>
    </row>
    <row r="210" spans="2:87" x14ac:dyDescent="0.25">
      <c r="B210" s="163"/>
      <c r="C210" s="103"/>
      <c r="D210" s="103"/>
      <c r="E210" s="103"/>
      <c r="F210" s="103"/>
      <c r="G210" s="103"/>
      <c r="H210" s="103"/>
      <c r="I210" s="103"/>
      <c r="J210" s="21"/>
      <c r="K210" s="103"/>
      <c r="L210" s="103"/>
      <c r="M210" s="103"/>
      <c r="N210" s="103"/>
      <c r="O210" s="103"/>
      <c r="P210" s="103"/>
      <c r="Q210" s="103"/>
      <c r="R210" s="103"/>
      <c r="S210" s="103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166"/>
      <c r="AH210" s="88"/>
      <c r="AI210" s="88"/>
      <c r="AJ210" s="88"/>
      <c r="AK210" s="88"/>
      <c r="AL210" s="88"/>
      <c r="AM210" s="88"/>
      <c r="AN210" s="88"/>
      <c r="AO210" s="88"/>
      <c r="AP210" s="88"/>
      <c r="AQ210" s="43"/>
      <c r="AR210" s="43"/>
      <c r="AS210" s="43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3"/>
      <c r="BF210" s="43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3"/>
      <c r="BR210" s="43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3"/>
      <c r="CE210" s="43"/>
      <c r="CF210" s="43"/>
      <c r="CG210" s="43"/>
      <c r="CH210" s="43"/>
      <c r="CI210" s="43"/>
    </row>
    <row r="211" spans="2:87" x14ac:dyDescent="0.25">
      <c r="B211" s="82"/>
      <c r="C211" s="42"/>
      <c r="D211" s="42"/>
      <c r="E211" s="42"/>
      <c r="F211" s="42"/>
      <c r="G211" s="42"/>
      <c r="H211" s="42"/>
      <c r="I211" s="42"/>
      <c r="J211" s="25"/>
      <c r="K211" s="42"/>
      <c r="L211" s="42"/>
      <c r="M211" s="42"/>
      <c r="N211" s="42"/>
      <c r="O211" s="42"/>
      <c r="P211" s="42"/>
      <c r="Q211" s="42"/>
      <c r="R211" s="42"/>
      <c r="S211" s="42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166"/>
      <c r="AH211" s="42"/>
      <c r="AI211" s="42"/>
      <c r="AJ211" s="42"/>
      <c r="AK211" s="42"/>
      <c r="AL211" s="42"/>
      <c r="AM211" s="42"/>
      <c r="AN211" s="42"/>
      <c r="AO211" s="42"/>
      <c r="AP211" s="42"/>
      <c r="AQ211" s="43"/>
      <c r="AR211" s="43"/>
      <c r="AS211" s="43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3"/>
      <c r="BF211" s="43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3"/>
      <c r="BR211" s="43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  <c r="CC211" s="43"/>
      <c r="CD211" s="43"/>
      <c r="CE211" s="43"/>
      <c r="CF211" s="43"/>
      <c r="CG211" s="43"/>
      <c r="CH211" s="43"/>
      <c r="CI211" s="43"/>
    </row>
    <row r="212" spans="2:87" x14ac:dyDescent="0.25">
      <c r="B212" s="163"/>
      <c r="C212" s="103"/>
      <c r="D212" s="103"/>
      <c r="E212" s="103"/>
      <c r="F212" s="103"/>
      <c r="G212" s="103"/>
      <c r="H212" s="103"/>
      <c r="I212" s="103"/>
      <c r="J212" s="21"/>
      <c r="K212" s="103"/>
      <c r="L212" s="103"/>
      <c r="M212" s="103"/>
      <c r="N212" s="103"/>
      <c r="O212" s="103"/>
      <c r="P212" s="103"/>
      <c r="Q212" s="103"/>
      <c r="R212" s="103"/>
      <c r="S212" s="103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166"/>
      <c r="AH212" s="42"/>
      <c r="AI212" s="42"/>
      <c r="AJ212" s="42"/>
      <c r="AK212" s="42"/>
      <c r="AL212" s="42"/>
      <c r="AM212" s="42"/>
      <c r="AN212" s="42"/>
      <c r="AO212" s="42"/>
      <c r="AP212" s="42"/>
      <c r="AQ212" s="43"/>
      <c r="AR212" s="43"/>
      <c r="AS212" s="43"/>
      <c r="AT212" s="43"/>
      <c r="AU212" s="43"/>
      <c r="AV212" s="43"/>
      <c r="AW212" s="43"/>
      <c r="AX212" s="43"/>
      <c r="AY212" s="43"/>
      <c r="AZ212" s="43"/>
      <c r="BA212" s="43"/>
      <c r="BB212" s="43"/>
      <c r="BC212" s="43"/>
      <c r="BD212" s="43"/>
      <c r="BE212" s="43"/>
      <c r="BF212" s="43"/>
      <c r="BG212" s="43"/>
      <c r="BH212" s="43"/>
      <c r="BI212" s="43"/>
      <c r="BJ212" s="43"/>
      <c r="BK212" s="43"/>
      <c r="BL212" s="43"/>
      <c r="BM212" s="43"/>
      <c r="BN212" s="43"/>
      <c r="BO212" s="43"/>
      <c r="BP212" s="43"/>
      <c r="BQ212" s="43"/>
      <c r="BR212" s="43"/>
      <c r="BS212" s="43"/>
      <c r="BT212" s="43"/>
      <c r="BU212" s="43"/>
      <c r="BV212" s="43"/>
      <c r="BW212" s="43"/>
      <c r="BX212" s="43"/>
      <c r="BY212" s="43"/>
      <c r="BZ212" s="43"/>
      <c r="CA212" s="43"/>
      <c r="CB212" s="43"/>
      <c r="CC212" s="43"/>
      <c r="CD212" s="43"/>
      <c r="CE212" s="43"/>
      <c r="CF212" s="43"/>
      <c r="CG212" s="43"/>
      <c r="CH212" s="43"/>
      <c r="CI212" s="43"/>
    </row>
    <row r="213" spans="2:87" x14ac:dyDescent="0.25">
      <c r="B213" s="82"/>
      <c r="C213" s="42"/>
      <c r="D213" s="42"/>
      <c r="E213" s="42"/>
      <c r="F213" s="42"/>
      <c r="G213" s="42"/>
      <c r="H213" s="42"/>
      <c r="I213" s="42"/>
      <c r="J213" s="25"/>
      <c r="K213" s="42"/>
      <c r="L213" s="42"/>
      <c r="M213" s="42"/>
      <c r="N213" s="42"/>
      <c r="O213" s="42"/>
      <c r="P213" s="42"/>
      <c r="Q213" s="42"/>
      <c r="R213" s="42"/>
      <c r="S213" s="42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166"/>
      <c r="AH213" s="88"/>
      <c r="AI213" s="88"/>
      <c r="AJ213" s="88"/>
      <c r="AK213" s="88"/>
      <c r="AL213" s="88"/>
      <c r="AM213" s="88"/>
      <c r="AN213" s="88"/>
      <c r="AO213" s="88"/>
      <c r="AP213" s="88"/>
      <c r="AQ213" s="43"/>
      <c r="AR213" s="43"/>
      <c r="AS213" s="43"/>
      <c r="AT213" s="43"/>
      <c r="AU213" s="43"/>
      <c r="AV213" s="43"/>
      <c r="AW213" s="43"/>
      <c r="AX213" s="43"/>
      <c r="AY213" s="43"/>
      <c r="AZ213" s="43"/>
      <c r="BA213" s="43"/>
      <c r="BB213" s="43"/>
      <c r="BC213" s="43"/>
      <c r="BD213" s="43"/>
      <c r="BE213" s="43"/>
      <c r="BF213" s="43"/>
      <c r="BG213" s="43"/>
      <c r="BH213" s="43"/>
      <c r="BI213" s="43"/>
      <c r="BJ213" s="43"/>
      <c r="BK213" s="43"/>
      <c r="BL213" s="43"/>
      <c r="BM213" s="43"/>
      <c r="BN213" s="43"/>
      <c r="BO213" s="43"/>
      <c r="BP213" s="43"/>
      <c r="BQ213" s="43"/>
      <c r="BR213" s="43"/>
      <c r="BS213" s="43"/>
      <c r="BT213" s="43"/>
      <c r="BU213" s="43"/>
      <c r="BV213" s="43"/>
      <c r="BW213" s="43"/>
      <c r="BX213" s="43"/>
      <c r="BY213" s="43"/>
      <c r="BZ213" s="43"/>
      <c r="CA213" s="43"/>
      <c r="CB213" s="43"/>
      <c r="CC213" s="43"/>
      <c r="CD213" s="43"/>
      <c r="CE213" s="43"/>
      <c r="CF213" s="43"/>
      <c r="CG213" s="43"/>
      <c r="CH213" s="43"/>
      <c r="CI213" s="43"/>
    </row>
    <row r="214" spans="2:87" x14ac:dyDescent="0.25">
      <c r="B214" s="163"/>
      <c r="C214" s="42"/>
      <c r="D214" s="42"/>
      <c r="E214" s="42"/>
      <c r="F214" s="42"/>
      <c r="G214" s="42"/>
      <c r="H214" s="42"/>
      <c r="I214" s="103"/>
      <c r="J214" s="21"/>
      <c r="K214" s="103"/>
      <c r="L214" s="103"/>
      <c r="M214" s="103"/>
      <c r="N214" s="103"/>
      <c r="O214" s="103"/>
      <c r="P214" s="103"/>
      <c r="Q214" s="103"/>
      <c r="R214" s="103"/>
      <c r="S214" s="103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138"/>
      <c r="AH214" s="138"/>
      <c r="AI214" s="138"/>
      <c r="AJ214" s="138"/>
      <c r="AK214" s="138"/>
      <c r="AL214" s="138"/>
      <c r="AM214" s="138"/>
      <c r="AN214" s="138"/>
      <c r="AO214" s="138"/>
      <c r="AP214" s="138"/>
      <c r="AQ214" s="43"/>
      <c r="AR214" s="43"/>
      <c r="AS214" s="43"/>
      <c r="AT214" s="43"/>
      <c r="AU214" s="43"/>
      <c r="AV214" s="43"/>
      <c r="AW214" s="43"/>
      <c r="AX214" s="43"/>
      <c r="AY214" s="43"/>
      <c r="AZ214" s="43"/>
      <c r="BA214" s="43"/>
      <c r="BB214" s="43"/>
      <c r="BC214" s="43"/>
      <c r="BD214" s="43"/>
      <c r="BE214" s="43"/>
      <c r="BF214" s="43"/>
      <c r="BG214" s="43"/>
      <c r="BH214" s="43"/>
      <c r="BI214" s="43"/>
      <c r="BJ214" s="43"/>
      <c r="BK214" s="43"/>
      <c r="BL214" s="43"/>
      <c r="BM214" s="43"/>
      <c r="BN214" s="43"/>
      <c r="BO214" s="43"/>
      <c r="BP214" s="43"/>
      <c r="BQ214" s="43"/>
      <c r="BR214" s="43"/>
      <c r="BS214" s="43"/>
      <c r="BT214" s="43"/>
      <c r="BU214" s="43"/>
      <c r="BV214" s="43"/>
      <c r="BW214" s="43"/>
      <c r="BX214" s="43"/>
      <c r="BY214" s="43"/>
      <c r="BZ214" s="43"/>
      <c r="CA214" s="43"/>
      <c r="CB214" s="43"/>
      <c r="CC214" s="43"/>
      <c r="CD214" s="43"/>
      <c r="CE214" s="43"/>
      <c r="CF214" s="43"/>
      <c r="CG214" s="43"/>
      <c r="CH214" s="43"/>
      <c r="CI214" s="43"/>
    </row>
    <row r="215" spans="2:87" x14ac:dyDescent="0.25">
      <c r="B215" s="82"/>
      <c r="C215" s="42"/>
      <c r="D215" s="42"/>
      <c r="E215" s="42"/>
      <c r="F215" s="42"/>
      <c r="G215" s="42"/>
      <c r="H215" s="42"/>
      <c r="I215" s="42"/>
      <c r="J215" s="25"/>
      <c r="K215" s="42"/>
      <c r="L215" s="42"/>
      <c r="M215" s="42"/>
      <c r="N215" s="42"/>
      <c r="O215" s="42"/>
      <c r="P215" s="42"/>
      <c r="Q215" s="42"/>
      <c r="R215" s="42"/>
      <c r="S215" s="42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 s="43"/>
      <c r="AL215" s="43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3"/>
      <c r="BE215" s="43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3"/>
      <c r="BQ215" s="43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3"/>
      <c r="CD215" s="43"/>
      <c r="CE215" s="43"/>
      <c r="CF215" s="43"/>
      <c r="CG215" s="43"/>
      <c r="CH215" s="43"/>
      <c r="CI215" s="43"/>
    </row>
    <row r="216" spans="2:87" x14ac:dyDescent="0.25">
      <c r="B216" s="227"/>
      <c r="C216" s="227"/>
      <c r="D216" s="227"/>
      <c r="E216" s="227"/>
      <c r="F216" s="227"/>
      <c r="G216" s="227"/>
      <c r="H216" s="227"/>
      <c r="I216" s="227"/>
      <c r="J216" s="21"/>
      <c r="K216" s="119"/>
      <c r="L216" s="119"/>
      <c r="M216" s="119"/>
      <c r="N216" s="119"/>
      <c r="O216" s="119"/>
      <c r="P216" s="119"/>
      <c r="Q216" s="119"/>
      <c r="R216" s="119"/>
      <c r="S216" s="119"/>
      <c r="T216" s="119"/>
      <c r="U216" s="43"/>
      <c r="V216" s="119"/>
      <c r="W216" s="119"/>
      <c r="X216" s="119"/>
      <c r="Y216" s="119"/>
      <c r="Z216" s="119"/>
      <c r="AA216" s="119"/>
      <c r="AB216" s="119"/>
      <c r="AC216" s="119"/>
      <c r="AD216" s="119"/>
      <c r="AE216" s="119"/>
      <c r="AF216" s="43"/>
      <c r="AG216" s="119"/>
      <c r="AH216" s="119"/>
      <c r="AI216" s="119"/>
      <c r="AJ216" s="119"/>
      <c r="AK216" s="119"/>
      <c r="AL216" s="119"/>
      <c r="AM216" s="119"/>
      <c r="AN216" s="119"/>
      <c r="AO216" s="119"/>
      <c r="AP216" s="119"/>
      <c r="AQ216" s="111"/>
      <c r="AR216" s="111"/>
      <c r="AS216" s="111"/>
      <c r="AT216" s="111"/>
      <c r="AU216" s="111"/>
      <c r="AV216" s="133"/>
      <c r="AW216" s="133"/>
      <c r="AX216" s="133"/>
      <c r="AY216" s="43"/>
      <c r="AZ216" s="43"/>
      <c r="BA216" s="43"/>
      <c r="BB216" s="43"/>
      <c r="BC216" s="43"/>
      <c r="BD216" s="43"/>
      <c r="BE216" s="43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3"/>
      <c r="BQ216" s="43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3"/>
      <c r="CD216" s="43"/>
      <c r="CE216" s="43"/>
      <c r="CF216" s="43"/>
      <c r="CG216" s="43"/>
      <c r="CH216" s="43"/>
      <c r="CI216" s="43"/>
    </row>
    <row r="217" spans="2:87" x14ac:dyDescent="0.25">
      <c r="B217" s="97"/>
      <c r="C217" s="165"/>
      <c r="D217" s="165"/>
      <c r="E217" s="165"/>
      <c r="F217" s="165"/>
      <c r="G217" s="165"/>
      <c r="H217" s="165"/>
      <c r="I217" s="165"/>
      <c r="J217" s="25"/>
      <c r="K217" s="97"/>
      <c r="L217" s="165"/>
      <c r="M217" s="165"/>
      <c r="N217" s="165"/>
      <c r="O217" s="165"/>
      <c r="P217" s="165"/>
      <c r="Q217" s="165"/>
      <c r="R217" s="165"/>
      <c r="S217" s="165"/>
      <c r="T217" s="165"/>
      <c r="U217" s="43"/>
      <c r="V217" s="97"/>
      <c r="W217" s="165"/>
      <c r="X217" s="165"/>
      <c r="Y217" s="165"/>
      <c r="Z217" s="165"/>
      <c r="AA217" s="165"/>
      <c r="AB217" s="165"/>
      <c r="AC217" s="165"/>
      <c r="AD217" s="165"/>
      <c r="AE217" s="165"/>
      <c r="AF217" s="43"/>
      <c r="AG217" s="43"/>
      <c r="AH217" s="165"/>
      <c r="AI217" s="165"/>
      <c r="AJ217" s="165"/>
      <c r="AK217" s="165"/>
      <c r="AL217" s="165"/>
      <c r="AM217" s="165"/>
      <c r="AN217" s="165"/>
      <c r="AO217" s="165"/>
      <c r="AP217" s="165"/>
      <c r="AQ217" s="111"/>
      <c r="AR217" s="111"/>
      <c r="AS217" s="111"/>
      <c r="AT217" s="111"/>
      <c r="AU217" s="111"/>
      <c r="AV217" s="133"/>
      <c r="AW217" s="133"/>
      <c r="AX217" s="133"/>
      <c r="AY217" s="43"/>
      <c r="AZ217" s="43"/>
      <c r="BA217" s="43"/>
      <c r="BB217" s="43"/>
      <c r="BC217" s="43"/>
      <c r="BD217" s="43"/>
      <c r="BE217" s="43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3"/>
      <c r="BQ217" s="43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3"/>
      <c r="CD217" s="43"/>
      <c r="CE217" s="43"/>
      <c r="CF217" s="43"/>
      <c r="CG217" s="43"/>
      <c r="CH217" s="43"/>
      <c r="CI217" s="43"/>
    </row>
    <row r="218" spans="2:87" x14ac:dyDescent="0.25">
      <c r="B218" s="163"/>
      <c r="C218" s="42"/>
      <c r="D218" s="42"/>
      <c r="E218" s="42"/>
      <c r="F218" s="42"/>
      <c r="G218" s="42"/>
      <c r="H218" s="42"/>
      <c r="I218" s="42"/>
      <c r="J218" s="21"/>
      <c r="K218" s="44"/>
      <c r="L218" s="42"/>
      <c r="M218" s="42"/>
      <c r="N218" s="42"/>
      <c r="O218" s="97"/>
      <c r="P218" s="97"/>
      <c r="Q218" s="97"/>
      <c r="R218" s="97"/>
      <c r="S218" s="97"/>
      <c r="T218" s="97"/>
      <c r="U218" s="43"/>
      <c r="V218" s="44"/>
      <c r="W218" s="42"/>
      <c r="X218" s="42"/>
      <c r="Y218" s="42"/>
      <c r="Z218" s="42"/>
      <c r="AA218" s="42"/>
      <c r="AB218" s="42"/>
      <c r="AC218" s="42"/>
      <c r="AD218" s="42"/>
      <c r="AE218" s="42"/>
      <c r="AF218" s="43"/>
      <c r="AG218" s="44"/>
      <c r="AH218" s="43"/>
      <c r="AI218" s="43"/>
      <c r="AJ218" s="43"/>
      <c r="AK218" s="43"/>
      <c r="AL218" s="43"/>
      <c r="AM218" s="43"/>
      <c r="AN218" s="43"/>
      <c r="AO218" s="43"/>
      <c r="AP218" s="43"/>
      <c r="AQ218" s="111"/>
      <c r="AR218" s="111"/>
      <c r="AS218" s="111"/>
      <c r="AT218" s="111"/>
      <c r="AU218" s="111"/>
      <c r="AV218" s="133"/>
      <c r="AW218" s="133"/>
      <c r="AX218" s="133"/>
      <c r="AY218" s="43"/>
      <c r="AZ218" s="43"/>
      <c r="BA218" s="43"/>
      <c r="BB218" s="43"/>
      <c r="BC218" s="43"/>
      <c r="BD218" s="43"/>
      <c r="BE218" s="43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3"/>
      <c r="BQ218" s="43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3"/>
      <c r="CD218" s="43"/>
      <c r="CE218" s="43"/>
      <c r="CF218" s="43"/>
      <c r="CG218" s="43"/>
      <c r="CH218" s="43"/>
      <c r="CI218" s="43"/>
    </row>
    <row r="219" spans="2:87" x14ac:dyDescent="0.25">
      <c r="B219" s="43"/>
      <c r="C219" s="42"/>
      <c r="D219" s="42"/>
      <c r="E219" s="42"/>
      <c r="F219" s="42"/>
      <c r="G219" s="42"/>
      <c r="H219" s="42"/>
      <c r="I219" s="42"/>
      <c r="J219" s="25"/>
      <c r="K219" s="163"/>
      <c r="L219" s="103"/>
      <c r="M219" s="103"/>
      <c r="N219" s="103"/>
      <c r="O219" s="103"/>
      <c r="P219" s="103"/>
      <c r="Q219" s="103"/>
      <c r="R219" s="103"/>
      <c r="S219" s="103"/>
      <c r="T219" s="103"/>
      <c r="U219" s="43"/>
      <c r="V219" s="106"/>
      <c r="W219" s="107"/>
      <c r="X219" s="107"/>
      <c r="Y219" s="107"/>
      <c r="Z219" s="107"/>
      <c r="AA219" s="107"/>
      <c r="AB219" s="107"/>
      <c r="AC219" s="107"/>
      <c r="AD219" s="107"/>
      <c r="AE219" s="107"/>
      <c r="AF219" s="43"/>
      <c r="AG219" s="166"/>
      <c r="AH219" s="42"/>
      <c r="AI219" s="42"/>
      <c r="AJ219" s="42"/>
      <c r="AK219" s="42"/>
      <c r="AL219" s="42"/>
      <c r="AM219" s="42"/>
      <c r="AN219" s="42"/>
      <c r="AO219" s="42"/>
      <c r="AP219" s="42"/>
      <c r="AQ219" s="111"/>
      <c r="AR219" s="111"/>
      <c r="AS219" s="111"/>
      <c r="AT219" s="111"/>
      <c r="AU219" s="111"/>
      <c r="AV219" s="133"/>
      <c r="AW219" s="133"/>
      <c r="AX219" s="133"/>
      <c r="AY219" s="43"/>
      <c r="AZ219" s="43"/>
      <c r="BA219" s="43"/>
      <c r="BB219" s="43"/>
      <c r="BC219" s="43"/>
      <c r="BD219" s="43"/>
      <c r="BE219" s="43"/>
      <c r="BF219" s="43"/>
      <c r="BG219" s="43"/>
      <c r="BH219" s="43"/>
      <c r="BI219" s="43"/>
      <c r="BJ219" s="43"/>
      <c r="BK219" s="43"/>
      <c r="BL219" s="43"/>
      <c r="BM219" s="43"/>
      <c r="BN219" s="43"/>
      <c r="BO219" s="43"/>
      <c r="BP219" s="43"/>
      <c r="BQ219" s="43"/>
      <c r="BR219" s="43"/>
      <c r="BS219" s="43"/>
      <c r="BT219" s="43"/>
      <c r="BU219" s="43"/>
      <c r="BV219" s="43"/>
      <c r="BW219" s="43"/>
      <c r="BX219" s="43"/>
      <c r="BY219" s="43"/>
      <c r="BZ219" s="43"/>
      <c r="CA219" s="43"/>
      <c r="CB219" s="43"/>
      <c r="CC219" s="43"/>
      <c r="CD219" s="43"/>
      <c r="CE219" s="43"/>
      <c r="CF219" s="43"/>
      <c r="CG219" s="43"/>
      <c r="CH219" s="43"/>
      <c r="CI219" s="43"/>
    </row>
    <row r="220" spans="2:87" x14ac:dyDescent="0.25">
      <c r="B220" s="163"/>
      <c r="C220" s="42"/>
      <c r="D220" s="42"/>
      <c r="E220" s="42"/>
      <c r="F220" s="42"/>
      <c r="G220" s="42"/>
      <c r="H220" s="42"/>
      <c r="I220" s="42"/>
      <c r="J220" s="21"/>
      <c r="K220" s="163"/>
      <c r="L220" s="103"/>
      <c r="M220" s="103"/>
      <c r="N220" s="103"/>
      <c r="O220" s="103"/>
      <c r="P220" s="103"/>
      <c r="Q220" s="103"/>
      <c r="R220" s="103"/>
      <c r="S220" s="103"/>
      <c r="T220" s="103"/>
      <c r="U220" s="43"/>
      <c r="V220" s="85"/>
      <c r="W220" s="42"/>
      <c r="X220" s="42"/>
      <c r="Y220" s="42"/>
      <c r="Z220" s="42"/>
      <c r="AA220" s="42"/>
      <c r="AB220" s="42"/>
      <c r="AC220" s="42"/>
      <c r="AD220" s="42"/>
      <c r="AE220" s="42"/>
      <c r="AF220" s="43"/>
      <c r="AG220" s="87"/>
      <c r="AH220" s="42"/>
      <c r="AI220" s="42"/>
      <c r="AJ220" s="42"/>
      <c r="AK220" s="42"/>
      <c r="AL220" s="42"/>
      <c r="AM220" s="42"/>
      <c r="AN220" s="42"/>
      <c r="AO220" s="42"/>
      <c r="AP220" s="42"/>
      <c r="AQ220" s="133"/>
      <c r="AR220" s="133"/>
      <c r="AS220" s="133"/>
      <c r="AT220" s="133"/>
      <c r="AU220" s="133"/>
      <c r="AV220" s="133"/>
      <c r="AW220" s="133"/>
      <c r="AX220" s="133"/>
      <c r="AY220" s="43"/>
      <c r="AZ220" s="43"/>
      <c r="BA220" s="43"/>
      <c r="BB220" s="43"/>
      <c r="BC220" s="43"/>
      <c r="BD220" s="43"/>
      <c r="BE220" s="43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3"/>
      <c r="BQ220" s="43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3"/>
      <c r="CD220" s="43"/>
      <c r="CE220" s="43"/>
      <c r="CF220" s="43"/>
      <c r="CG220" s="43"/>
      <c r="CH220" s="43"/>
      <c r="CI220" s="43"/>
    </row>
    <row r="221" spans="2:87" x14ac:dyDescent="0.25">
      <c r="B221" s="43"/>
      <c r="C221" s="88"/>
      <c r="D221" s="88"/>
      <c r="E221" s="88"/>
      <c r="F221" s="88"/>
      <c r="G221" s="88"/>
      <c r="H221" s="88"/>
      <c r="I221" s="88"/>
      <c r="J221" s="25"/>
      <c r="K221" s="82"/>
      <c r="L221" s="103"/>
      <c r="M221" s="103"/>
      <c r="N221" s="103"/>
      <c r="O221" s="103"/>
      <c r="P221" s="103"/>
      <c r="Q221" s="103"/>
      <c r="R221" s="103"/>
      <c r="S221" s="103"/>
      <c r="T221" s="103"/>
      <c r="U221" s="43"/>
      <c r="V221" s="86"/>
      <c r="W221" s="42"/>
      <c r="X221" s="42"/>
      <c r="Y221" s="42"/>
      <c r="Z221" s="42"/>
      <c r="AA221" s="42"/>
      <c r="AB221" s="42"/>
      <c r="AC221" s="42"/>
      <c r="AD221" s="42"/>
      <c r="AE221" s="42"/>
      <c r="AF221" s="43"/>
      <c r="AG221" s="87"/>
      <c r="AH221" s="42"/>
      <c r="AI221" s="42"/>
      <c r="AJ221" s="42"/>
      <c r="AK221" s="42"/>
      <c r="AL221" s="42"/>
      <c r="AM221" s="42"/>
      <c r="AN221" s="42"/>
      <c r="AO221" s="42"/>
      <c r="AP221" s="42"/>
      <c r="AQ221" s="133"/>
      <c r="AR221" s="133"/>
      <c r="AS221" s="133"/>
      <c r="AT221" s="133"/>
      <c r="AU221" s="133"/>
      <c r="AV221" s="133"/>
      <c r="AW221" s="133"/>
      <c r="AX221" s="133"/>
      <c r="AY221" s="43"/>
      <c r="AZ221" s="43"/>
      <c r="BA221" s="43"/>
      <c r="BB221" s="43"/>
      <c r="BC221" s="43"/>
      <c r="BD221" s="43"/>
      <c r="BE221" s="43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3"/>
      <c r="BQ221" s="43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3"/>
      <c r="CD221" s="43"/>
      <c r="CE221" s="43"/>
      <c r="CF221" s="43"/>
      <c r="CG221" s="43"/>
      <c r="CH221" s="43"/>
      <c r="CI221" s="43"/>
    </row>
    <row r="222" spans="2:87" x14ac:dyDescent="0.25">
      <c r="B222" s="43"/>
      <c r="C222" s="88"/>
      <c r="D222" s="88"/>
      <c r="E222" s="88"/>
      <c r="F222" s="88"/>
      <c r="G222" s="88"/>
      <c r="H222" s="88"/>
      <c r="I222" s="88"/>
      <c r="J222" s="42"/>
      <c r="K222" s="82"/>
      <c r="L222" s="103"/>
      <c r="M222" s="103"/>
      <c r="N222" s="103"/>
      <c r="O222" s="103"/>
      <c r="P222" s="103"/>
      <c r="Q222" s="103"/>
      <c r="R222" s="103"/>
      <c r="S222" s="103"/>
      <c r="T222" s="103"/>
      <c r="U222" s="43"/>
      <c r="V222" s="86"/>
      <c r="W222" s="42"/>
      <c r="X222" s="42"/>
      <c r="Y222" s="42"/>
      <c r="Z222" s="42"/>
      <c r="AA222" s="42"/>
      <c r="AB222" s="42"/>
      <c r="AC222" s="42"/>
      <c r="AD222" s="42"/>
      <c r="AE222" s="42"/>
      <c r="AF222" s="43"/>
      <c r="AG222" s="98"/>
      <c r="AH222" s="13"/>
      <c r="AI222" s="13"/>
      <c r="AJ222" s="13"/>
      <c r="AK222" s="13"/>
      <c r="AL222" s="13"/>
      <c r="AM222" s="13"/>
      <c r="AN222" s="13"/>
      <c r="AO222" s="13"/>
      <c r="AP222" s="13"/>
      <c r="AQ222" s="43"/>
      <c r="AR222" s="43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3"/>
      <c r="BE222" s="43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3"/>
      <c r="BQ222" s="43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3"/>
      <c r="CD222" s="43"/>
      <c r="CE222" s="43"/>
      <c r="CF222" s="43"/>
      <c r="CG222" s="43"/>
      <c r="CH222" s="43"/>
      <c r="CI222" s="43"/>
    </row>
    <row r="223" spans="2:87" x14ac:dyDescent="0.25">
      <c r="B223" s="43"/>
      <c r="C223" s="88"/>
      <c r="D223" s="88"/>
      <c r="E223" s="88"/>
      <c r="F223" s="88"/>
      <c r="G223" s="88"/>
      <c r="H223" s="88"/>
      <c r="I223" s="88"/>
      <c r="J223" s="42"/>
      <c r="K223" s="163"/>
      <c r="L223" s="129"/>
      <c r="M223" s="129"/>
      <c r="N223" s="129"/>
      <c r="O223" s="129"/>
      <c r="P223" s="129"/>
      <c r="Q223" s="129"/>
      <c r="R223" s="129"/>
      <c r="S223" s="129"/>
      <c r="T223" s="129"/>
      <c r="U223" s="43"/>
      <c r="V223" s="91"/>
      <c r="W223" s="42"/>
      <c r="X223" s="42"/>
      <c r="Y223" s="42"/>
      <c r="Z223" s="42"/>
      <c r="AA223" s="42"/>
      <c r="AB223" s="42"/>
      <c r="AC223" s="42"/>
      <c r="AD223" s="42"/>
      <c r="AE223" s="42"/>
      <c r="AF223" s="43"/>
      <c r="AG223" s="98"/>
      <c r="AH223" s="42"/>
      <c r="AI223" s="42"/>
      <c r="AJ223" s="42"/>
      <c r="AK223" s="42"/>
      <c r="AL223" s="42"/>
      <c r="AM223" s="42"/>
      <c r="AN223" s="42"/>
      <c r="AO223" s="42"/>
      <c r="AP223" s="42"/>
      <c r="AQ223" s="43"/>
      <c r="AR223" s="43"/>
      <c r="AS223" s="43"/>
      <c r="AT223" s="43"/>
      <c r="AU223" s="43"/>
      <c r="AV223" s="43"/>
      <c r="AW223" s="43"/>
      <c r="AX223" s="43"/>
      <c r="AY223" s="43"/>
      <c r="AZ223" s="43"/>
      <c r="BA223" s="43"/>
      <c r="BB223" s="43"/>
      <c r="BC223" s="43"/>
      <c r="BD223" s="43"/>
      <c r="BE223" s="43"/>
      <c r="BF223" s="43"/>
      <c r="BG223" s="43"/>
      <c r="BH223" s="43"/>
      <c r="BI223" s="43"/>
      <c r="BJ223" s="43"/>
      <c r="BK223" s="43"/>
      <c r="BL223" s="43"/>
      <c r="BM223" s="43"/>
      <c r="BN223" s="43"/>
      <c r="BO223" s="43"/>
      <c r="BP223" s="43"/>
      <c r="BQ223" s="43"/>
      <c r="BR223" s="43"/>
      <c r="BS223" s="43"/>
      <c r="BT223" s="43"/>
      <c r="BU223" s="43"/>
      <c r="BV223" s="43"/>
      <c r="BW223" s="43"/>
      <c r="BX223" s="43"/>
      <c r="BY223" s="43"/>
      <c r="BZ223" s="43"/>
      <c r="CA223" s="43"/>
      <c r="CB223" s="43"/>
      <c r="CC223" s="43"/>
      <c r="CD223" s="43"/>
      <c r="CE223" s="43"/>
      <c r="CF223" s="43"/>
      <c r="CG223" s="43"/>
      <c r="CH223" s="43"/>
      <c r="CI223" s="43"/>
    </row>
    <row r="224" spans="2:87" x14ac:dyDescent="0.25">
      <c r="B224" s="163"/>
      <c r="C224" s="42"/>
      <c r="D224" s="42"/>
      <c r="E224" s="42"/>
      <c r="F224" s="42"/>
      <c r="G224" s="42"/>
      <c r="H224" s="42"/>
      <c r="I224" s="42"/>
      <c r="J224" s="96"/>
      <c r="K224" s="43"/>
      <c r="L224" s="129"/>
      <c r="M224" s="129"/>
      <c r="N224" s="129"/>
      <c r="O224" s="129"/>
      <c r="P224" s="129"/>
      <c r="Q224" s="129"/>
      <c r="R224" s="129"/>
      <c r="S224" s="129"/>
      <c r="T224" s="129"/>
      <c r="U224" s="43"/>
      <c r="V224" s="106"/>
      <c r="W224" s="42"/>
      <c r="X224" s="42"/>
      <c r="Y224" s="42"/>
      <c r="Z224" s="42"/>
      <c r="AA224" s="42"/>
      <c r="AB224" s="42"/>
      <c r="AC224" s="42"/>
      <c r="AD224" s="42"/>
      <c r="AE224" s="42"/>
      <c r="AF224" s="43"/>
      <c r="AG224" s="98"/>
      <c r="AH224" s="42"/>
      <c r="AI224" s="42"/>
      <c r="AJ224" s="42"/>
      <c r="AK224" s="42"/>
      <c r="AL224" s="42"/>
      <c r="AM224" s="42"/>
      <c r="AN224" s="42"/>
      <c r="AO224" s="42"/>
      <c r="AP224" s="42"/>
      <c r="AQ224" s="43"/>
      <c r="AR224" s="43"/>
      <c r="AS224" s="43"/>
      <c r="AT224" s="43"/>
      <c r="AU224" s="43"/>
      <c r="AV224" s="43"/>
      <c r="AW224" s="43"/>
      <c r="AX224" s="43"/>
      <c r="AY224" s="43"/>
      <c r="AZ224" s="43"/>
      <c r="BA224" s="43"/>
      <c r="BB224" s="43"/>
      <c r="BC224" s="43"/>
      <c r="BD224" s="43"/>
      <c r="BE224" s="43"/>
      <c r="BF224" s="43"/>
      <c r="BG224" s="43"/>
      <c r="BH224" s="43"/>
      <c r="BI224" s="43"/>
      <c r="BJ224" s="43"/>
      <c r="BK224" s="43"/>
      <c r="BL224" s="43"/>
      <c r="BM224" s="43"/>
      <c r="BN224" s="43"/>
      <c r="BO224" s="43"/>
      <c r="BP224" s="43"/>
      <c r="BQ224" s="43"/>
      <c r="BR224" s="43"/>
      <c r="BS224" s="43"/>
      <c r="BT224" s="43"/>
      <c r="BU224" s="43"/>
      <c r="BV224" s="43"/>
      <c r="BW224" s="43"/>
      <c r="BX224" s="43"/>
      <c r="BY224" s="43"/>
      <c r="BZ224" s="43"/>
      <c r="CA224" s="43"/>
      <c r="CB224" s="43"/>
      <c r="CC224" s="43"/>
      <c r="CD224" s="43"/>
      <c r="CE224" s="43"/>
      <c r="CF224" s="43"/>
      <c r="CG224" s="43"/>
      <c r="CH224" s="43"/>
      <c r="CI224" s="43"/>
    </row>
    <row r="225" spans="2:87" x14ac:dyDescent="0.25">
      <c r="B225" s="163"/>
      <c r="C225" s="42"/>
      <c r="D225" s="42"/>
      <c r="E225" s="42"/>
      <c r="F225" s="42"/>
      <c r="G225" s="42"/>
      <c r="H225" s="42"/>
      <c r="I225" s="42"/>
      <c r="J225" s="96"/>
      <c r="K225" s="163"/>
      <c r="L225" s="129"/>
      <c r="M225" s="129"/>
      <c r="N225" s="129"/>
      <c r="O225" s="129"/>
      <c r="P225" s="129"/>
      <c r="Q225" s="129"/>
      <c r="R225" s="129"/>
      <c r="S225" s="129"/>
      <c r="T225" s="129"/>
      <c r="U225" s="43"/>
      <c r="V225" s="85"/>
      <c r="W225" s="42"/>
      <c r="X225" s="42"/>
      <c r="Y225" s="42"/>
      <c r="Z225" s="42"/>
      <c r="AA225" s="42"/>
      <c r="AB225" s="42"/>
      <c r="AC225" s="42"/>
      <c r="AD225" s="42"/>
      <c r="AE225" s="42"/>
      <c r="AF225" s="43"/>
      <c r="AG225" s="166"/>
      <c r="AH225" s="42"/>
      <c r="AI225" s="42"/>
      <c r="AJ225" s="42"/>
      <c r="AK225" s="42"/>
      <c r="AL225" s="42"/>
      <c r="AM225" s="42"/>
      <c r="AN225" s="42"/>
      <c r="AO225" s="42"/>
      <c r="AP225" s="42"/>
      <c r="AQ225" s="43"/>
      <c r="AR225" s="43"/>
      <c r="AS225" s="43"/>
      <c r="AT225" s="43"/>
      <c r="AU225" s="43"/>
      <c r="AV225" s="43"/>
      <c r="AW225" s="43"/>
      <c r="AX225" s="43"/>
      <c r="AY225" s="43"/>
      <c r="AZ225" s="43"/>
      <c r="BA225" s="43"/>
      <c r="BB225" s="43"/>
      <c r="BC225" s="43"/>
      <c r="BD225" s="43"/>
      <c r="BE225" s="43"/>
      <c r="BF225" s="43"/>
      <c r="BG225" s="43"/>
      <c r="BH225" s="43"/>
      <c r="BI225" s="43"/>
      <c r="BJ225" s="43"/>
      <c r="BK225" s="43"/>
      <c r="BL225" s="43"/>
      <c r="BM225" s="43"/>
      <c r="BN225" s="43"/>
      <c r="BO225" s="43"/>
      <c r="BP225" s="43"/>
      <c r="BQ225" s="43"/>
      <c r="BR225" s="43"/>
      <c r="BS225" s="43"/>
      <c r="BT225" s="43"/>
      <c r="BU225" s="43"/>
      <c r="BV225" s="43"/>
      <c r="BW225" s="43"/>
      <c r="BX225" s="43"/>
      <c r="BY225" s="43"/>
      <c r="BZ225" s="43"/>
      <c r="CA225" s="43"/>
      <c r="CB225" s="43"/>
      <c r="CC225" s="43"/>
      <c r="CD225" s="43"/>
      <c r="CE225" s="43"/>
      <c r="CF225" s="43"/>
      <c r="CG225" s="43"/>
      <c r="CH225" s="43"/>
      <c r="CI225" s="43"/>
    </row>
    <row r="226" spans="2:87" x14ac:dyDescent="0.25">
      <c r="B226" s="163"/>
      <c r="C226" s="42"/>
      <c r="D226" s="42"/>
      <c r="E226" s="42"/>
      <c r="F226" s="42"/>
      <c r="G226" s="42"/>
      <c r="H226" s="42"/>
      <c r="I226" s="42"/>
      <c r="J226" s="42"/>
      <c r="K226" s="163"/>
      <c r="L226" s="129"/>
      <c r="M226" s="129"/>
      <c r="N226" s="129"/>
      <c r="O226" s="129"/>
      <c r="P226" s="129"/>
      <c r="Q226" s="129"/>
      <c r="R226" s="129"/>
      <c r="S226" s="129"/>
      <c r="T226" s="129"/>
      <c r="U226" s="43"/>
      <c r="V226" s="86"/>
      <c r="W226" s="42"/>
      <c r="X226" s="42"/>
      <c r="Y226" s="42"/>
      <c r="Z226" s="42"/>
      <c r="AA226" s="42"/>
      <c r="AB226" s="42"/>
      <c r="AC226" s="42"/>
      <c r="AD226" s="42"/>
      <c r="AE226" s="42"/>
      <c r="AF226" s="43"/>
      <c r="AG226" s="166"/>
      <c r="AH226" s="42"/>
      <c r="AI226" s="42"/>
      <c r="AJ226" s="42"/>
      <c r="AK226" s="42"/>
      <c r="AL226" s="42"/>
      <c r="AM226" s="42"/>
      <c r="AN226" s="42"/>
      <c r="AO226" s="42"/>
      <c r="AP226" s="42"/>
      <c r="AQ226" s="43"/>
      <c r="AR226" s="43"/>
      <c r="AS226" s="43"/>
      <c r="AT226" s="43"/>
      <c r="AU226" s="43"/>
      <c r="AV226" s="43"/>
      <c r="AW226" s="43"/>
      <c r="AX226" s="43"/>
      <c r="AY226" s="43"/>
      <c r="AZ226" s="43"/>
      <c r="BA226" s="43"/>
      <c r="BB226" s="43"/>
      <c r="BC226" s="43"/>
      <c r="BD226" s="43"/>
      <c r="BE226" s="43"/>
      <c r="BF226" s="43"/>
      <c r="BG226" s="43"/>
      <c r="BH226" s="43"/>
      <c r="BI226" s="43"/>
      <c r="BJ226" s="43"/>
      <c r="BK226" s="43"/>
      <c r="BL226" s="43"/>
      <c r="BM226" s="43"/>
      <c r="BN226" s="43"/>
      <c r="BO226" s="43"/>
      <c r="BP226" s="43"/>
      <c r="BQ226" s="43"/>
      <c r="BR226" s="43"/>
      <c r="BS226" s="43"/>
      <c r="BT226" s="43"/>
      <c r="BU226" s="43"/>
      <c r="BV226" s="43"/>
      <c r="BW226" s="43"/>
      <c r="BX226" s="43"/>
      <c r="BY226" s="43"/>
      <c r="BZ226" s="43"/>
      <c r="CA226" s="43"/>
      <c r="CB226" s="43"/>
      <c r="CC226" s="43"/>
      <c r="CD226" s="43"/>
      <c r="CE226" s="43"/>
      <c r="CF226" s="43"/>
      <c r="CG226" s="43"/>
      <c r="CH226" s="43"/>
      <c r="CI226" s="43"/>
    </row>
    <row r="227" spans="2:87" x14ac:dyDescent="0.25">
      <c r="B227" s="163"/>
      <c r="C227" s="42"/>
      <c r="D227" s="42"/>
      <c r="E227" s="42"/>
      <c r="F227" s="42"/>
      <c r="G227" s="42"/>
      <c r="H227" s="42"/>
      <c r="I227" s="42"/>
      <c r="K227" s="84"/>
      <c r="L227" s="42"/>
      <c r="M227" s="42"/>
      <c r="N227" s="42"/>
      <c r="O227" s="42"/>
      <c r="P227" s="42"/>
      <c r="Q227" s="42"/>
      <c r="R227" s="42"/>
      <c r="S227" s="42"/>
      <c r="T227" s="42"/>
      <c r="U227" s="43"/>
      <c r="V227" s="86"/>
      <c r="W227" s="42"/>
      <c r="X227" s="42"/>
      <c r="Y227" s="42"/>
      <c r="Z227" s="42"/>
      <c r="AA227" s="42"/>
      <c r="AB227" s="42"/>
      <c r="AC227" s="42"/>
      <c r="AD227" s="42"/>
      <c r="AE227" s="42"/>
      <c r="AF227" s="43"/>
      <c r="AG227" s="164"/>
      <c r="AH227" s="88"/>
      <c r="AI227" s="88"/>
      <c r="AJ227" s="88"/>
      <c r="AK227" s="88"/>
      <c r="AL227" s="88"/>
      <c r="AM227" s="88"/>
      <c r="AN227" s="88"/>
      <c r="AO227" s="88"/>
      <c r="AP227" s="88"/>
      <c r="AQ227" s="43"/>
      <c r="AR227" s="43"/>
      <c r="AS227" s="43"/>
      <c r="AT227" s="43"/>
      <c r="AU227" s="43"/>
      <c r="AV227" s="43"/>
      <c r="AW227" s="43"/>
      <c r="AX227" s="43"/>
      <c r="AY227" s="43"/>
      <c r="AZ227" s="43"/>
      <c r="BA227" s="43"/>
      <c r="BB227" s="43"/>
      <c r="BC227" s="43"/>
      <c r="BD227" s="43"/>
      <c r="BE227" s="43"/>
      <c r="BF227" s="43"/>
      <c r="BG227" s="43"/>
      <c r="BH227" s="43"/>
      <c r="BI227" s="43"/>
      <c r="BJ227" s="43"/>
      <c r="BK227" s="43"/>
      <c r="BL227" s="43"/>
      <c r="BM227" s="43"/>
      <c r="BN227" s="43"/>
      <c r="BO227" s="43"/>
      <c r="BP227" s="43"/>
      <c r="BQ227" s="43"/>
      <c r="BR227" s="43"/>
      <c r="BS227" s="43"/>
      <c r="BT227" s="43"/>
      <c r="BU227" s="43"/>
      <c r="BV227" s="43"/>
      <c r="BW227" s="43"/>
      <c r="BX227" s="43"/>
      <c r="BY227" s="43"/>
      <c r="BZ227" s="43"/>
      <c r="CA227" s="43"/>
      <c r="CB227" s="43"/>
      <c r="CC227" s="43"/>
      <c r="CD227" s="43"/>
      <c r="CE227" s="43"/>
      <c r="CF227" s="43"/>
      <c r="CG227" s="43"/>
      <c r="CH227" s="43"/>
      <c r="CI227" s="43"/>
    </row>
    <row r="228" spans="2:87" x14ac:dyDescent="0.25">
      <c r="B228" s="163"/>
      <c r="C228" s="42"/>
      <c r="D228" s="42"/>
      <c r="E228" s="42"/>
      <c r="F228" s="42"/>
      <c r="G228" s="42"/>
      <c r="H228" s="42"/>
      <c r="I228" s="42"/>
      <c r="K228" s="163"/>
      <c r="L228" s="42"/>
      <c r="M228" s="42"/>
      <c r="N228" s="42"/>
      <c r="O228" s="42"/>
      <c r="P228" s="42"/>
      <c r="Q228" s="42"/>
      <c r="R228" s="42"/>
      <c r="S228" s="42"/>
      <c r="T228" s="42"/>
      <c r="U228" s="43"/>
      <c r="V228" s="85"/>
      <c r="W228" s="42"/>
      <c r="X228" s="42"/>
      <c r="Y228" s="42"/>
      <c r="Z228" s="42"/>
      <c r="AA228" s="42"/>
      <c r="AB228" s="42"/>
      <c r="AC228" s="42"/>
      <c r="AD228" s="42"/>
      <c r="AE228" s="42"/>
      <c r="AF228" s="43"/>
      <c r="AG228" s="87"/>
      <c r="AH228" s="88"/>
      <c r="AI228" s="88"/>
      <c r="AJ228" s="88"/>
      <c r="AK228" s="88"/>
      <c r="AL228" s="88"/>
      <c r="AM228" s="88"/>
      <c r="AN228" s="88"/>
      <c r="AO228" s="88"/>
      <c r="AP228" s="88"/>
      <c r="AQ228" s="43"/>
      <c r="AR228" s="43"/>
      <c r="AS228" s="43"/>
      <c r="AT228" s="43"/>
      <c r="AU228" s="43"/>
      <c r="AV228" s="43"/>
      <c r="AW228" s="43"/>
      <c r="AX228" s="43"/>
      <c r="AY228" s="43"/>
      <c r="AZ228" s="43"/>
      <c r="BA228" s="43"/>
      <c r="BB228" s="43"/>
      <c r="BC228" s="43"/>
      <c r="BD228" s="43"/>
      <c r="BE228" s="43"/>
      <c r="BF228" s="43"/>
      <c r="BG228" s="43"/>
      <c r="BH228" s="43"/>
      <c r="BI228" s="43"/>
      <c r="BJ228" s="43"/>
      <c r="BK228" s="43"/>
      <c r="BL228" s="43"/>
      <c r="BM228" s="43"/>
      <c r="BN228" s="43"/>
      <c r="BO228" s="43"/>
      <c r="BP228" s="43"/>
      <c r="BQ228" s="43"/>
      <c r="BR228" s="43"/>
      <c r="BS228" s="43"/>
      <c r="BT228" s="43"/>
      <c r="BU228" s="43"/>
      <c r="BV228" s="43"/>
      <c r="BW228" s="43"/>
      <c r="BX228" s="43"/>
      <c r="BY228" s="43"/>
      <c r="BZ228" s="43"/>
      <c r="CA228" s="43"/>
      <c r="CB228" s="43"/>
      <c r="CC228" s="43"/>
      <c r="CD228" s="43"/>
      <c r="CE228" s="43"/>
      <c r="CF228" s="43"/>
      <c r="CG228" s="43"/>
      <c r="CH228" s="43"/>
      <c r="CI228" s="43"/>
    </row>
    <row r="229" spans="2:87" x14ac:dyDescent="0.25">
      <c r="B229" s="163"/>
      <c r="C229" s="42"/>
      <c r="D229" s="42"/>
      <c r="E229" s="42"/>
      <c r="F229" s="42"/>
      <c r="G229" s="42"/>
      <c r="H229" s="42"/>
      <c r="I229" s="42"/>
      <c r="J229" s="164"/>
      <c r="K229" s="163"/>
      <c r="L229" s="42"/>
      <c r="M229" s="42"/>
      <c r="N229" s="42"/>
      <c r="O229" s="42"/>
      <c r="P229" s="42"/>
      <c r="Q229" s="42"/>
      <c r="R229" s="42"/>
      <c r="S229" s="42"/>
      <c r="T229" s="42"/>
      <c r="U229" s="43"/>
      <c r="V229" s="86"/>
      <c r="W229" s="42"/>
      <c r="X229" s="42"/>
      <c r="Y229" s="42"/>
      <c r="Z229" s="42"/>
      <c r="AA229" s="42"/>
      <c r="AB229" s="42"/>
      <c r="AC229" s="42"/>
      <c r="AD229" s="42"/>
      <c r="AE229" s="42"/>
      <c r="AF229" s="43"/>
      <c r="AG229" s="87"/>
      <c r="AH229" s="88"/>
      <c r="AI229" s="88"/>
      <c r="AJ229" s="88"/>
      <c r="AK229" s="88"/>
      <c r="AL229" s="88"/>
      <c r="AM229" s="88"/>
      <c r="AN229" s="88"/>
      <c r="AO229" s="88"/>
      <c r="AP229" s="88"/>
      <c r="AQ229" s="43"/>
      <c r="AR229" s="43"/>
      <c r="AS229" s="43"/>
      <c r="AT229" s="43"/>
      <c r="AU229" s="43"/>
      <c r="AV229" s="43"/>
      <c r="AW229" s="43"/>
      <c r="AX229" s="43"/>
      <c r="AY229" s="43"/>
      <c r="AZ229" s="43"/>
      <c r="BA229" s="43"/>
      <c r="BB229" s="43"/>
      <c r="BC229" s="43"/>
      <c r="BD229" s="43"/>
      <c r="BE229" s="43"/>
      <c r="BF229" s="43"/>
      <c r="BG229" s="43"/>
      <c r="BH229" s="43"/>
      <c r="BI229" s="43"/>
      <c r="BJ229" s="43"/>
      <c r="BK229" s="43"/>
      <c r="BL229" s="43"/>
      <c r="BM229" s="43"/>
      <c r="BN229" s="43"/>
      <c r="BO229" s="43"/>
      <c r="BP229" s="43"/>
      <c r="BQ229" s="43"/>
      <c r="BR229" s="43"/>
      <c r="BS229" s="43"/>
      <c r="BT229" s="43"/>
      <c r="BU229" s="43"/>
      <c r="BV229" s="43"/>
      <c r="BW229" s="43"/>
      <c r="BX229" s="43"/>
      <c r="BY229" s="43"/>
      <c r="BZ229" s="43"/>
      <c r="CA229" s="43"/>
      <c r="CB229" s="43"/>
      <c r="CC229" s="43"/>
      <c r="CD229" s="43"/>
      <c r="CE229" s="43"/>
      <c r="CF229" s="43"/>
      <c r="CG229" s="43"/>
      <c r="CH229" s="43"/>
      <c r="CI229" s="43"/>
    </row>
    <row r="230" spans="2:87" x14ac:dyDescent="0.25">
      <c r="B230" s="43"/>
      <c r="C230" s="88"/>
      <c r="D230" s="88"/>
      <c r="E230" s="88"/>
      <c r="F230" s="88"/>
      <c r="G230" s="88"/>
      <c r="H230" s="88"/>
      <c r="I230" s="88"/>
      <c r="J230" s="165"/>
      <c r="K230" s="82"/>
      <c r="L230" s="42"/>
      <c r="M230" s="42"/>
      <c r="N230" s="42"/>
      <c r="O230" s="42"/>
      <c r="P230" s="42"/>
      <c r="Q230" s="42"/>
      <c r="R230" s="42"/>
      <c r="S230" s="42"/>
      <c r="T230" s="42"/>
      <c r="U230" s="43"/>
      <c r="V230" s="109"/>
      <c r="W230" s="42"/>
      <c r="X230" s="42"/>
      <c r="Y230" s="42"/>
      <c r="Z230" s="42"/>
      <c r="AA230" s="42"/>
      <c r="AB230" s="42"/>
      <c r="AC230" s="42"/>
      <c r="AD230" s="42"/>
      <c r="AE230" s="42"/>
      <c r="AF230" s="43"/>
      <c r="AG230" s="87"/>
      <c r="AH230" s="88"/>
      <c r="AI230" s="88"/>
      <c r="AJ230" s="88"/>
      <c r="AK230" s="88"/>
      <c r="AL230" s="88"/>
      <c r="AM230" s="88"/>
      <c r="AN230" s="88"/>
      <c r="AO230" s="88"/>
      <c r="AP230" s="88"/>
      <c r="AQ230" s="43"/>
      <c r="AR230" s="132"/>
      <c r="AS230" s="132"/>
      <c r="AT230" s="132"/>
      <c r="AU230" s="132"/>
      <c r="AV230" s="132"/>
      <c r="AW230" s="132"/>
      <c r="AX230" s="132"/>
      <c r="AY230" s="100"/>
      <c r="AZ230" s="100"/>
      <c r="BA230" s="100"/>
      <c r="BB230" s="100"/>
      <c r="BC230" s="100"/>
      <c r="BD230" s="100"/>
      <c r="BE230" s="100"/>
      <c r="BF230" s="43"/>
      <c r="BG230" s="43"/>
      <c r="BH230" s="43"/>
      <c r="BI230" s="43"/>
      <c r="BJ230" s="43"/>
      <c r="BK230" s="43"/>
      <c r="BL230" s="43"/>
      <c r="BM230" s="43"/>
      <c r="BN230" s="43"/>
      <c r="BO230" s="43"/>
      <c r="BP230" s="43"/>
      <c r="BQ230" s="43"/>
      <c r="BR230" s="43"/>
      <c r="BS230" s="43"/>
      <c r="BT230" s="43"/>
      <c r="BU230" s="43"/>
      <c r="BV230" s="43"/>
      <c r="BW230" s="43"/>
      <c r="BX230" s="43"/>
      <c r="BY230" s="43"/>
      <c r="BZ230" s="43"/>
      <c r="CA230" s="43"/>
      <c r="CB230" s="43"/>
      <c r="CC230" s="43"/>
      <c r="CD230" s="43"/>
      <c r="CE230" s="43"/>
      <c r="CF230" s="43"/>
      <c r="CG230" s="43"/>
      <c r="CH230" s="43"/>
      <c r="CI230" s="43"/>
    </row>
    <row r="231" spans="2:87" x14ac:dyDescent="0.25">
      <c r="B231" s="163"/>
      <c r="C231" s="42"/>
      <c r="D231" s="42"/>
      <c r="E231" s="42"/>
      <c r="F231" s="42"/>
      <c r="G231" s="42"/>
      <c r="H231" s="42"/>
      <c r="I231" s="42"/>
      <c r="J231" s="165"/>
      <c r="K231" s="82"/>
      <c r="L231" s="42"/>
      <c r="M231" s="42"/>
      <c r="N231" s="42"/>
      <c r="O231" s="42"/>
      <c r="P231" s="42"/>
      <c r="Q231" s="42"/>
      <c r="R231" s="42"/>
      <c r="S231" s="42"/>
      <c r="T231" s="42"/>
      <c r="U231" s="43"/>
      <c r="V231" s="43"/>
      <c r="W231" s="134"/>
      <c r="X231" s="134"/>
      <c r="Y231" s="134"/>
      <c r="Z231" s="134"/>
      <c r="AA231" s="134"/>
      <c r="AB231" s="134"/>
      <c r="AC231" s="134"/>
      <c r="AD231" s="134"/>
      <c r="AE231" s="134"/>
      <c r="AF231" s="43"/>
      <c r="AG231" s="166"/>
      <c r="AH231" s="90"/>
      <c r="AI231" s="90"/>
      <c r="AJ231" s="90"/>
      <c r="AK231" s="90"/>
      <c r="AL231" s="90"/>
      <c r="AM231" s="90"/>
      <c r="AN231" s="90"/>
      <c r="AO231" s="90"/>
      <c r="AP231" s="90"/>
      <c r="AQ231" s="43"/>
      <c r="AR231" s="100"/>
      <c r="AS231" s="137"/>
      <c r="AT231" s="137"/>
      <c r="AU231" s="137"/>
      <c r="AV231" s="137"/>
      <c r="AW231" s="137"/>
      <c r="AX231" s="137"/>
      <c r="AY231" s="101"/>
      <c r="AZ231" s="101"/>
      <c r="BA231" s="101"/>
      <c r="BB231" s="101"/>
      <c r="BC231" s="101"/>
      <c r="BD231" s="101"/>
      <c r="BE231" s="101"/>
      <c r="BF231" s="43"/>
      <c r="BG231" s="43"/>
      <c r="BH231" s="43"/>
      <c r="BI231" s="43"/>
      <c r="BJ231" s="43"/>
      <c r="BK231" s="43"/>
      <c r="BL231" s="43"/>
      <c r="BM231" s="43"/>
      <c r="BN231" s="43"/>
      <c r="BO231" s="43"/>
      <c r="BP231" s="43"/>
      <c r="BQ231" s="43"/>
      <c r="BR231" s="43"/>
      <c r="BS231" s="43"/>
      <c r="BT231" s="43"/>
      <c r="BU231" s="43"/>
      <c r="BV231" s="43"/>
      <c r="BW231" s="43"/>
      <c r="BX231" s="43"/>
      <c r="BY231" s="43"/>
      <c r="BZ231" s="43"/>
      <c r="CA231" s="43"/>
      <c r="CB231" s="43"/>
      <c r="CC231" s="43"/>
      <c r="CD231" s="43"/>
      <c r="CE231" s="43"/>
      <c r="CF231" s="43"/>
      <c r="CG231" s="43"/>
      <c r="CH231" s="43"/>
      <c r="CI231" s="43"/>
    </row>
    <row r="232" spans="2:87" x14ac:dyDescent="0.25">
      <c r="B232" s="163"/>
      <c r="C232" s="42"/>
      <c r="D232" s="42"/>
      <c r="E232" s="42"/>
      <c r="F232" s="42"/>
      <c r="G232" s="42"/>
      <c r="H232" s="42"/>
      <c r="I232" s="42"/>
      <c r="J232" s="165"/>
      <c r="K232" s="163"/>
      <c r="L232" s="42"/>
      <c r="M232" s="42"/>
      <c r="N232" s="42"/>
      <c r="O232" s="42"/>
      <c r="P232" s="42"/>
      <c r="Q232" s="42"/>
      <c r="R232" s="42"/>
      <c r="S232" s="42"/>
      <c r="T232" s="42"/>
      <c r="U232" s="43"/>
      <c r="V232" s="43"/>
      <c r="W232" s="88"/>
      <c r="X232" s="88"/>
      <c r="Y232" s="88"/>
      <c r="Z232" s="88"/>
      <c r="AA232" s="88"/>
      <c r="AB232" s="88"/>
      <c r="AC232" s="88"/>
      <c r="AD232" s="88"/>
      <c r="AE232" s="88"/>
      <c r="AF232" s="43"/>
      <c r="AG232" s="164"/>
      <c r="AH232" s="88"/>
      <c r="AI232" s="88"/>
      <c r="AJ232" s="88"/>
      <c r="AK232" s="88"/>
      <c r="AL232" s="88"/>
      <c r="AM232" s="88"/>
      <c r="AN232" s="88"/>
      <c r="AO232" s="88"/>
      <c r="AP232" s="88"/>
      <c r="AQ232" s="43"/>
      <c r="AR232" s="100"/>
      <c r="AS232" s="137"/>
      <c r="AT232" s="137"/>
      <c r="AU232" s="137"/>
      <c r="AV232" s="137"/>
      <c r="AW232" s="137"/>
      <c r="AX232" s="137"/>
      <c r="AY232" s="101"/>
      <c r="AZ232" s="101"/>
      <c r="BA232" s="101"/>
      <c r="BB232" s="101"/>
      <c r="BC232" s="101"/>
      <c r="BD232" s="101"/>
      <c r="BE232" s="101"/>
      <c r="BF232" s="43"/>
      <c r="BG232" s="43"/>
      <c r="BH232" s="43"/>
      <c r="BI232" s="43"/>
      <c r="BJ232" s="43"/>
      <c r="BK232" s="43"/>
      <c r="BL232" s="43"/>
      <c r="BM232" s="43"/>
      <c r="BN232" s="43"/>
      <c r="BO232" s="43"/>
      <c r="BP232" s="43"/>
      <c r="BQ232" s="43"/>
      <c r="BR232" s="43"/>
      <c r="BS232" s="43"/>
      <c r="BT232" s="43"/>
      <c r="BU232" s="43"/>
      <c r="BV232" s="43"/>
      <c r="BW232" s="43"/>
      <c r="BX232" s="43"/>
      <c r="BY232" s="43"/>
      <c r="BZ232" s="43"/>
      <c r="CA232" s="43"/>
      <c r="CB232" s="43"/>
      <c r="CC232" s="43"/>
      <c r="CD232" s="43"/>
      <c r="CE232" s="43"/>
      <c r="CF232" s="43"/>
      <c r="CG232" s="43"/>
      <c r="CH232" s="43"/>
      <c r="CI232" s="43"/>
    </row>
    <row r="233" spans="2:87" x14ac:dyDescent="0.25">
      <c r="B233" s="43"/>
      <c r="C233" s="42"/>
      <c r="D233" s="42"/>
      <c r="E233" s="42"/>
      <c r="F233" s="42"/>
      <c r="G233" s="42"/>
      <c r="H233" s="42"/>
      <c r="I233" s="42"/>
      <c r="J233" s="25"/>
      <c r="K233" s="43"/>
      <c r="L233" s="42"/>
      <c r="M233" s="42"/>
      <c r="N233" s="42"/>
      <c r="O233" s="42"/>
      <c r="P233" s="42"/>
      <c r="Q233" s="42"/>
      <c r="R233" s="42"/>
      <c r="S233" s="42"/>
      <c r="T233" s="42"/>
      <c r="U233" s="43"/>
      <c r="V233" s="138"/>
      <c r="W233" s="138"/>
      <c r="X233" s="138"/>
      <c r="Y233" s="138"/>
      <c r="Z233" s="138"/>
      <c r="AA233" s="138"/>
      <c r="AB233" s="138"/>
      <c r="AC233" s="138"/>
      <c r="AD233" s="138"/>
      <c r="AE233" s="138"/>
      <c r="AF233" s="43"/>
      <c r="AG233" s="87"/>
      <c r="AH233" s="42"/>
      <c r="AI233" s="42"/>
      <c r="AJ233" s="42"/>
      <c r="AK233" s="42"/>
      <c r="AL233" s="42"/>
      <c r="AM233" s="42"/>
      <c r="AN233" s="42"/>
      <c r="AO233" s="42"/>
      <c r="AP233" s="42"/>
      <c r="AQ233" s="43"/>
      <c r="AR233" s="100"/>
      <c r="AS233" s="137"/>
      <c r="AT233" s="137"/>
      <c r="AU233" s="137"/>
      <c r="AV233" s="137"/>
      <c r="AW233" s="137"/>
      <c r="AX233" s="137"/>
      <c r="AY233" s="102"/>
      <c r="AZ233" s="102"/>
      <c r="BA233" s="102"/>
      <c r="BB233" s="102"/>
      <c r="BC233" s="102"/>
      <c r="BD233" s="102"/>
      <c r="BE233" s="102"/>
      <c r="BF233" s="43"/>
      <c r="BG233" s="43"/>
      <c r="BH233" s="43"/>
      <c r="BI233" s="43"/>
      <c r="BJ233" s="43"/>
      <c r="BK233" s="43"/>
      <c r="BL233" s="43"/>
      <c r="BM233" s="43"/>
      <c r="BN233" s="43"/>
      <c r="BO233" s="43"/>
      <c r="BP233" s="43"/>
      <c r="BQ233" s="43"/>
      <c r="BR233" s="43"/>
      <c r="BS233" s="43"/>
      <c r="BT233" s="43"/>
      <c r="BU233" s="43"/>
      <c r="BV233" s="43"/>
      <c r="BW233" s="43"/>
      <c r="BX233" s="43"/>
      <c r="BY233" s="43"/>
      <c r="BZ233" s="43"/>
      <c r="CA233" s="43"/>
      <c r="CB233" s="43"/>
      <c r="CC233" s="43"/>
      <c r="CD233" s="43"/>
      <c r="CE233" s="43"/>
      <c r="CF233" s="43"/>
      <c r="CG233" s="43"/>
      <c r="CH233" s="43"/>
      <c r="CI233" s="43"/>
    </row>
    <row r="234" spans="2:87" x14ac:dyDescent="0.25">
      <c r="B234" s="163"/>
      <c r="C234" s="42"/>
      <c r="D234" s="42"/>
      <c r="E234" s="42"/>
      <c r="F234" s="42"/>
      <c r="G234" s="42"/>
      <c r="H234" s="42"/>
      <c r="I234" s="42"/>
      <c r="J234" s="25"/>
      <c r="K234" s="163"/>
      <c r="L234" s="42"/>
      <c r="M234" s="42"/>
      <c r="N234" s="42"/>
      <c r="O234" s="42"/>
      <c r="P234" s="42"/>
      <c r="Q234" s="42"/>
      <c r="R234" s="42"/>
      <c r="S234" s="42"/>
      <c r="T234" s="42"/>
      <c r="U234" s="43"/>
      <c r="V234" s="43"/>
      <c r="W234" s="43"/>
      <c r="X234" s="43"/>
      <c r="Y234" s="43"/>
      <c r="Z234" s="43"/>
      <c r="AA234" s="43"/>
      <c r="AB234" s="43"/>
      <c r="AC234" s="43"/>
      <c r="AD234" s="43"/>
      <c r="AE234" s="43"/>
      <c r="AF234" s="43"/>
      <c r="AG234" s="87"/>
      <c r="AH234" s="88"/>
      <c r="AI234" s="88"/>
      <c r="AJ234" s="88"/>
      <c r="AK234" s="88"/>
      <c r="AL234" s="88"/>
      <c r="AM234" s="88"/>
      <c r="AN234" s="88"/>
      <c r="AO234" s="88"/>
      <c r="AP234" s="88"/>
      <c r="AQ234" s="43"/>
      <c r="AR234" s="100"/>
      <c r="AS234" s="137"/>
      <c r="AT234" s="137"/>
      <c r="AU234" s="137"/>
      <c r="AV234" s="137"/>
      <c r="AW234" s="137"/>
      <c r="AX234" s="137"/>
      <c r="AY234" s="101"/>
      <c r="AZ234" s="101"/>
      <c r="BA234" s="101"/>
      <c r="BB234" s="101"/>
      <c r="BC234" s="101"/>
      <c r="BD234" s="101"/>
      <c r="BE234" s="101"/>
      <c r="BF234" s="43"/>
      <c r="BG234" s="43"/>
      <c r="BH234" s="43"/>
      <c r="BI234" s="43"/>
      <c r="BJ234" s="43"/>
      <c r="BK234" s="43"/>
      <c r="BL234" s="43"/>
      <c r="BM234" s="43"/>
      <c r="BN234" s="43"/>
      <c r="BO234" s="43"/>
      <c r="BP234" s="43"/>
      <c r="BQ234" s="43"/>
      <c r="BR234" s="43"/>
      <c r="BS234" s="43"/>
      <c r="BT234" s="43"/>
      <c r="BU234" s="43"/>
      <c r="BV234" s="43"/>
      <c r="BW234" s="43"/>
      <c r="BX234" s="43"/>
      <c r="BY234" s="43"/>
      <c r="BZ234" s="43"/>
      <c r="CA234" s="43"/>
      <c r="CB234" s="43"/>
      <c r="CC234" s="43"/>
      <c r="CD234" s="43"/>
      <c r="CE234" s="43"/>
      <c r="CF234" s="43"/>
      <c r="CG234" s="43"/>
      <c r="CH234" s="43"/>
      <c r="CI234" s="43"/>
    </row>
    <row r="235" spans="2:87" x14ac:dyDescent="0.25">
      <c r="B235" s="163"/>
      <c r="C235" s="96"/>
      <c r="D235" s="96"/>
      <c r="E235" s="96"/>
      <c r="F235" s="96"/>
      <c r="G235" s="96"/>
      <c r="H235" s="96"/>
      <c r="I235" s="96"/>
      <c r="J235" s="25"/>
      <c r="K235" s="163"/>
      <c r="L235" s="42"/>
      <c r="M235" s="42"/>
      <c r="N235" s="42"/>
      <c r="O235" s="42"/>
      <c r="P235" s="42"/>
      <c r="Q235" s="42"/>
      <c r="R235" s="42"/>
      <c r="S235" s="42"/>
      <c r="T235" s="42"/>
      <c r="U235" s="43"/>
      <c r="V235" s="43"/>
      <c r="W235" s="43"/>
      <c r="X235" s="121"/>
      <c r="Y235" s="121"/>
      <c r="Z235" s="121"/>
      <c r="AA235" s="121"/>
      <c r="AB235" s="121"/>
      <c r="AC235" s="121"/>
      <c r="AD235" s="121"/>
      <c r="AE235" s="121"/>
      <c r="AF235" s="43"/>
      <c r="AG235" s="98"/>
      <c r="AH235" s="42"/>
      <c r="AI235" s="42"/>
      <c r="AJ235" s="42"/>
      <c r="AK235" s="42"/>
      <c r="AL235" s="42"/>
      <c r="AM235" s="42"/>
      <c r="AN235" s="42"/>
      <c r="AO235" s="42"/>
      <c r="AP235" s="42"/>
      <c r="AQ235" s="43"/>
      <c r="AR235" s="100"/>
      <c r="AS235" s="137"/>
      <c r="AT235" s="137"/>
      <c r="AU235" s="137"/>
      <c r="AV235" s="137"/>
      <c r="AW235" s="137"/>
      <c r="AX235" s="137"/>
      <c r="AY235" s="101"/>
      <c r="AZ235" s="101"/>
      <c r="BA235" s="101"/>
      <c r="BB235" s="101"/>
      <c r="BC235" s="101"/>
      <c r="BD235" s="101"/>
      <c r="BE235" s="101"/>
      <c r="BF235" s="43"/>
      <c r="BG235" s="43"/>
      <c r="BH235" s="43"/>
      <c r="BI235" s="43"/>
      <c r="BJ235" s="43"/>
      <c r="BK235" s="43"/>
      <c r="BL235" s="43"/>
      <c r="BM235" s="43"/>
      <c r="BN235" s="43"/>
      <c r="BO235" s="43"/>
      <c r="BP235" s="43"/>
      <c r="BQ235" s="43"/>
      <c r="BR235" s="43"/>
      <c r="BS235" s="43"/>
      <c r="BT235" s="43"/>
      <c r="BU235" s="43"/>
      <c r="BV235" s="43"/>
      <c r="BW235" s="43"/>
      <c r="BX235" s="43"/>
      <c r="BY235" s="43"/>
      <c r="BZ235" s="43"/>
      <c r="CA235" s="43"/>
      <c r="CB235" s="43"/>
      <c r="CC235" s="43"/>
      <c r="CD235" s="43"/>
      <c r="CE235" s="43"/>
      <c r="CF235" s="43"/>
      <c r="CG235" s="43"/>
      <c r="CH235" s="43"/>
      <c r="CI235" s="43"/>
    </row>
    <row r="236" spans="2:87" x14ac:dyDescent="0.25">
      <c r="B236" s="163"/>
      <c r="C236" s="96"/>
      <c r="D236" s="96"/>
      <c r="E236" s="96"/>
      <c r="F236" s="96"/>
      <c r="G236" s="96"/>
      <c r="H236" s="96"/>
      <c r="I236" s="96"/>
      <c r="J236" s="25"/>
      <c r="K236" s="84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  <c r="AA236" s="43"/>
      <c r="AB236" s="43"/>
      <c r="AC236" s="43"/>
      <c r="AD236" s="43"/>
      <c r="AE236" s="131"/>
      <c r="AF236" s="43"/>
      <c r="AG236" s="98"/>
      <c r="AH236" s="42"/>
      <c r="AI236" s="42"/>
      <c r="AJ236" s="42"/>
      <c r="AK236" s="42"/>
      <c r="AL236" s="42"/>
      <c r="AM236" s="42"/>
      <c r="AN236" s="42"/>
      <c r="AO236" s="42"/>
      <c r="AP236" s="42"/>
      <c r="AQ236" s="43"/>
      <c r="AR236" s="100"/>
      <c r="AS236" s="136"/>
      <c r="AT236" s="136"/>
      <c r="AU236" s="136"/>
      <c r="AV236" s="136"/>
      <c r="AW236" s="136"/>
      <c r="AX236" s="136"/>
      <c r="AY236" s="102"/>
      <c r="AZ236" s="102"/>
      <c r="BA236" s="102"/>
      <c r="BB236" s="102"/>
      <c r="BC236" s="102"/>
      <c r="BD236" s="102"/>
      <c r="BE236" s="102"/>
      <c r="BF236" s="43"/>
      <c r="BG236" s="43"/>
      <c r="BH236" s="43"/>
      <c r="BI236" s="43"/>
      <c r="BJ236" s="43"/>
      <c r="BK236" s="43"/>
      <c r="BL236" s="43"/>
      <c r="BM236" s="43"/>
      <c r="BN236" s="43"/>
      <c r="BO236" s="43"/>
      <c r="BP236" s="43"/>
      <c r="BQ236" s="43"/>
      <c r="BR236" s="43"/>
      <c r="BS236" s="43"/>
      <c r="BT236" s="43"/>
      <c r="BU236" s="43"/>
      <c r="BV236" s="43"/>
      <c r="BW236" s="43"/>
      <c r="BX236" s="43"/>
      <c r="BY236" s="43"/>
      <c r="BZ236" s="43"/>
      <c r="CA236" s="43"/>
      <c r="CB236" s="43"/>
      <c r="CC236" s="43"/>
      <c r="CD236" s="43"/>
      <c r="CE236" s="43"/>
      <c r="CF236" s="43"/>
      <c r="CG236" s="43"/>
      <c r="CH236" s="43"/>
      <c r="CI236" s="43"/>
    </row>
    <row r="237" spans="2:87" x14ac:dyDescent="0.25">
      <c r="B237" s="43"/>
      <c r="C237" s="96"/>
      <c r="D237" s="96"/>
      <c r="E237" s="96"/>
      <c r="F237" s="96"/>
      <c r="G237" s="96"/>
      <c r="H237" s="96"/>
      <c r="I237" s="96"/>
      <c r="J237" s="25"/>
      <c r="K237" s="163"/>
      <c r="L237" s="42"/>
      <c r="M237" s="42"/>
      <c r="N237" s="42"/>
      <c r="O237" s="42"/>
      <c r="P237" s="42"/>
      <c r="Q237" s="42"/>
      <c r="R237" s="42"/>
      <c r="S237" s="42"/>
      <c r="T237" s="42"/>
      <c r="U237" s="43"/>
      <c r="V237" s="43"/>
      <c r="W237" s="43"/>
      <c r="X237" s="43"/>
      <c r="Y237" s="43"/>
      <c r="Z237" s="43"/>
      <c r="AA237" s="43"/>
      <c r="AB237" s="43"/>
      <c r="AC237" s="43"/>
      <c r="AD237" s="43"/>
      <c r="AE237" s="43"/>
      <c r="AF237" s="43"/>
      <c r="AG237" s="98"/>
      <c r="AH237" s="42"/>
      <c r="AI237" s="42"/>
      <c r="AJ237" s="42"/>
      <c r="AK237" s="42"/>
      <c r="AL237" s="42"/>
      <c r="AM237" s="42"/>
      <c r="AN237" s="42"/>
      <c r="AO237" s="42"/>
      <c r="AP237" s="42"/>
      <c r="AQ237" s="43"/>
      <c r="AR237" s="100"/>
      <c r="AS237" s="100"/>
      <c r="AT237" s="100"/>
      <c r="AU237" s="100"/>
      <c r="AV237" s="100"/>
      <c r="AW237" s="100"/>
      <c r="AX237" s="100"/>
      <c r="AY237" s="101"/>
      <c r="AZ237" s="101"/>
      <c r="BA237" s="101"/>
      <c r="BB237" s="101"/>
      <c r="BC237" s="101"/>
      <c r="BD237" s="101"/>
      <c r="BE237" s="101"/>
      <c r="BF237" s="43"/>
      <c r="BG237" s="43"/>
      <c r="BH237" s="43"/>
      <c r="BI237" s="43"/>
      <c r="BJ237" s="43"/>
      <c r="BK237" s="43"/>
      <c r="BL237" s="43"/>
      <c r="BM237" s="43"/>
      <c r="BN237" s="43"/>
      <c r="BO237" s="43"/>
      <c r="BP237" s="43"/>
      <c r="BQ237" s="43"/>
      <c r="BR237" s="43"/>
      <c r="BS237" s="43"/>
      <c r="BT237" s="43"/>
      <c r="BU237" s="43"/>
      <c r="BV237" s="43"/>
      <c r="BW237" s="43"/>
      <c r="BX237" s="43"/>
      <c r="BY237" s="43"/>
      <c r="BZ237" s="43"/>
      <c r="CA237" s="43"/>
      <c r="CB237" s="43"/>
      <c r="CC237" s="43"/>
      <c r="CD237" s="43"/>
      <c r="CE237" s="43"/>
      <c r="CF237" s="43"/>
      <c r="CG237" s="43"/>
      <c r="CH237" s="43"/>
      <c r="CI237" s="43"/>
    </row>
    <row r="238" spans="2:87" x14ac:dyDescent="0.25">
      <c r="B238" s="226"/>
      <c r="C238" s="226"/>
      <c r="D238" s="226"/>
      <c r="E238" s="226"/>
      <c r="F238" s="226"/>
      <c r="G238" s="226"/>
      <c r="H238" s="226"/>
      <c r="I238" s="226"/>
      <c r="J238" s="25"/>
      <c r="K238" s="163"/>
      <c r="L238" s="42"/>
      <c r="M238" s="42"/>
      <c r="N238" s="42"/>
      <c r="O238" s="42"/>
      <c r="P238" s="42"/>
      <c r="Q238" s="42"/>
      <c r="R238" s="42"/>
      <c r="S238" s="42"/>
      <c r="T238" s="42"/>
      <c r="U238" s="43"/>
      <c r="V238" s="43"/>
      <c r="W238" s="43"/>
      <c r="X238" s="43"/>
      <c r="Y238" s="43"/>
      <c r="Z238" s="43"/>
      <c r="AA238" s="43"/>
      <c r="AB238" s="43"/>
      <c r="AC238" s="43"/>
      <c r="AD238" s="43"/>
      <c r="AE238" s="43"/>
      <c r="AF238" s="43"/>
      <c r="AG238" s="164"/>
      <c r="AH238" s="88"/>
      <c r="AI238" s="88"/>
      <c r="AJ238" s="88"/>
      <c r="AK238" s="88"/>
      <c r="AL238" s="88"/>
      <c r="AM238" s="88"/>
      <c r="AN238" s="88"/>
      <c r="AO238" s="88"/>
      <c r="AP238" s="88"/>
      <c r="AQ238" s="43"/>
      <c r="AR238" s="100"/>
      <c r="AS238" s="100"/>
      <c r="AT238" s="100"/>
      <c r="AU238" s="100"/>
      <c r="AV238" s="100"/>
      <c r="AW238" s="100"/>
      <c r="AX238" s="100"/>
      <c r="AY238" s="101"/>
      <c r="AZ238" s="101"/>
      <c r="BA238" s="101"/>
      <c r="BB238" s="101"/>
      <c r="BC238" s="101"/>
      <c r="BD238" s="101"/>
      <c r="BE238" s="101"/>
      <c r="BF238" s="43"/>
      <c r="BG238" s="43"/>
      <c r="BH238" s="43"/>
      <c r="BI238" s="43"/>
      <c r="BJ238" s="43"/>
      <c r="BK238" s="43"/>
      <c r="BL238" s="43"/>
      <c r="BM238" s="43"/>
      <c r="BN238" s="43"/>
      <c r="BO238" s="43"/>
      <c r="BP238" s="43"/>
      <c r="BQ238" s="43"/>
      <c r="BR238" s="43"/>
      <c r="BS238" s="43"/>
      <c r="BT238" s="43"/>
      <c r="BU238" s="43"/>
      <c r="BV238" s="43"/>
      <c r="BW238" s="43"/>
      <c r="BX238" s="43"/>
      <c r="BY238" s="43"/>
      <c r="BZ238" s="43"/>
      <c r="CA238" s="43"/>
      <c r="CB238" s="43"/>
      <c r="CC238" s="43"/>
      <c r="CD238" s="43"/>
      <c r="CE238" s="43"/>
      <c r="CF238" s="43"/>
      <c r="CG238" s="43"/>
      <c r="CH238" s="43"/>
      <c r="CI238" s="43"/>
    </row>
    <row r="239" spans="2:87" x14ac:dyDescent="0.25">
      <c r="B239" s="163"/>
      <c r="C239" s="42"/>
      <c r="D239" s="42"/>
      <c r="E239" s="42"/>
      <c r="F239" s="42"/>
      <c r="G239" s="42"/>
      <c r="H239" s="42"/>
      <c r="I239" s="42"/>
      <c r="J239" s="25"/>
      <c r="K239" s="138"/>
      <c r="L239" s="138"/>
      <c r="M239" s="138"/>
      <c r="N239" s="138"/>
      <c r="O239" s="138"/>
      <c r="P239" s="138"/>
      <c r="Q239" s="138"/>
      <c r="R239" s="138"/>
      <c r="S239" s="138"/>
      <c r="T239" s="138"/>
      <c r="U239" s="43"/>
      <c r="V239" s="43"/>
      <c r="W239" s="43"/>
      <c r="X239" s="43"/>
      <c r="Y239" s="43"/>
      <c r="Z239" s="43"/>
      <c r="AA239" s="43"/>
      <c r="AB239" s="43"/>
      <c r="AC239" s="43"/>
      <c r="AD239" s="43"/>
      <c r="AE239" s="43"/>
      <c r="AF239" s="43"/>
      <c r="AG239" s="87"/>
      <c r="AH239" s="88"/>
      <c r="AI239" s="88"/>
      <c r="AJ239" s="88"/>
      <c r="AK239" s="88"/>
      <c r="AL239" s="88"/>
      <c r="AM239" s="88"/>
      <c r="AN239" s="88"/>
      <c r="AO239" s="88"/>
      <c r="AP239" s="88"/>
      <c r="AQ239" s="43"/>
      <c r="AR239" s="100"/>
      <c r="AS239" s="100"/>
      <c r="AT239" s="100"/>
      <c r="AU239" s="100"/>
      <c r="AV239" s="100"/>
      <c r="AW239" s="100"/>
      <c r="AX239" s="100"/>
      <c r="AY239" s="101"/>
      <c r="AZ239" s="101"/>
      <c r="BA239" s="101"/>
      <c r="BB239" s="101"/>
      <c r="BC239" s="101"/>
      <c r="BD239" s="101"/>
      <c r="BE239" s="101"/>
      <c r="BF239" s="43"/>
      <c r="BG239" s="43"/>
      <c r="BH239" s="43"/>
      <c r="BI239" s="43"/>
      <c r="BJ239" s="43"/>
      <c r="BK239" s="43"/>
      <c r="BL239" s="43"/>
      <c r="BM239" s="43"/>
      <c r="BN239" s="43"/>
      <c r="BO239" s="43"/>
      <c r="BP239" s="43"/>
      <c r="BQ239" s="43"/>
      <c r="BR239" s="43"/>
      <c r="BS239" s="43"/>
      <c r="BT239" s="43"/>
      <c r="BU239" s="43"/>
      <c r="BV239" s="43"/>
      <c r="BW239" s="43"/>
      <c r="BX239" s="43"/>
      <c r="BY239" s="43"/>
      <c r="BZ239" s="43"/>
      <c r="CA239" s="43"/>
      <c r="CB239" s="43"/>
      <c r="CC239" s="43"/>
      <c r="CD239" s="43"/>
      <c r="CE239" s="43"/>
      <c r="CF239" s="43"/>
      <c r="CG239" s="43"/>
      <c r="CH239" s="43"/>
      <c r="CI239" s="43"/>
    </row>
    <row r="240" spans="2:87" x14ac:dyDescent="0.25">
      <c r="B240" s="163"/>
      <c r="C240" s="103"/>
      <c r="D240" s="103"/>
      <c r="E240" s="103"/>
      <c r="F240" s="103"/>
      <c r="G240" s="103"/>
      <c r="H240" s="103"/>
      <c r="I240" s="103"/>
      <c r="J240" s="21"/>
      <c r="K240" s="103"/>
      <c r="L240" s="103"/>
      <c r="M240" s="103"/>
      <c r="N240" s="103"/>
      <c r="O240" s="103"/>
      <c r="P240" s="103"/>
      <c r="Q240" s="103"/>
      <c r="R240" s="103"/>
      <c r="S240" s="103"/>
      <c r="T240" s="43"/>
      <c r="U240" s="43"/>
      <c r="V240" s="43"/>
      <c r="W240" s="43"/>
      <c r="X240" s="43"/>
      <c r="Y240" s="43"/>
      <c r="Z240" s="43"/>
      <c r="AA240" s="43"/>
      <c r="AB240" s="43"/>
      <c r="AC240" s="43"/>
      <c r="AD240" s="43"/>
      <c r="AE240" s="43"/>
      <c r="AF240" s="43"/>
      <c r="AG240" s="87"/>
      <c r="AH240" s="88"/>
      <c r="AI240" s="88"/>
      <c r="AJ240" s="88"/>
      <c r="AK240" s="88"/>
      <c r="AL240" s="88"/>
      <c r="AM240" s="88"/>
      <c r="AN240" s="88"/>
      <c r="AO240" s="88"/>
      <c r="AP240" s="88"/>
      <c r="AQ240" s="43"/>
      <c r="AR240" s="100"/>
      <c r="AS240" s="100"/>
      <c r="AT240" s="100"/>
      <c r="AU240" s="100"/>
      <c r="AV240" s="100"/>
      <c r="AW240" s="100"/>
      <c r="AX240" s="100"/>
      <c r="AY240" s="101"/>
      <c r="AZ240" s="101"/>
      <c r="BA240" s="101"/>
      <c r="BB240" s="101"/>
      <c r="BC240" s="101"/>
      <c r="BD240" s="101"/>
      <c r="BE240" s="101"/>
      <c r="BF240" s="43"/>
      <c r="BG240" s="43"/>
      <c r="BH240" s="43"/>
      <c r="BI240" s="43"/>
      <c r="BJ240" s="43"/>
      <c r="BK240" s="43"/>
      <c r="BL240" s="43"/>
      <c r="BM240" s="43"/>
      <c r="BN240" s="43"/>
      <c r="BO240" s="43"/>
      <c r="BP240" s="43"/>
      <c r="BQ240" s="43"/>
      <c r="BR240" s="43"/>
      <c r="BS240" s="43"/>
      <c r="BT240" s="43"/>
      <c r="BU240" s="43"/>
      <c r="BV240" s="43"/>
      <c r="BW240" s="43"/>
      <c r="BX240" s="43"/>
      <c r="BY240" s="43"/>
      <c r="BZ240" s="43"/>
      <c r="CA240" s="43"/>
      <c r="CB240" s="43"/>
      <c r="CC240" s="43"/>
      <c r="CD240" s="43"/>
      <c r="CE240" s="43"/>
      <c r="CF240" s="43"/>
      <c r="CG240" s="43"/>
      <c r="CH240" s="43"/>
      <c r="CI240" s="43"/>
    </row>
    <row r="241" spans="2:87" x14ac:dyDescent="0.25">
      <c r="B241" s="82"/>
      <c r="C241" s="42"/>
      <c r="D241" s="42"/>
      <c r="E241" s="42"/>
      <c r="F241" s="42"/>
      <c r="G241" s="42"/>
      <c r="H241" s="42"/>
      <c r="I241" s="42"/>
      <c r="J241" s="25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111"/>
      <c r="V241" s="43"/>
      <c r="W241" s="43"/>
      <c r="X241" s="43"/>
      <c r="Y241" s="43"/>
      <c r="Z241" s="43"/>
      <c r="AA241" s="43"/>
      <c r="AB241" s="43"/>
      <c r="AC241" s="43"/>
      <c r="AD241" s="43"/>
      <c r="AE241" s="43"/>
      <c r="AF241" s="43"/>
      <c r="AG241" s="87"/>
      <c r="AH241" s="88"/>
      <c r="AI241" s="88"/>
      <c r="AJ241" s="88"/>
      <c r="AK241" s="88"/>
      <c r="AL241" s="88"/>
      <c r="AM241" s="88"/>
      <c r="AN241" s="88"/>
      <c r="AO241" s="88"/>
      <c r="AP241" s="88"/>
      <c r="AQ241" s="43"/>
      <c r="AR241" s="100"/>
      <c r="AS241" s="43"/>
      <c r="AT241" s="43"/>
      <c r="AU241" s="43"/>
      <c r="AV241" s="43"/>
      <c r="AW241" s="43"/>
      <c r="AX241" s="43"/>
      <c r="AY241" s="101"/>
      <c r="AZ241" s="101"/>
      <c r="BA241" s="101"/>
      <c r="BB241" s="101"/>
      <c r="BC241" s="101"/>
      <c r="BD241" s="101"/>
      <c r="BE241" s="101"/>
      <c r="BF241" s="43"/>
      <c r="BG241" s="43"/>
      <c r="BH241" s="43"/>
      <c r="BI241" s="43"/>
      <c r="BJ241" s="43"/>
      <c r="BK241" s="43"/>
      <c r="BL241" s="43"/>
      <c r="BM241" s="43"/>
      <c r="BN241" s="43"/>
      <c r="BO241" s="43"/>
      <c r="BP241" s="43"/>
      <c r="BQ241" s="43"/>
      <c r="BR241" s="43"/>
      <c r="BS241" s="43"/>
      <c r="BT241" s="43"/>
      <c r="BU241" s="43"/>
      <c r="BV241" s="43"/>
      <c r="BW241" s="43"/>
      <c r="BX241" s="43"/>
      <c r="BY241" s="43"/>
      <c r="BZ241" s="43"/>
      <c r="CA241" s="43"/>
      <c r="CB241" s="43"/>
      <c r="CC241" s="43"/>
      <c r="CD241" s="43"/>
      <c r="CE241" s="43"/>
      <c r="CF241" s="43"/>
      <c r="CG241" s="43"/>
      <c r="CH241" s="43"/>
      <c r="CI241" s="43"/>
    </row>
    <row r="242" spans="2:87" x14ac:dyDescent="0.25">
      <c r="B242" s="163"/>
      <c r="C242" s="103"/>
      <c r="D242" s="103"/>
      <c r="E242" s="103"/>
      <c r="F242" s="103"/>
      <c r="G242" s="103"/>
      <c r="H242" s="103"/>
      <c r="I242" s="103"/>
      <c r="J242" s="21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111"/>
      <c r="V242" s="43"/>
      <c r="W242" s="43"/>
      <c r="X242" s="43"/>
      <c r="Y242" s="43"/>
      <c r="Z242" s="43"/>
      <c r="AA242" s="43"/>
      <c r="AB242" s="43"/>
      <c r="AC242" s="43"/>
      <c r="AD242" s="43"/>
      <c r="AE242" s="43"/>
      <c r="AF242" s="43"/>
      <c r="AG242" s="98"/>
      <c r="AH242" s="88"/>
      <c r="AI242" s="88"/>
      <c r="AJ242" s="88"/>
      <c r="AK242" s="88"/>
      <c r="AL242" s="88"/>
      <c r="AM242" s="88"/>
      <c r="AN242" s="88"/>
      <c r="AO242" s="88"/>
      <c r="AP242" s="88"/>
      <c r="AQ242" s="43"/>
      <c r="AR242" s="100"/>
      <c r="AS242" s="43"/>
      <c r="AT242" s="43"/>
      <c r="AU242" s="43"/>
      <c r="AV242" s="43"/>
      <c r="AW242" s="43"/>
      <c r="AX242" s="43"/>
      <c r="AY242" s="101"/>
      <c r="AZ242" s="101"/>
      <c r="BA242" s="101"/>
      <c r="BB242" s="101"/>
      <c r="BC242" s="101"/>
      <c r="BD242" s="101"/>
      <c r="BE242" s="101"/>
      <c r="BF242" s="43"/>
      <c r="BG242" s="43"/>
      <c r="BH242" s="43"/>
      <c r="BI242" s="43"/>
      <c r="BJ242" s="43"/>
      <c r="BK242" s="43"/>
      <c r="BL242" s="43"/>
      <c r="BM242" s="43"/>
      <c r="BN242" s="43"/>
      <c r="BO242" s="43"/>
      <c r="BP242" s="43"/>
      <c r="BQ242" s="43"/>
      <c r="BR242" s="43"/>
      <c r="BS242" s="43"/>
      <c r="BT242" s="43"/>
      <c r="BU242" s="43"/>
      <c r="BV242" s="43"/>
      <c r="BW242" s="43"/>
      <c r="BX242" s="43"/>
      <c r="BY242" s="43"/>
      <c r="BZ242" s="43"/>
      <c r="CA242" s="43"/>
      <c r="CB242" s="43"/>
      <c r="CC242" s="43"/>
      <c r="CD242" s="43"/>
      <c r="CE242" s="43"/>
      <c r="CF242" s="43"/>
      <c r="CG242" s="43"/>
      <c r="CH242" s="43"/>
      <c r="CI242" s="43"/>
    </row>
    <row r="243" spans="2:87" x14ac:dyDescent="0.25">
      <c r="B243" s="82"/>
      <c r="C243" s="42"/>
      <c r="D243" s="42"/>
      <c r="E243" s="42"/>
      <c r="F243" s="42"/>
      <c r="G243" s="42"/>
      <c r="H243" s="42"/>
      <c r="I243" s="42"/>
      <c r="J243" s="25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111"/>
      <c r="V243" s="43"/>
      <c r="W243" s="43"/>
      <c r="X243" s="43"/>
      <c r="Y243" s="43"/>
      <c r="Z243" s="43"/>
      <c r="AA243" s="43"/>
      <c r="AB243" s="43"/>
      <c r="AC243" s="43"/>
      <c r="AD243" s="43"/>
      <c r="AE243" s="43"/>
      <c r="AF243" s="43"/>
      <c r="AG243" s="87"/>
      <c r="AH243" s="90"/>
      <c r="AI243" s="90"/>
      <c r="AJ243" s="90"/>
      <c r="AK243" s="90"/>
      <c r="AL243" s="90"/>
      <c r="AM243" s="90"/>
      <c r="AN243" s="90"/>
      <c r="AO243" s="90"/>
      <c r="AP243" s="90"/>
      <c r="AQ243" s="43"/>
      <c r="AR243" s="43"/>
      <c r="AS243" s="43"/>
      <c r="AT243" s="43"/>
      <c r="AU243" s="43"/>
      <c r="AV243" s="43"/>
      <c r="AW243" s="43"/>
      <c r="AX243" s="43"/>
      <c r="AY243" s="43"/>
      <c r="AZ243" s="43"/>
      <c r="BA243" s="43"/>
      <c r="BB243" s="43"/>
      <c r="BC243" s="43"/>
      <c r="BD243" s="43"/>
      <c r="BE243" s="43"/>
      <c r="BF243" s="43"/>
      <c r="BG243" s="43"/>
      <c r="BH243" s="43"/>
      <c r="BI243" s="43"/>
      <c r="BJ243" s="43"/>
      <c r="BK243" s="43"/>
      <c r="BL243" s="43"/>
      <c r="BM243" s="43"/>
      <c r="BN243" s="43"/>
      <c r="BO243" s="43"/>
      <c r="BP243" s="43"/>
      <c r="BQ243" s="43"/>
      <c r="BR243" s="43"/>
      <c r="BS243" s="43"/>
      <c r="BT243" s="43"/>
      <c r="BU243" s="43"/>
      <c r="BV243" s="43"/>
      <c r="BW243" s="43"/>
      <c r="BX243" s="43"/>
      <c r="BY243" s="43"/>
      <c r="BZ243" s="43"/>
      <c r="CA243" s="43"/>
      <c r="CB243" s="43"/>
      <c r="CC243" s="43"/>
      <c r="CD243" s="43"/>
      <c r="CE243" s="43"/>
      <c r="CF243" s="43"/>
      <c r="CG243" s="43"/>
      <c r="CH243" s="43"/>
      <c r="CI243" s="43"/>
    </row>
    <row r="244" spans="2:87" x14ac:dyDescent="0.25">
      <c r="B244" s="163"/>
      <c r="C244" s="103"/>
      <c r="D244" s="103"/>
      <c r="E244" s="103"/>
      <c r="F244" s="103"/>
      <c r="G244" s="103"/>
      <c r="H244" s="103"/>
      <c r="I244" s="103"/>
      <c r="J244" s="21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111"/>
      <c r="V244" s="43"/>
      <c r="W244" s="43"/>
      <c r="X244" s="43"/>
      <c r="Y244" s="43"/>
      <c r="Z244" s="43"/>
      <c r="AA244" s="43"/>
      <c r="AB244" s="43"/>
      <c r="AC244" s="43"/>
      <c r="AD244" s="43"/>
      <c r="AE244" s="43"/>
      <c r="AF244" s="43"/>
      <c r="AG244" s="164"/>
      <c r="AH244" s="88"/>
      <c r="AI244" s="88"/>
      <c r="AJ244" s="88"/>
      <c r="AK244" s="88"/>
      <c r="AL244" s="88"/>
      <c r="AM244" s="88"/>
      <c r="AN244" s="88"/>
      <c r="AO244" s="88"/>
      <c r="AP244" s="88"/>
      <c r="AQ244" s="43"/>
      <c r="AR244" s="43"/>
      <c r="AS244" s="43"/>
      <c r="AT244" s="43"/>
      <c r="AU244" s="43"/>
      <c r="AV244" s="43"/>
      <c r="AW244" s="43"/>
      <c r="AX244" s="43"/>
      <c r="AY244" s="43"/>
      <c r="AZ244" s="43"/>
      <c r="BA244" s="43"/>
      <c r="BB244" s="43"/>
      <c r="BC244" s="43"/>
      <c r="BD244" s="43"/>
      <c r="BE244" s="43"/>
      <c r="BF244" s="43"/>
      <c r="BG244" s="43"/>
      <c r="BH244" s="43"/>
      <c r="BI244" s="43"/>
      <c r="BJ244" s="43"/>
      <c r="BK244" s="43"/>
      <c r="BL244" s="43"/>
      <c r="BM244" s="43"/>
      <c r="BN244" s="43"/>
      <c r="BO244" s="43"/>
      <c r="BP244" s="43"/>
      <c r="BQ244" s="43"/>
      <c r="BR244" s="43"/>
      <c r="BS244" s="43"/>
      <c r="BT244" s="43"/>
      <c r="BU244" s="43"/>
      <c r="BV244" s="43"/>
      <c r="BW244" s="43"/>
      <c r="BX244" s="43"/>
      <c r="BY244" s="43"/>
      <c r="BZ244" s="43"/>
      <c r="CA244" s="43"/>
      <c r="CB244" s="43"/>
      <c r="CC244" s="43"/>
      <c r="CD244" s="43"/>
      <c r="CE244" s="43"/>
      <c r="CF244" s="43"/>
      <c r="CG244" s="43"/>
      <c r="CH244" s="43"/>
      <c r="CI244" s="43"/>
    </row>
    <row r="245" spans="2:87" x14ac:dyDescent="0.25">
      <c r="B245" s="82"/>
      <c r="C245" s="42"/>
      <c r="D245" s="42"/>
      <c r="E245" s="42"/>
      <c r="F245" s="42"/>
      <c r="G245" s="42"/>
      <c r="H245" s="42"/>
      <c r="I245" s="42"/>
      <c r="J245" s="25"/>
      <c r="K245" s="42"/>
      <c r="L245" s="42"/>
      <c r="M245" s="42"/>
      <c r="N245" s="42"/>
      <c r="O245" s="42"/>
      <c r="P245" s="42"/>
      <c r="Q245" s="42"/>
      <c r="R245" s="42"/>
      <c r="S245" s="42"/>
      <c r="T245" s="43"/>
      <c r="U245" s="43"/>
      <c r="V245" s="43"/>
      <c r="W245" s="43"/>
      <c r="X245" s="43"/>
      <c r="Y245" s="43"/>
      <c r="Z245" s="43"/>
      <c r="AA245" s="43"/>
      <c r="AB245" s="43"/>
      <c r="AC245" s="43"/>
      <c r="AD245" s="43"/>
      <c r="AE245" s="43"/>
      <c r="AF245" s="43"/>
      <c r="AG245" s="87"/>
      <c r="AH245" s="88"/>
      <c r="AI245" s="88"/>
      <c r="AJ245" s="88"/>
      <c r="AK245" s="88"/>
      <c r="AL245" s="88"/>
      <c r="AM245" s="88"/>
      <c r="AN245" s="88"/>
      <c r="AO245" s="88"/>
      <c r="AP245" s="88"/>
      <c r="AQ245" s="43"/>
      <c r="AR245" s="43"/>
      <c r="AS245" s="43"/>
      <c r="AT245" s="43"/>
      <c r="AU245" s="43"/>
      <c r="AV245" s="43"/>
      <c r="AW245" s="43"/>
      <c r="AX245" s="43"/>
      <c r="AY245" s="43"/>
      <c r="AZ245" s="43"/>
      <c r="BA245" s="43"/>
      <c r="BB245" s="43"/>
      <c r="BC245" s="43"/>
      <c r="BD245" s="43"/>
      <c r="BE245" s="43"/>
      <c r="BF245" s="43"/>
      <c r="BG245" s="43"/>
      <c r="BH245" s="43"/>
      <c r="BI245" s="43"/>
      <c r="BJ245" s="43"/>
      <c r="BK245" s="43"/>
      <c r="BL245" s="43"/>
      <c r="BM245" s="43"/>
      <c r="BN245" s="43"/>
      <c r="BO245" s="43"/>
      <c r="BP245" s="43"/>
      <c r="BQ245" s="43"/>
      <c r="BR245" s="43"/>
      <c r="BS245" s="43"/>
      <c r="BT245" s="43"/>
      <c r="BU245" s="43"/>
      <c r="BV245" s="43"/>
      <c r="BW245" s="43"/>
      <c r="BX245" s="43"/>
      <c r="BY245" s="43"/>
      <c r="BZ245" s="43"/>
      <c r="CA245" s="43"/>
      <c r="CB245" s="43"/>
      <c r="CC245" s="43"/>
      <c r="CD245" s="43"/>
      <c r="CE245" s="43"/>
      <c r="CF245" s="43"/>
      <c r="CG245" s="43"/>
      <c r="CH245" s="43"/>
      <c r="CI245" s="43"/>
    </row>
    <row r="246" spans="2:87" x14ac:dyDescent="0.25">
      <c r="B246" s="163"/>
      <c r="C246" s="103"/>
      <c r="D246" s="103"/>
      <c r="E246" s="103"/>
      <c r="F246" s="103"/>
      <c r="G246" s="103"/>
      <c r="H246" s="103"/>
      <c r="I246" s="103"/>
      <c r="J246" s="21"/>
      <c r="K246" s="103"/>
      <c r="L246" s="103"/>
      <c r="M246" s="103"/>
      <c r="N246" s="103"/>
      <c r="O246" s="103"/>
      <c r="P246" s="103"/>
      <c r="Q246" s="103"/>
      <c r="R246" s="103"/>
      <c r="S246" s="103"/>
      <c r="T246" s="43"/>
      <c r="U246" s="43"/>
      <c r="V246" s="43"/>
      <c r="W246" s="43"/>
      <c r="X246" s="43"/>
      <c r="Y246" s="43"/>
      <c r="Z246" s="43"/>
      <c r="AA246" s="43"/>
      <c r="AB246" s="43"/>
      <c r="AC246" s="43"/>
      <c r="AD246" s="43"/>
      <c r="AE246" s="43"/>
      <c r="AF246" s="43"/>
      <c r="AG246" s="87"/>
      <c r="AH246" s="88"/>
      <c r="AI246" s="88"/>
      <c r="AJ246" s="88"/>
      <c r="AK246" s="88"/>
      <c r="AL246" s="88"/>
      <c r="AM246" s="88"/>
      <c r="AN246" s="88"/>
      <c r="AO246" s="88"/>
      <c r="AP246" s="88"/>
      <c r="AQ246" s="43"/>
      <c r="AR246" s="43"/>
      <c r="AS246" s="43"/>
      <c r="AT246" s="43"/>
      <c r="AU246" s="43"/>
      <c r="AV246" s="43"/>
      <c r="AW246" s="43"/>
      <c r="AX246" s="43"/>
      <c r="AY246" s="43"/>
      <c r="AZ246" s="43"/>
      <c r="BA246" s="43"/>
      <c r="BB246" s="43"/>
      <c r="BC246" s="43"/>
      <c r="BD246" s="43"/>
      <c r="BE246" s="43"/>
      <c r="BF246" s="43"/>
      <c r="BG246" s="43"/>
      <c r="BH246" s="43"/>
      <c r="BI246" s="43"/>
      <c r="BJ246" s="43"/>
      <c r="BK246" s="43"/>
      <c r="BL246" s="43"/>
      <c r="BM246" s="43"/>
      <c r="BN246" s="43"/>
      <c r="BO246" s="43"/>
      <c r="BP246" s="43"/>
      <c r="BQ246" s="43"/>
      <c r="BR246" s="43"/>
      <c r="BS246" s="43"/>
      <c r="BT246" s="43"/>
      <c r="BU246" s="43"/>
      <c r="BV246" s="43"/>
      <c r="BW246" s="43"/>
      <c r="BX246" s="43"/>
      <c r="BY246" s="43"/>
      <c r="BZ246" s="43"/>
      <c r="CA246" s="43"/>
      <c r="CB246" s="43"/>
      <c r="CC246" s="43"/>
      <c r="CD246" s="43"/>
      <c r="CE246" s="43"/>
      <c r="CF246" s="43"/>
      <c r="CG246" s="43"/>
      <c r="CH246" s="43"/>
      <c r="CI246" s="43"/>
    </row>
    <row r="247" spans="2:87" x14ac:dyDescent="0.25">
      <c r="B247" s="82"/>
      <c r="C247" s="42"/>
      <c r="D247" s="42"/>
      <c r="E247" s="42"/>
      <c r="F247" s="42"/>
      <c r="G247" s="42"/>
      <c r="H247" s="42"/>
      <c r="I247" s="42"/>
      <c r="J247" s="25"/>
      <c r="K247" s="42"/>
      <c r="L247" s="42"/>
      <c r="M247" s="42"/>
      <c r="N247" s="42"/>
      <c r="O247" s="42"/>
      <c r="P247" s="42"/>
      <c r="Q247" s="42"/>
      <c r="R247" s="42"/>
      <c r="S247" s="42"/>
      <c r="T247" s="43"/>
      <c r="U247" s="43"/>
      <c r="V247" s="43"/>
      <c r="W247" s="43"/>
      <c r="X247" s="43"/>
      <c r="Y247" s="43"/>
      <c r="Z247" s="43"/>
      <c r="AA247" s="43"/>
      <c r="AB247" s="43"/>
      <c r="AC247" s="43"/>
      <c r="AD247" s="43"/>
      <c r="AE247" s="43"/>
      <c r="AF247" s="43"/>
      <c r="AG247" s="164"/>
      <c r="AH247" s="88"/>
      <c r="AI247" s="88"/>
      <c r="AJ247" s="88"/>
      <c r="AK247" s="88"/>
      <c r="AL247" s="88"/>
      <c r="AM247" s="88"/>
      <c r="AN247" s="88"/>
      <c r="AO247" s="88"/>
      <c r="AP247" s="88"/>
      <c r="AQ247" s="43"/>
      <c r="AR247" s="43"/>
      <c r="AS247" s="43"/>
      <c r="AT247" s="43"/>
      <c r="AU247" s="43"/>
      <c r="AV247" s="43"/>
      <c r="AW247" s="43"/>
      <c r="AX247" s="43"/>
      <c r="AY247" s="43"/>
      <c r="AZ247" s="43"/>
      <c r="BA247" s="43"/>
      <c r="BB247" s="43"/>
      <c r="BC247" s="43"/>
      <c r="BD247" s="43"/>
      <c r="BE247" s="43"/>
      <c r="BF247" s="43"/>
      <c r="BG247" s="43"/>
      <c r="BH247" s="43"/>
      <c r="BI247" s="43"/>
      <c r="BJ247" s="43"/>
      <c r="BK247" s="43"/>
      <c r="BL247" s="43"/>
      <c r="BM247" s="43"/>
      <c r="BN247" s="43"/>
      <c r="BO247" s="43"/>
      <c r="BP247" s="43"/>
      <c r="BQ247" s="43"/>
      <c r="BR247" s="43"/>
      <c r="BS247" s="43"/>
      <c r="BT247" s="43"/>
      <c r="BU247" s="43"/>
      <c r="BV247" s="43"/>
      <c r="BW247" s="43"/>
      <c r="BX247" s="43"/>
      <c r="BY247" s="43"/>
      <c r="BZ247" s="43"/>
      <c r="CA247" s="43"/>
      <c r="CB247" s="43"/>
      <c r="CC247" s="43"/>
      <c r="CD247" s="43"/>
      <c r="CE247" s="43"/>
      <c r="CF247" s="43"/>
      <c r="CG247" s="43"/>
      <c r="CH247" s="43"/>
      <c r="CI247" s="43"/>
    </row>
    <row r="248" spans="2:87" x14ac:dyDescent="0.25">
      <c r="B248" s="163"/>
      <c r="C248" s="103"/>
      <c r="D248" s="103"/>
      <c r="E248" s="103"/>
      <c r="F248" s="103"/>
      <c r="G248" s="103"/>
      <c r="H248" s="103"/>
      <c r="I248" s="103"/>
      <c r="J248" s="21"/>
      <c r="K248" s="103"/>
      <c r="L248" s="103"/>
      <c r="M248" s="103"/>
      <c r="N248" s="103"/>
      <c r="O248" s="103"/>
      <c r="P248" s="103"/>
      <c r="Q248" s="103"/>
      <c r="R248" s="103"/>
      <c r="S248" s="103"/>
      <c r="T248" s="43"/>
      <c r="U248" s="43"/>
      <c r="V248" s="43"/>
      <c r="W248" s="43"/>
      <c r="X248" s="43"/>
      <c r="Y248" s="43"/>
      <c r="Z248" s="43"/>
      <c r="AA248" s="43"/>
      <c r="AB248" s="43"/>
      <c r="AC248" s="43"/>
      <c r="AD248" s="43"/>
      <c r="AE248" s="43"/>
      <c r="AF248" s="43"/>
      <c r="AG248" s="166"/>
      <c r="AH248" s="88"/>
      <c r="AI248" s="88"/>
      <c r="AJ248" s="88"/>
      <c r="AK248" s="88"/>
      <c r="AL248" s="88"/>
      <c r="AM248" s="88"/>
      <c r="AN248" s="88"/>
      <c r="AO248" s="88"/>
      <c r="AP248" s="88"/>
      <c r="AQ248" s="43"/>
      <c r="AR248" s="43"/>
      <c r="AS248" s="43"/>
      <c r="AT248" s="43"/>
      <c r="AU248" s="43"/>
      <c r="AV248" s="43"/>
      <c r="AW248" s="43"/>
      <c r="AX248" s="43"/>
      <c r="AY248" s="43"/>
      <c r="AZ248" s="43"/>
      <c r="BA248" s="43"/>
      <c r="BB248" s="43"/>
      <c r="BC248" s="43"/>
      <c r="BD248" s="43"/>
      <c r="BE248" s="43"/>
      <c r="BF248" s="43"/>
      <c r="BG248" s="43"/>
      <c r="BH248" s="43"/>
      <c r="BI248" s="43"/>
      <c r="BJ248" s="43"/>
      <c r="BK248" s="43"/>
      <c r="BL248" s="43"/>
      <c r="BM248" s="43"/>
      <c r="BN248" s="43"/>
      <c r="BO248" s="43"/>
      <c r="BP248" s="43"/>
      <c r="BQ248" s="43"/>
      <c r="BR248" s="43"/>
      <c r="BS248" s="43"/>
      <c r="BT248" s="43"/>
      <c r="BU248" s="43"/>
      <c r="BV248" s="43"/>
      <c r="BW248" s="43"/>
      <c r="BX248" s="43"/>
      <c r="BY248" s="43"/>
      <c r="BZ248" s="43"/>
      <c r="CA248" s="43"/>
      <c r="CB248" s="43"/>
      <c r="CC248" s="43"/>
      <c r="CD248" s="43"/>
      <c r="CE248" s="43"/>
      <c r="CF248" s="43"/>
      <c r="CG248" s="43"/>
      <c r="CH248" s="43"/>
      <c r="CI248" s="43"/>
    </row>
    <row r="249" spans="2:87" x14ac:dyDescent="0.25">
      <c r="B249" s="82"/>
      <c r="C249" s="42"/>
      <c r="D249" s="42"/>
      <c r="E249" s="42"/>
      <c r="F249" s="42"/>
      <c r="G249" s="42"/>
      <c r="H249" s="42"/>
      <c r="I249" s="42"/>
      <c r="J249" s="25"/>
      <c r="K249" s="42"/>
      <c r="L249" s="42"/>
      <c r="M249" s="42"/>
      <c r="N249" s="42"/>
      <c r="O249" s="42"/>
      <c r="P249" s="42"/>
      <c r="Q249" s="42"/>
      <c r="R249" s="42"/>
      <c r="S249" s="42"/>
      <c r="T249" s="43"/>
      <c r="U249" s="43"/>
      <c r="V249" s="43"/>
      <c r="W249" s="43"/>
      <c r="X249" s="43"/>
      <c r="Y249" s="43"/>
      <c r="Z249" s="43"/>
      <c r="AA249" s="43"/>
      <c r="AB249" s="43"/>
      <c r="AC249" s="43"/>
      <c r="AD249" s="43"/>
      <c r="AE249" s="43"/>
      <c r="AF249" s="43"/>
      <c r="AG249" s="166"/>
      <c r="AH249" s="88"/>
      <c r="AI249" s="88"/>
      <c r="AJ249" s="88"/>
      <c r="AK249" s="88"/>
      <c r="AL249" s="88"/>
      <c r="AM249" s="88"/>
      <c r="AN249" s="88"/>
      <c r="AO249" s="88"/>
      <c r="AP249" s="88"/>
      <c r="AQ249" s="43"/>
      <c r="AR249" s="43"/>
      <c r="AS249" s="43"/>
      <c r="AT249" s="43"/>
      <c r="AU249" s="43"/>
      <c r="AV249" s="43"/>
      <c r="AW249" s="43"/>
      <c r="AX249" s="43"/>
      <c r="AY249" s="43"/>
      <c r="AZ249" s="43"/>
      <c r="BA249" s="43"/>
      <c r="BB249" s="43"/>
      <c r="BC249" s="43"/>
      <c r="BD249" s="43"/>
      <c r="BE249" s="43"/>
      <c r="BF249" s="43"/>
      <c r="BG249" s="43"/>
      <c r="BH249" s="43"/>
      <c r="BI249" s="43"/>
      <c r="BJ249" s="43"/>
      <c r="BK249" s="43"/>
      <c r="BL249" s="43"/>
      <c r="BM249" s="43"/>
      <c r="BN249" s="43"/>
      <c r="BO249" s="43"/>
      <c r="BP249" s="43"/>
      <c r="BQ249" s="43"/>
      <c r="BR249" s="43"/>
      <c r="BS249" s="43"/>
      <c r="BT249" s="43"/>
      <c r="BU249" s="43"/>
      <c r="BV249" s="43"/>
      <c r="BW249" s="43"/>
      <c r="BX249" s="43"/>
      <c r="BY249" s="43"/>
      <c r="BZ249" s="43"/>
      <c r="CA249" s="43"/>
      <c r="CB249" s="43"/>
      <c r="CC249" s="43"/>
      <c r="CD249" s="43"/>
      <c r="CE249" s="43"/>
      <c r="CF249" s="43"/>
      <c r="CG249" s="43"/>
      <c r="CH249" s="43"/>
      <c r="CI249" s="43"/>
    </row>
    <row r="250" spans="2:87" x14ac:dyDescent="0.25">
      <c r="B250" s="163"/>
      <c r="C250" s="103"/>
      <c r="D250" s="103"/>
      <c r="E250" s="103"/>
      <c r="F250" s="103"/>
      <c r="G250" s="103"/>
      <c r="H250" s="103"/>
      <c r="I250" s="103"/>
      <c r="J250" s="21"/>
      <c r="K250" s="103"/>
      <c r="L250" s="103"/>
      <c r="M250" s="103"/>
      <c r="N250" s="103"/>
      <c r="O250" s="103"/>
      <c r="P250" s="103"/>
      <c r="Q250" s="103"/>
      <c r="R250" s="103"/>
      <c r="S250" s="103"/>
      <c r="T250" s="43"/>
      <c r="U250" s="43"/>
      <c r="V250" s="43"/>
      <c r="W250" s="43"/>
      <c r="X250" s="43"/>
      <c r="Y250" s="43"/>
      <c r="Z250" s="43"/>
      <c r="AA250" s="43"/>
      <c r="AB250" s="43"/>
      <c r="AC250" s="43"/>
      <c r="AD250" s="43"/>
      <c r="AE250" s="43"/>
      <c r="AF250" s="43"/>
      <c r="AG250" s="166"/>
      <c r="AH250" s="88"/>
      <c r="AI250" s="88"/>
      <c r="AJ250" s="88"/>
      <c r="AK250" s="88"/>
      <c r="AL250" s="88"/>
      <c r="AM250" s="88"/>
      <c r="AN250" s="88"/>
      <c r="AO250" s="88"/>
      <c r="AP250" s="88"/>
      <c r="AQ250" s="111"/>
      <c r="AR250" s="111"/>
      <c r="AS250" s="111"/>
      <c r="AT250" s="111"/>
      <c r="AU250" s="111"/>
      <c r="AV250" s="133"/>
      <c r="AW250" s="133"/>
      <c r="AX250" s="133"/>
      <c r="AY250" s="43"/>
      <c r="AZ250" s="43"/>
      <c r="BA250" s="43"/>
      <c r="BB250" s="43"/>
      <c r="BC250" s="43"/>
      <c r="BD250" s="43"/>
      <c r="BE250" s="43"/>
      <c r="BF250" s="43"/>
      <c r="BG250" s="43"/>
      <c r="BH250" s="43"/>
      <c r="BI250" s="43"/>
      <c r="BJ250" s="43"/>
      <c r="BK250" s="43"/>
      <c r="BL250" s="43"/>
      <c r="BM250" s="43"/>
      <c r="BN250" s="43"/>
      <c r="BO250" s="43"/>
      <c r="BP250" s="43"/>
      <c r="BQ250" s="43"/>
      <c r="BR250" s="43"/>
      <c r="BS250" s="43"/>
      <c r="BT250" s="43"/>
      <c r="BU250" s="43"/>
      <c r="BV250" s="43"/>
      <c r="BW250" s="43"/>
      <c r="BX250" s="43"/>
      <c r="BY250" s="43"/>
      <c r="BZ250" s="43"/>
      <c r="CA250" s="43"/>
      <c r="CB250" s="43"/>
      <c r="CC250" s="43"/>
      <c r="CD250" s="43"/>
      <c r="CE250" s="43"/>
      <c r="CF250" s="43"/>
      <c r="CG250" s="43"/>
      <c r="CH250" s="43"/>
      <c r="CI250" s="43"/>
    </row>
    <row r="251" spans="2:87" x14ac:dyDescent="0.25">
      <c r="B251" s="82"/>
      <c r="C251" s="42"/>
      <c r="D251" s="42"/>
      <c r="E251" s="42"/>
      <c r="F251" s="42"/>
      <c r="G251" s="42"/>
      <c r="H251" s="42"/>
      <c r="I251" s="42"/>
      <c r="J251" s="25"/>
      <c r="K251" s="42"/>
      <c r="L251" s="42"/>
      <c r="M251" s="42"/>
      <c r="N251" s="42"/>
      <c r="O251" s="42"/>
      <c r="P251" s="42"/>
      <c r="Q251" s="42"/>
      <c r="R251" s="42"/>
      <c r="S251" s="42"/>
      <c r="T251" s="43"/>
      <c r="U251" s="43"/>
      <c r="V251" s="43"/>
      <c r="W251" s="43"/>
      <c r="X251" s="43"/>
      <c r="Y251" s="43"/>
      <c r="Z251" s="43"/>
      <c r="AA251" s="43"/>
      <c r="AB251" s="43"/>
      <c r="AC251" s="43"/>
      <c r="AD251" s="43"/>
      <c r="AE251" s="43"/>
      <c r="AF251" s="43"/>
      <c r="AG251" s="166"/>
      <c r="AH251" s="88"/>
      <c r="AI251" s="88"/>
      <c r="AJ251" s="88"/>
      <c r="AK251" s="88"/>
      <c r="AL251" s="88"/>
      <c r="AM251" s="88"/>
      <c r="AN251" s="88"/>
      <c r="AO251" s="88"/>
      <c r="AP251" s="88"/>
      <c r="AQ251" s="111"/>
      <c r="AR251" s="111"/>
      <c r="AS251" s="111"/>
      <c r="AT251" s="111"/>
      <c r="AU251" s="111"/>
      <c r="AV251" s="133"/>
      <c r="AW251" s="133"/>
      <c r="AX251" s="133"/>
      <c r="AY251" s="43"/>
      <c r="AZ251" s="43"/>
      <c r="BA251" s="43"/>
      <c r="BB251" s="43"/>
      <c r="BC251" s="43"/>
      <c r="BD251" s="43"/>
      <c r="BE251" s="43"/>
      <c r="BF251" s="43"/>
      <c r="BG251" s="43"/>
      <c r="BH251" s="43"/>
      <c r="BI251" s="43"/>
      <c r="BJ251" s="43"/>
      <c r="BK251" s="43"/>
      <c r="BL251" s="43"/>
      <c r="BM251" s="43"/>
      <c r="BN251" s="43"/>
      <c r="BO251" s="43"/>
      <c r="BP251" s="43"/>
      <c r="BQ251" s="43"/>
      <c r="BR251" s="43"/>
      <c r="BS251" s="43"/>
      <c r="BT251" s="43"/>
      <c r="BU251" s="43"/>
      <c r="BV251" s="43"/>
      <c r="BW251" s="43"/>
      <c r="BX251" s="43"/>
      <c r="BY251" s="43"/>
      <c r="BZ251" s="43"/>
      <c r="CA251" s="43"/>
      <c r="CB251" s="43"/>
      <c r="CC251" s="43"/>
      <c r="CD251" s="43"/>
      <c r="CE251" s="43"/>
      <c r="CF251" s="43"/>
      <c r="CG251" s="43"/>
      <c r="CH251" s="43"/>
      <c r="CI251" s="43"/>
    </row>
    <row r="252" spans="2:87" x14ac:dyDescent="0.25">
      <c r="B252" s="163"/>
      <c r="C252" s="103"/>
      <c r="D252" s="103"/>
      <c r="E252" s="103"/>
      <c r="F252" s="103"/>
      <c r="G252" s="103"/>
      <c r="H252" s="103"/>
      <c r="I252" s="103"/>
      <c r="J252" s="21"/>
      <c r="K252" s="103"/>
      <c r="L252" s="103"/>
      <c r="M252" s="103"/>
      <c r="N252" s="103"/>
      <c r="O252" s="103"/>
      <c r="P252" s="103"/>
      <c r="Q252" s="103"/>
      <c r="R252" s="103"/>
      <c r="S252" s="103"/>
      <c r="T252" s="43"/>
      <c r="U252" s="43"/>
      <c r="V252" s="43"/>
      <c r="W252" s="43"/>
      <c r="X252" s="43"/>
      <c r="Y252" s="43"/>
      <c r="Z252" s="43"/>
      <c r="AA252" s="43"/>
      <c r="AB252" s="43"/>
      <c r="AC252" s="43"/>
      <c r="AD252" s="43"/>
      <c r="AE252" s="43"/>
      <c r="AF252" s="43"/>
      <c r="AG252" s="166"/>
      <c r="AH252" s="42"/>
      <c r="AI252" s="42"/>
      <c r="AJ252" s="42"/>
      <c r="AK252" s="42"/>
      <c r="AL252" s="42"/>
      <c r="AM252" s="42"/>
      <c r="AN252" s="42"/>
      <c r="AO252" s="42"/>
      <c r="AP252" s="42"/>
      <c r="AQ252" s="111"/>
      <c r="AR252" s="111"/>
      <c r="AS252" s="111"/>
      <c r="AT252" s="111"/>
      <c r="AU252" s="111"/>
      <c r="AV252" s="133"/>
      <c r="AW252" s="133"/>
      <c r="AX252" s="133"/>
      <c r="AY252" s="43"/>
      <c r="AZ252" s="43"/>
      <c r="BA252" s="43"/>
      <c r="BB252" s="43"/>
      <c r="BC252" s="43"/>
      <c r="BD252" s="43"/>
      <c r="BE252" s="43"/>
      <c r="BF252" s="43"/>
      <c r="BG252" s="43"/>
      <c r="BH252" s="43"/>
      <c r="BI252" s="43"/>
      <c r="BJ252" s="43"/>
      <c r="BK252" s="43"/>
      <c r="BL252" s="43"/>
      <c r="BM252" s="43"/>
      <c r="BN252" s="43"/>
      <c r="BO252" s="43"/>
      <c r="BP252" s="43"/>
      <c r="BQ252" s="43"/>
      <c r="BR252" s="43"/>
      <c r="BS252" s="43"/>
      <c r="BT252" s="43"/>
      <c r="BU252" s="43"/>
      <c r="BV252" s="43"/>
      <c r="BW252" s="43"/>
      <c r="BX252" s="43"/>
      <c r="BY252" s="43"/>
      <c r="BZ252" s="43"/>
      <c r="CA252" s="43"/>
      <c r="CB252" s="43"/>
      <c r="CC252" s="43"/>
      <c r="CD252" s="43"/>
      <c r="CE252" s="43"/>
      <c r="CF252" s="43"/>
      <c r="CG252" s="43"/>
      <c r="CH252" s="43"/>
      <c r="CI252" s="43"/>
    </row>
    <row r="253" spans="2:87" x14ac:dyDescent="0.25">
      <c r="B253" s="82"/>
      <c r="C253" s="42"/>
      <c r="D253" s="42"/>
      <c r="E253" s="42"/>
      <c r="F253" s="42"/>
      <c r="G253" s="42"/>
      <c r="H253" s="42"/>
      <c r="I253" s="42"/>
      <c r="J253" s="25"/>
      <c r="K253" s="42"/>
      <c r="L253" s="42"/>
      <c r="M253" s="42"/>
      <c r="N253" s="42"/>
      <c r="O253" s="42"/>
      <c r="P253" s="42"/>
      <c r="Q253" s="42"/>
      <c r="R253" s="42"/>
      <c r="S253" s="42"/>
      <c r="T253" s="43"/>
      <c r="U253" s="43"/>
      <c r="V253" s="43"/>
      <c r="W253" s="43"/>
      <c r="X253" s="43"/>
      <c r="Y253" s="43"/>
      <c r="Z253" s="43"/>
      <c r="AA253" s="43"/>
      <c r="AB253" s="43"/>
      <c r="AC253" s="43"/>
      <c r="AD253" s="43"/>
      <c r="AE253" s="43"/>
      <c r="AF253" s="43"/>
      <c r="AG253" s="166"/>
      <c r="AH253" s="42"/>
      <c r="AI253" s="42"/>
      <c r="AJ253" s="42"/>
      <c r="AK253" s="42"/>
      <c r="AL253" s="42"/>
      <c r="AM253" s="42"/>
      <c r="AN253" s="42"/>
      <c r="AO253" s="42"/>
      <c r="AP253" s="42"/>
      <c r="AQ253" s="111"/>
      <c r="AR253" s="111"/>
      <c r="AS253" s="111"/>
      <c r="AT253" s="111"/>
      <c r="AU253" s="111"/>
      <c r="AV253" s="133"/>
      <c r="AW253" s="133"/>
      <c r="AX253" s="133"/>
      <c r="AY253" s="43"/>
      <c r="AZ253" s="43"/>
      <c r="BA253" s="43"/>
      <c r="BB253" s="43"/>
      <c r="BC253" s="43"/>
      <c r="BD253" s="43"/>
      <c r="BE253" s="43"/>
      <c r="BF253" s="43"/>
      <c r="BG253" s="43"/>
      <c r="BH253" s="43"/>
      <c r="BI253" s="43"/>
      <c r="BJ253" s="43"/>
      <c r="BK253" s="43"/>
      <c r="BL253" s="43"/>
      <c r="BM253" s="43"/>
      <c r="BN253" s="43"/>
      <c r="BO253" s="43"/>
      <c r="BP253" s="43"/>
      <c r="BQ253" s="43"/>
      <c r="BR253" s="43"/>
      <c r="BS253" s="43"/>
      <c r="BT253" s="43"/>
      <c r="BU253" s="43"/>
      <c r="BV253" s="43"/>
      <c r="BW253" s="43"/>
      <c r="BX253" s="43"/>
      <c r="BY253" s="43"/>
      <c r="BZ253" s="43"/>
      <c r="CA253" s="43"/>
      <c r="CB253" s="43"/>
      <c r="CC253" s="43"/>
      <c r="CD253" s="43"/>
      <c r="CE253" s="43"/>
      <c r="CF253" s="43"/>
      <c r="CG253" s="43"/>
      <c r="CH253" s="43"/>
      <c r="CI253" s="43"/>
    </row>
    <row r="254" spans="2:87" x14ac:dyDescent="0.25">
      <c r="B254" s="163"/>
      <c r="C254" s="103"/>
      <c r="D254" s="103"/>
      <c r="E254" s="103"/>
      <c r="F254" s="103"/>
      <c r="G254" s="103"/>
      <c r="H254" s="103"/>
      <c r="I254" s="103"/>
      <c r="J254" s="21"/>
      <c r="K254" s="103"/>
      <c r="L254" s="103"/>
      <c r="M254" s="103"/>
      <c r="N254" s="103"/>
      <c r="O254" s="103"/>
      <c r="P254" s="103"/>
      <c r="Q254" s="103"/>
      <c r="R254" s="103"/>
      <c r="S254" s="103"/>
      <c r="T254" s="43"/>
      <c r="U254" s="43"/>
      <c r="V254" s="43"/>
      <c r="W254" s="43"/>
      <c r="X254" s="43"/>
      <c r="Y254" s="43"/>
      <c r="Z254" s="43"/>
      <c r="AA254" s="43"/>
      <c r="AB254" s="43"/>
      <c r="AC254" s="43"/>
      <c r="AD254" s="43"/>
      <c r="AE254" s="43"/>
      <c r="AF254" s="43"/>
      <c r="AG254" s="166"/>
      <c r="AH254" s="88"/>
      <c r="AI254" s="88"/>
      <c r="AJ254" s="88"/>
      <c r="AK254" s="88"/>
      <c r="AL254" s="88"/>
      <c r="AM254" s="88"/>
      <c r="AN254" s="88"/>
      <c r="AO254" s="88"/>
      <c r="AP254" s="88"/>
      <c r="AQ254" s="133"/>
      <c r="AR254" s="133"/>
      <c r="AS254" s="133"/>
      <c r="AT254" s="133"/>
      <c r="AU254" s="133"/>
      <c r="AV254" s="133"/>
      <c r="AW254" s="133"/>
      <c r="AX254" s="133"/>
      <c r="AY254" s="43"/>
      <c r="AZ254" s="43"/>
      <c r="BA254" s="43"/>
      <c r="BB254" s="43"/>
      <c r="BC254" s="43"/>
      <c r="BD254" s="43"/>
      <c r="BE254" s="43"/>
      <c r="BF254" s="43"/>
      <c r="BG254" s="43"/>
      <c r="BH254" s="43"/>
      <c r="BI254" s="43"/>
      <c r="BJ254" s="43"/>
      <c r="BK254" s="43"/>
      <c r="BL254" s="43"/>
      <c r="BM254" s="43"/>
      <c r="BN254" s="43"/>
      <c r="BO254" s="43"/>
      <c r="BP254" s="43"/>
      <c r="BQ254" s="43"/>
      <c r="BR254" s="43"/>
      <c r="BS254" s="43"/>
      <c r="BT254" s="43"/>
      <c r="BU254" s="43"/>
      <c r="BV254" s="43"/>
      <c r="BW254" s="43"/>
      <c r="BX254" s="43"/>
      <c r="BY254" s="43"/>
      <c r="BZ254" s="43"/>
      <c r="CA254" s="43"/>
      <c r="CB254" s="43"/>
      <c r="CC254" s="43"/>
      <c r="CD254" s="43"/>
      <c r="CE254" s="43"/>
      <c r="CF254" s="43"/>
      <c r="CG254" s="43"/>
      <c r="CH254" s="43"/>
      <c r="CI254" s="43"/>
    </row>
    <row r="255" spans="2:87" x14ac:dyDescent="0.25">
      <c r="B255" s="163"/>
      <c r="C255" s="42"/>
      <c r="D255" s="42"/>
      <c r="E255" s="42"/>
      <c r="F255" s="42"/>
      <c r="G255" s="42"/>
      <c r="H255" s="42"/>
      <c r="I255" s="42"/>
      <c r="J255" s="25"/>
      <c r="K255" s="42"/>
      <c r="L255" s="42"/>
      <c r="M255" s="42"/>
      <c r="N255" s="42"/>
      <c r="O255" s="42"/>
      <c r="P255" s="42"/>
      <c r="Q255" s="42"/>
      <c r="R255" s="42"/>
      <c r="S255" s="42"/>
      <c r="T255" s="43"/>
      <c r="U255" s="43"/>
      <c r="V255" s="43"/>
      <c r="W255" s="43"/>
      <c r="X255" s="43"/>
      <c r="Y255" s="43"/>
      <c r="Z255" s="43"/>
      <c r="AA255" s="43"/>
      <c r="AB255" s="43"/>
      <c r="AC255" s="43"/>
      <c r="AD255" s="43"/>
      <c r="AE255" s="43"/>
      <c r="AF255" s="43"/>
      <c r="AG255" s="138"/>
      <c r="AH255" s="138"/>
      <c r="AI255" s="138"/>
      <c r="AJ255" s="138"/>
      <c r="AK255" s="138"/>
      <c r="AL255" s="138"/>
      <c r="AM255" s="138"/>
      <c r="AN255" s="138"/>
      <c r="AO255" s="138"/>
      <c r="AP255" s="138"/>
      <c r="AQ255" s="133"/>
      <c r="AR255" s="133"/>
      <c r="AS255" s="133"/>
      <c r="AT255" s="133"/>
      <c r="AU255" s="133"/>
      <c r="AV255" s="133"/>
      <c r="AW255" s="133"/>
      <c r="AX255" s="133"/>
      <c r="AY255" s="43"/>
      <c r="AZ255" s="43"/>
      <c r="BA255" s="43"/>
      <c r="BB255" s="43"/>
      <c r="BC255" s="43"/>
      <c r="BD255" s="43"/>
      <c r="BE255" s="43"/>
      <c r="BF255" s="43"/>
      <c r="BG255" s="43"/>
      <c r="BH255" s="43"/>
      <c r="BI255" s="43"/>
      <c r="BJ255" s="43"/>
      <c r="BK255" s="43"/>
      <c r="BL255" s="43"/>
      <c r="BM255" s="43"/>
      <c r="BN255" s="43"/>
      <c r="BO255" s="43"/>
      <c r="BP255" s="43"/>
      <c r="BQ255" s="43"/>
      <c r="BR255" s="43"/>
      <c r="BS255" s="43"/>
      <c r="BT255" s="43"/>
      <c r="BU255" s="43"/>
      <c r="BV255" s="43"/>
      <c r="BW255" s="43"/>
      <c r="BX255" s="43"/>
      <c r="BY255" s="43"/>
      <c r="BZ255" s="43"/>
      <c r="CA255" s="43"/>
      <c r="CB255" s="43"/>
      <c r="CC255" s="43"/>
      <c r="CD255" s="43"/>
      <c r="CE255" s="43"/>
      <c r="CF255" s="43"/>
      <c r="CG255" s="43"/>
      <c r="CH255" s="43"/>
      <c r="CI255" s="43"/>
    </row>
    <row r="256" spans="2:87" x14ac:dyDescent="0.25">
      <c r="B256" s="43"/>
      <c r="C256" s="42"/>
      <c r="D256" s="42"/>
      <c r="E256" s="42"/>
      <c r="F256" s="42"/>
      <c r="G256" s="42"/>
      <c r="H256" s="42"/>
      <c r="I256" s="42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3"/>
      <c r="U256" s="43"/>
      <c r="V256" s="43"/>
      <c r="W256" s="43"/>
      <c r="X256" s="43"/>
      <c r="Y256" s="43"/>
      <c r="Z256" s="43"/>
      <c r="AA256" s="43"/>
      <c r="AB256" s="43"/>
      <c r="AC256" s="43"/>
      <c r="AD256" s="43"/>
      <c r="AE256" s="43"/>
      <c r="AF256" s="43"/>
      <c r="AG256" s="43"/>
      <c r="AH256" s="43"/>
      <c r="AI256" s="43"/>
      <c r="AJ256" s="43"/>
      <c r="AK256" s="43"/>
      <c r="AL256" s="43"/>
      <c r="AM256" s="43"/>
      <c r="AN256" s="43"/>
      <c r="AO256" s="43"/>
      <c r="AP256" s="43"/>
      <c r="AQ256" s="43"/>
      <c r="AR256" s="43"/>
      <c r="AS256" s="43"/>
      <c r="AT256" s="43"/>
      <c r="AU256" s="43"/>
      <c r="AV256" s="43"/>
      <c r="AW256" s="43"/>
      <c r="AX256" s="43"/>
      <c r="AY256" s="43"/>
      <c r="AZ256" s="43"/>
      <c r="BA256" s="43"/>
      <c r="BB256" s="43"/>
      <c r="BC256" s="43"/>
      <c r="BD256" s="43"/>
      <c r="BE256" s="43"/>
      <c r="BF256" s="43"/>
      <c r="BG256" s="43"/>
      <c r="BH256" s="43"/>
      <c r="BI256" s="43"/>
      <c r="BJ256" s="43"/>
      <c r="BK256" s="43"/>
      <c r="BL256" s="43"/>
      <c r="BM256" s="43"/>
      <c r="BN256" s="43"/>
      <c r="BO256" s="43"/>
      <c r="BP256" s="43"/>
      <c r="BQ256" s="43"/>
      <c r="BR256" s="43"/>
      <c r="BS256" s="43"/>
      <c r="BT256" s="43"/>
      <c r="BU256" s="43"/>
      <c r="BV256" s="43"/>
      <c r="BW256" s="43"/>
      <c r="BX256" s="43"/>
      <c r="BY256" s="43"/>
      <c r="BZ256" s="43"/>
      <c r="CA256" s="43"/>
      <c r="CB256" s="43"/>
      <c r="CC256" s="43"/>
      <c r="CD256" s="43"/>
      <c r="CE256" s="43"/>
      <c r="CF256" s="43"/>
      <c r="CG256" s="43"/>
      <c r="CH256" s="43"/>
      <c r="CI256" s="43"/>
    </row>
    <row r="257" spans="2:87" x14ac:dyDescent="0.25">
      <c r="B257" s="227"/>
      <c r="C257" s="227"/>
      <c r="D257" s="227"/>
      <c r="E257" s="227"/>
      <c r="F257" s="227"/>
      <c r="G257" s="227"/>
      <c r="H257" s="227"/>
      <c r="I257" s="227"/>
      <c r="J257" s="42"/>
      <c r="K257" s="119"/>
      <c r="L257" s="119"/>
      <c r="M257" s="119"/>
      <c r="N257" s="119"/>
      <c r="O257" s="119"/>
      <c r="P257" s="119"/>
      <c r="Q257" s="119"/>
      <c r="R257" s="119"/>
      <c r="S257" s="119"/>
      <c r="T257" s="119"/>
      <c r="U257" s="43"/>
      <c r="V257" s="119"/>
      <c r="W257" s="119"/>
      <c r="X257" s="119"/>
      <c r="Y257" s="119"/>
      <c r="Z257" s="119"/>
      <c r="AA257" s="119"/>
      <c r="AB257" s="119"/>
      <c r="AC257" s="119"/>
      <c r="AD257" s="119"/>
      <c r="AE257" s="119"/>
      <c r="AF257" s="43"/>
      <c r="AG257" s="119"/>
      <c r="AH257" s="119"/>
      <c r="AI257" s="119"/>
      <c r="AJ257" s="119"/>
      <c r="AK257" s="119"/>
      <c r="AL257" s="119"/>
      <c r="AM257" s="119"/>
      <c r="AN257" s="119"/>
      <c r="AO257" s="119"/>
      <c r="AP257" s="119"/>
      <c r="AQ257" s="43"/>
      <c r="AR257" s="43"/>
      <c r="AS257" s="43"/>
      <c r="AT257" s="43"/>
      <c r="AU257" s="43"/>
      <c r="AV257" s="43"/>
      <c r="AW257" s="43"/>
      <c r="AX257" s="43"/>
      <c r="AY257" s="43"/>
      <c r="AZ257" s="43"/>
      <c r="BA257" s="43"/>
      <c r="BB257" s="43"/>
      <c r="BC257" s="43"/>
      <c r="BD257" s="43"/>
      <c r="BE257" s="43"/>
      <c r="BF257" s="43"/>
      <c r="BG257" s="43"/>
      <c r="BH257" s="43"/>
      <c r="BI257" s="43"/>
      <c r="BJ257" s="43"/>
      <c r="BK257" s="43"/>
      <c r="BL257" s="43"/>
      <c r="BM257" s="43"/>
      <c r="BN257" s="43"/>
      <c r="BO257" s="43"/>
      <c r="BP257" s="43"/>
      <c r="BQ257" s="43"/>
      <c r="BR257" s="43"/>
      <c r="BS257" s="43"/>
      <c r="BT257" s="43"/>
      <c r="BU257" s="43"/>
      <c r="BV257" s="43"/>
      <c r="BW257" s="43"/>
      <c r="BX257" s="43"/>
      <c r="BY257" s="43"/>
      <c r="BZ257" s="43"/>
      <c r="CA257" s="43"/>
      <c r="CB257" s="43"/>
      <c r="CC257" s="43"/>
      <c r="CD257" s="43"/>
      <c r="CE257" s="43"/>
      <c r="CF257" s="43"/>
      <c r="CG257" s="43"/>
      <c r="CH257" s="43"/>
      <c r="CI257" s="43"/>
    </row>
    <row r="258" spans="2:87" x14ac:dyDescent="0.25">
      <c r="B258" s="97"/>
      <c r="C258" s="165"/>
      <c r="D258" s="165"/>
      <c r="E258" s="165"/>
      <c r="F258" s="165"/>
      <c r="G258" s="165"/>
      <c r="H258" s="165"/>
      <c r="I258" s="165"/>
      <c r="J258" s="96"/>
      <c r="K258" s="97"/>
      <c r="L258" s="165"/>
      <c r="M258" s="165"/>
      <c r="N258" s="165"/>
      <c r="O258" s="165"/>
      <c r="P258" s="165"/>
      <c r="Q258" s="165"/>
      <c r="R258" s="165"/>
      <c r="S258" s="165"/>
      <c r="T258" s="165"/>
      <c r="U258" s="43"/>
      <c r="V258" s="97"/>
      <c r="W258" s="165"/>
      <c r="X258" s="165"/>
      <c r="Y258" s="165"/>
      <c r="Z258" s="165"/>
      <c r="AA258" s="165"/>
      <c r="AB258" s="165"/>
      <c r="AC258" s="165"/>
      <c r="AD258" s="165"/>
      <c r="AE258" s="165"/>
      <c r="AF258" s="43"/>
      <c r="AG258" s="43"/>
      <c r="AH258" s="165"/>
      <c r="AI258" s="165"/>
      <c r="AJ258" s="165"/>
      <c r="AK258" s="165"/>
      <c r="AL258" s="165"/>
      <c r="AM258" s="165"/>
      <c r="AN258" s="165"/>
      <c r="AO258" s="165"/>
      <c r="AP258" s="165"/>
      <c r="AQ258" s="43"/>
      <c r="AR258" s="43"/>
      <c r="AS258" s="43"/>
      <c r="AT258" s="43"/>
      <c r="AU258" s="43"/>
      <c r="AV258" s="43"/>
      <c r="AW258" s="43"/>
      <c r="AX258" s="43"/>
      <c r="AY258" s="43"/>
      <c r="AZ258" s="43"/>
      <c r="BA258" s="43"/>
      <c r="BB258" s="43"/>
      <c r="BC258" s="43"/>
      <c r="BD258" s="43"/>
      <c r="BE258" s="43"/>
      <c r="BF258" s="43"/>
      <c r="BG258" s="43"/>
      <c r="BH258" s="43"/>
      <c r="BI258" s="43"/>
      <c r="BJ258" s="43"/>
      <c r="BK258" s="43"/>
      <c r="BL258" s="43"/>
      <c r="BM258" s="43"/>
      <c r="BN258" s="43"/>
      <c r="BO258" s="43"/>
      <c r="BP258" s="43"/>
      <c r="BQ258" s="43"/>
      <c r="BR258" s="43"/>
      <c r="BS258" s="43"/>
      <c r="BT258" s="43"/>
      <c r="BU258" s="43"/>
      <c r="BV258" s="43"/>
      <c r="BW258" s="43"/>
      <c r="BX258" s="43"/>
      <c r="BY258" s="43"/>
      <c r="BZ258" s="43"/>
      <c r="CA258" s="43"/>
      <c r="CB258" s="43"/>
      <c r="CC258" s="43"/>
      <c r="CD258" s="43"/>
      <c r="CE258" s="43"/>
      <c r="CF258" s="43"/>
      <c r="CG258" s="43"/>
      <c r="CH258" s="43"/>
      <c r="CI258" s="43"/>
    </row>
    <row r="259" spans="2:87" x14ac:dyDescent="0.25">
      <c r="B259" s="163"/>
      <c r="C259" s="42"/>
      <c r="D259" s="42"/>
      <c r="E259" s="42"/>
      <c r="F259" s="42"/>
      <c r="G259" s="42"/>
      <c r="H259" s="42"/>
      <c r="I259" s="42"/>
      <c r="J259" s="96"/>
      <c r="K259" s="44"/>
      <c r="L259" s="42"/>
      <c r="M259" s="42"/>
      <c r="N259" s="42"/>
      <c r="O259" s="97"/>
      <c r="P259" s="97"/>
      <c r="Q259" s="97"/>
      <c r="R259" s="97"/>
      <c r="S259" s="97"/>
      <c r="T259" s="97"/>
      <c r="U259" s="43"/>
      <c r="V259" s="44"/>
      <c r="W259" s="42"/>
      <c r="X259" s="42"/>
      <c r="Y259" s="42"/>
      <c r="Z259" s="42"/>
      <c r="AA259" s="42"/>
      <c r="AB259" s="42"/>
      <c r="AC259" s="42"/>
      <c r="AD259" s="42"/>
      <c r="AE259" s="42"/>
      <c r="AF259" s="43"/>
      <c r="AG259" s="44"/>
      <c r="AH259" s="43"/>
      <c r="AI259" s="43"/>
      <c r="AJ259" s="43"/>
      <c r="AK259" s="43"/>
      <c r="AL259" s="43"/>
      <c r="AM259" s="43"/>
      <c r="AN259" s="43"/>
      <c r="AO259" s="43"/>
      <c r="AP259" s="43"/>
      <c r="AQ259" s="43"/>
      <c r="AR259" s="43"/>
      <c r="AS259" s="43"/>
      <c r="AT259" s="43"/>
      <c r="AU259" s="43"/>
      <c r="AV259" s="43"/>
      <c r="AW259" s="43"/>
      <c r="AX259" s="43"/>
      <c r="AY259" s="43"/>
      <c r="AZ259" s="43"/>
      <c r="BA259" s="43"/>
      <c r="BB259" s="43"/>
      <c r="BC259" s="43"/>
      <c r="BD259" s="43"/>
      <c r="BE259" s="43"/>
      <c r="BF259" s="43"/>
      <c r="BG259" s="43"/>
      <c r="BH259" s="43"/>
      <c r="BI259" s="43"/>
      <c r="BJ259" s="43"/>
      <c r="BK259" s="43"/>
      <c r="BL259" s="43"/>
      <c r="BM259" s="43"/>
      <c r="BN259" s="43"/>
      <c r="BO259" s="43"/>
      <c r="BP259" s="43"/>
      <c r="BQ259" s="43"/>
      <c r="BR259" s="43"/>
      <c r="BS259" s="43"/>
      <c r="BT259" s="43"/>
      <c r="BU259" s="43"/>
      <c r="BV259" s="43"/>
      <c r="BW259" s="43"/>
      <c r="BX259" s="43"/>
      <c r="BY259" s="43"/>
      <c r="BZ259" s="43"/>
      <c r="CA259" s="43"/>
      <c r="CB259" s="43"/>
      <c r="CC259" s="43"/>
      <c r="CD259" s="43"/>
      <c r="CE259" s="43"/>
      <c r="CF259" s="43"/>
      <c r="CG259" s="43"/>
      <c r="CH259" s="43"/>
      <c r="CI259" s="43"/>
    </row>
    <row r="260" spans="2:87" x14ac:dyDescent="0.25">
      <c r="B260" s="43"/>
      <c r="C260" s="103"/>
      <c r="D260" s="103"/>
      <c r="E260" s="103"/>
      <c r="F260" s="103"/>
      <c r="G260" s="103"/>
      <c r="H260" s="103"/>
      <c r="I260" s="103"/>
      <c r="J260" s="103"/>
      <c r="K260" s="163"/>
      <c r="L260" s="103"/>
      <c r="M260" s="103"/>
      <c r="N260" s="103"/>
      <c r="O260" s="103"/>
      <c r="P260" s="103"/>
      <c r="Q260" s="103"/>
      <c r="R260" s="103"/>
      <c r="S260" s="103"/>
      <c r="T260" s="103"/>
      <c r="U260" s="43"/>
      <c r="V260" s="106"/>
      <c r="W260" s="107"/>
      <c r="X260" s="107"/>
      <c r="Y260" s="107"/>
      <c r="Z260" s="107"/>
      <c r="AA260" s="107"/>
      <c r="AB260" s="107"/>
      <c r="AC260" s="107"/>
      <c r="AD260" s="107"/>
      <c r="AE260" s="107"/>
      <c r="AF260" s="43"/>
      <c r="AG260" s="166"/>
      <c r="AH260" s="42"/>
      <c r="AI260" s="42"/>
      <c r="AJ260" s="42"/>
      <c r="AK260" s="42"/>
      <c r="AL260" s="42"/>
      <c r="AM260" s="42"/>
      <c r="AN260" s="42"/>
      <c r="AO260" s="42"/>
      <c r="AP260" s="42"/>
      <c r="AQ260" s="43"/>
      <c r="AR260" s="43"/>
      <c r="AS260" s="43"/>
      <c r="AT260" s="43"/>
      <c r="AU260" s="43"/>
      <c r="AV260" s="43"/>
      <c r="AW260" s="43"/>
      <c r="AX260" s="43"/>
      <c r="AY260" s="43"/>
      <c r="AZ260" s="43"/>
      <c r="BA260" s="43"/>
      <c r="BB260" s="43"/>
      <c r="BC260" s="43"/>
      <c r="BD260" s="43"/>
      <c r="BE260" s="43"/>
      <c r="BF260" s="43"/>
      <c r="BG260" s="43"/>
      <c r="BH260" s="43"/>
      <c r="BI260" s="43"/>
      <c r="BJ260" s="43"/>
      <c r="BK260" s="43"/>
      <c r="BL260" s="43"/>
      <c r="BM260" s="43"/>
      <c r="BN260" s="43"/>
      <c r="BO260" s="43"/>
      <c r="BP260" s="43"/>
      <c r="BQ260" s="43"/>
      <c r="BR260" s="43"/>
      <c r="BS260" s="43"/>
      <c r="BT260" s="43"/>
      <c r="BU260" s="43"/>
      <c r="BV260" s="43"/>
      <c r="BW260" s="43"/>
      <c r="BX260" s="43"/>
      <c r="BY260" s="43"/>
      <c r="BZ260" s="43"/>
      <c r="CA260" s="43"/>
      <c r="CB260" s="43"/>
      <c r="CC260" s="43"/>
      <c r="CD260" s="43"/>
      <c r="CE260" s="43"/>
      <c r="CF260" s="43"/>
      <c r="CG260" s="43"/>
      <c r="CH260" s="43"/>
      <c r="CI260" s="43"/>
    </row>
    <row r="261" spans="2:87" x14ac:dyDescent="0.25">
      <c r="B261" s="163"/>
      <c r="C261" s="42"/>
      <c r="D261" s="42"/>
      <c r="E261" s="42"/>
      <c r="F261" s="42"/>
      <c r="G261" s="42"/>
      <c r="H261" s="42"/>
      <c r="I261" s="42"/>
      <c r="K261" s="163"/>
      <c r="L261" s="103"/>
      <c r="M261" s="103"/>
      <c r="N261" s="103"/>
      <c r="O261" s="103"/>
      <c r="P261" s="103"/>
      <c r="Q261" s="103"/>
      <c r="R261" s="103"/>
      <c r="S261" s="103"/>
      <c r="T261" s="103"/>
      <c r="U261" s="43"/>
      <c r="V261" s="85"/>
      <c r="W261" s="42"/>
      <c r="X261" s="42"/>
      <c r="Y261" s="42"/>
      <c r="Z261" s="42"/>
      <c r="AA261" s="42"/>
      <c r="AB261" s="42"/>
      <c r="AC261" s="42"/>
      <c r="AD261" s="42"/>
      <c r="AE261" s="42"/>
      <c r="AF261" s="43"/>
      <c r="AG261" s="87"/>
      <c r="AH261" s="42"/>
      <c r="AI261" s="42"/>
      <c r="AJ261" s="42"/>
      <c r="AK261" s="42"/>
      <c r="AL261" s="42"/>
      <c r="AM261" s="42"/>
      <c r="AN261" s="42"/>
      <c r="AO261" s="42"/>
      <c r="AP261" s="42"/>
      <c r="AQ261" s="43"/>
      <c r="AR261" s="43"/>
      <c r="AS261" s="43"/>
      <c r="AT261" s="43"/>
      <c r="AU261" s="43"/>
      <c r="AV261" s="43"/>
      <c r="AW261" s="43"/>
      <c r="AX261" s="43"/>
      <c r="AY261" s="43"/>
      <c r="AZ261" s="43"/>
      <c r="BA261" s="43"/>
      <c r="BB261" s="43"/>
      <c r="BC261" s="43"/>
      <c r="BD261" s="43"/>
      <c r="BE261" s="43"/>
      <c r="BF261" s="43"/>
      <c r="BG261" s="43"/>
      <c r="BH261" s="43"/>
      <c r="BI261" s="43"/>
      <c r="BJ261" s="43"/>
      <c r="BK261" s="43"/>
      <c r="BL261" s="43"/>
      <c r="BM261" s="43"/>
      <c r="BN261" s="43"/>
      <c r="BO261" s="43"/>
      <c r="BP261" s="43"/>
      <c r="BQ261" s="43"/>
      <c r="BR261" s="43"/>
      <c r="BS261" s="43"/>
      <c r="BT261" s="43"/>
      <c r="BU261" s="43"/>
      <c r="BV261" s="43"/>
      <c r="BW261" s="43"/>
      <c r="BX261" s="43"/>
      <c r="BY261" s="43"/>
      <c r="BZ261" s="43"/>
      <c r="CA261" s="43"/>
      <c r="CB261" s="43"/>
      <c r="CC261" s="43"/>
      <c r="CD261" s="43"/>
      <c r="CE261" s="43"/>
      <c r="CF261" s="43"/>
      <c r="CG261" s="43"/>
      <c r="CH261" s="43"/>
      <c r="CI261" s="43"/>
    </row>
    <row r="262" spans="2:87" x14ac:dyDescent="0.25">
      <c r="B262" s="43"/>
      <c r="C262" s="88"/>
      <c r="D262" s="88"/>
      <c r="E262" s="88"/>
      <c r="F262" s="88"/>
      <c r="G262" s="88"/>
      <c r="H262" s="88"/>
      <c r="I262" s="88"/>
      <c r="K262" s="82"/>
      <c r="L262" s="103"/>
      <c r="M262" s="103"/>
      <c r="N262" s="103"/>
      <c r="O262" s="103"/>
      <c r="P262" s="103"/>
      <c r="Q262" s="103"/>
      <c r="R262" s="103"/>
      <c r="S262" s="103"/>
      <c r="T262" s="103"/>
      <c r="U262" s="43"/>
      <c r="V262" s="86"/>
      <c r="W262" s="42"/>
      <c r="X262" s="42"/>
      <c r="Y262" s="42"/>
      <c r="Z262" s="42"/>
      <c r="AA262" s="42"/>
      <c r="AB262" s="42"/>
      <c r="AC262" s="42"/>
      <c r="AD262" s="42"/>
      <c r="AE262" s="42"/>
      <c r="AF262" s="43"/>
      <c r="AG262" s="87"/>
      <c r="AH262" s="42"/>
      <c r="AI262" s="42"/>
      <c r="AJ262" s="42"/>
      <c r="AK262" s="42"/>
      <c r="AL262" s="42"/>
      <c r="AM262" s="42"/>
      <c r="AN262" s="42"/>
      <c r="AO262" s="42"/>
      <c r="AP262" s="42"/>
      <c r="AQ262" s="43"/>
      <c r="AR262" s="43"/>
      <c r="AS262" s="43"/>
      <c r="AT262" s="43"/>
      <c r="AU262" s="43"/>
      <c r="AV262" s="43"/>
      <c r="AW262" s="43"/>
      <c r="AX262" s="43"/>
      <c r="AY262" s="43"/>
      <c r="AZ262" s="43"/>
      <c r="BA262" s="43"/>
      <c r="BB262" s="43"/>
      <c r="BC262" s="43"/>
      <c r="BD262" s="43"/>
      <c r="BE262" s="43"/>
      <c r="BF262" s="43"/>
      <c r="BG262" s="43"/>
      <c r="BH262" s="43"/>
      <c r="BI262" s="43"/>
      <c r="BJ262" s="43"/>
      <c r="BK262" s="43"/>
      <c r="BL262" s="43"/>
      <c r="BM262" s="43"/>
      <c r="BN262" s="43"/>
      <c r="BO262" s="43"/>
      <c r="BP262" s="43"/>
      <c r="BQ262" s="43"/>
      <c r="BR262" s="43"/>
      <c r="BS262" s="43"/>
      <c r="BT262" s="43"/>
      <c r="BU262" s="43"/>
      <c r="BV262" s="43"/>
      <c r="BW262" s="43"/>
      <c r="BX262" s="43"/>
      <c r="BY262" s="43"/>
      <c r="BZ262" s="43"/>
      <c r="CA262" s="43"/>
      <c r="CB262" s="43"/>
      <c r="CC262" s="43"/>
      <c r="CD262" s="43"/>
      <c r="CE262" s="43"/>
      <c r="CF262" s="43"/>
      <c r="CG262" s="43"/>
      <c r="CH262" s="43"/>
      <c r="CI262" s="43"/>
    </row>
    <row r="263" spans="2:87" x14ac:dyDescent="0.25">
      <c r="B263" s="43"/>
      <c r="C263" s="88"/>
      <c r="D263" s="88"/>
      <c r="E263" s="88"/>
      <c r="F263" s="88"/>
      <c r="G263" s="88"/>
      <c r="H263" s="88"/>
      <c r="I263" s="88"/>
      <c r="J263" s="164"/>
      <c r="K263" s="82"/>
      <c r="L263" s="103"/>
      <c r="M263" s="103"/>
      <c r="N263" s="103"/>
      <c r="O263" s="103"/>
      <c r="P263" s="103"/>
      <c r="Q263" s="103"/>
      <c r="R263" s="103"/>
      <c r="S263" s="103"/>
      <c r="T263" s="103"/>
      <c r="U263" s="43"/>
      <c r="V263" s="86"/>
      <c r="W263" s="42"/>
      <c r="X263" s="42"/>
      <c r="Y263" s="42"/>
      <c r="Z263" s="42"/>
      <c r="AA263" s="42"/>
      <c r="AB263" s="42"/>
      <c r="AC263" s="42"/>
      <c r="AD263" s="42"/>
      <c r="AE263" s="42"/>
      <c r="AF263" s="43"/>
      <c r="AG263" s="98"/>
      <c r="AH263" s="13"/>
      <c r="AI263" s="13"/>
      <c r="AJ263" s="13"/>
      <c r="AK263" s="13"/>
      <c r="AL263" s="13"/>
      <c r="AM263" s="13"/>
      <c r="AN263" s="13"/>
      <c r="AO263" s="13"/>
      <c r="AP263" s="13"/>
      <c r="AQ263" s="43"/>
      <c r="AR263" s="43"/>
      <c r="AS263" s="43"/>
      <c r="AT263" s="43"/>
      <c r="AU263" s="43"/>
      <c r="AV263" s="43"/>
      <c r="AW263" s="43"/>
      <c r="AX263" s="43"/>
      <c r="AY263" s="43"/>
      <c r="AZ263" s="43"/>
      <c r="BA263" s="43"/>
      <c r="BB263" s="43"/>
      <c r="BC263" s="43"/>
      <c r="BD263" s="43"/>
      <c r="BE263" s="43"/>
      <c r="BF263" s="43"/>
      <c r="BG263" s="43"/>
      <c r="BH263" s="43"/>
      <c r="BI263" s="43"/>
      <c r="BJ263" s="43"/>
      <c r="BK263" s="43"/>
      <c r="BL263" s="43"/>
      <c r="BM263" s="43"/>
      <c r="BN263" s="43"/>
      <c r="BO263" s="43"/>
      <c r="BP263" s="43"/>
      <c r="BQ263" s="43"/>
      <c r="BR263" s="43"/>
      <c r="BS263" s="43"/>
      <c r="BT263" s="43"/>
      <c r="BU263" s="43"/>
      <c r="BV263" s="43"/>
      <c r="BW263" s="43"/>
      <c r="BX263" s="43"/>
      <c r="BY263" s="43"/>
      <c r="BZ263" s="43"/>
      <c r="CA263" s="43"/>
      <c r="CB263" s="43"/>
      <c r="CC263" s="43"/>
      <c r="CD263" s="43"/>
      <c r="CE263" s="43"/>
      <c r="CF263" s="43"/>
      <c r="CG263" s="43"/>
      <c r="CH263" s="43"/>
      <c r="CI263" s="43"/>
    </row>
    <row r="264" spans="2:87" x14ac:dyDescent="0.25">
      <c r="B264" s="43"/>
      <c r="C264" s="88"/>
      <c r="D264" s="88"/>
      <c r="E264" s="88"/>
      <c r="F264" s="88"/>
      <c r="G264" s="88"/>
      <c r="H264" s="88"/>
      <c r="I264" s="88"/>
      <c r="J264" s="165"/>
      <c r="K264" s="163"/>
      <c r="L264" s="129"/>
      <c r="M264" s="129"/>
      <c r="N264" s="129"/>
      <c r="O264" s="129"/>
      <c r="P264" s="129"/>
      <c r="Q264" s="135"/>
      <c r="R264" s="135"/>
      <c r="S264" s="135"/>
      <c r="T264" s="135"/>
      <c r="U264" s="43"/>
      <c r="V264" s="91"/>
      <c r="W264" s="42"/>
      <c r="X264" s="42"/>
      <c r="Y264" s="42"/>
      <c r="Z264" s="42"/>
      <c r="AA264" s="42"/>
      <c r="AB264" s="42"/>
      <c r="AC264" s="42"/>
      <c r="AD264" s="42"/>
      <c r="AE264" s="42"/>
      <c r="AF264" s="43"/>
      <c r="AG264" s="98"/>
      <c r="AH264" s="42"/>
      <c r="AI264" s="42"/>
      <c r="AJ264" s="42"/>
      <c r="AK264" s="42"/>
      <c r="AL264" s="42"/>
      <c r="AM264" s="42"/>
      <c r="AN264" s="42"/>
      <c r="AO264" s="42"/>
      <c r="AP264" s="42"/>
      <c r="AQ264" s="43"/>
      <c r="AR264" s="43"/>
      <c r="AS264" s="43"/>
      <c r="AT264" s="43"/>
      <c r="AU264" s="43"/>
      <c r="AV264" s="43"/>
      <c r="AW264" s="43"/>
      <c r="AX264" s="43"/>
      <c r="AY264" s="43"/>
      <c r="AZ264" s="43"/>
      <c r="BA264" s="43"/>
      <c r="BB264" s="43"/>
      <c r="BC264" s="43"/>
      <c r="BD264" s="43"/>
      <c r="BE264" s="43"/>
      <c r="BF264" s="43"/>
      <c r="BG264" s="43"/>
      <c r="BH264" s="43"/>
      <c r="BI264" s="43"/>
      <c r="BJ264" s="43"/>
      <c r="BK264" s="43"/>
      <c r="BL264" s="43"/>
      <c r="BM264" s="43"/>
      <c r="BN264" s="43"/>
      <c r="BO264" s="43"/>
      <c r="BP264" s="43"/>
      <c r="BQ264" s="43"/>
      <c r="BR264" s="43"/>
      <c r="BS264" s="43"/>
      <c r="BT264" s="43"/>
      <c r="BU264" s="43"/>
      <c r="BV264" s="43"/>
      <c r="BW264" s="43"/>
      <c r="BX264" s="43"/>
      <c r="BY264" s="43"/>
      <c r="BZ264" s="43"/>
      <c r="CA264" s="43"/>
      <c r="CB264" s="43"/>
      <c r="CC264" s="43"/>
      <c r="CD264" s="43"/>
      <c r="CE264" s="43"/>
      <c r="CF264" s="43"/>
      <c r="CG264" s="43"/>
      <c r="CH264" s="43"/>
      <c r="CI264" s="43"/>
    </row>
    <row r="265" spans="2:87" x14ac:dyDescent="0.25">
      <c r="B265" s="163"/>
      <c r="C265" s="42"/>
      <c r="D265" s="42"/>
      <c r="E265" s="42"/>
      <c r="F265" s="42"/>
      <c r="G265" s="42"/>
      <c r="H265" s="42"/>
      <c r="I265" s="42"/>
      <c r="J265" s="165"/>
      <c r="K265" s="43"/>
      <c r="L265" s="129"/>
      <c r="M265" s="129"/>
      <c r="N265" s="129"/>
      <c r="O265" s="129"/>
      <c r="P265" s="129"/>
      <c r="Q265" s="129"/>
      <c r="R265" s="129"/>
      <c r="S265" s="129"/>
      <c r="T265" s="135"/>
      <c r="U265" s="43"/>
      <c r="V265" s="106"/>
      <c r="W265" s="42"/>
      <c r="X265" s="42"/>
      <c r="Y265" s="42"/>
      <c r="Z265" s="42"/>
      <c r="AA265" s="42"/>
      <c r="AB265" s="42"/>
      <c r="AC265" s="42"/>
      <c r="AD265" s="42"/>
      <c r="AE265" s="42"/>
      <c r="AF265" s="43"/>
      <c r="AG265" s="98"/>
      <c r="AH265" s="42"/>
      <c r="AI265" s="42"/>
      <c r="AJ265" s="42"/>
      <c r="AK265" s="42"/>
      <c r="AL265" s="42"/>
      <c r="AM265" s="42"/>
      <c r="AN265" s="42"/>
      <c r="AO265" s="42"/>
      <c r="AP265" s="42"/>
      <c r="AQ265" s="43"/>
      <c r="AR265" s="43"/>
      <c r="AS265" s="43"/>
      <c r="AT265" s="43"/>
      <c r="AU265" s="43"/>
      <c r="AV265" s="43"/>
      <c r="AW265" s="43"/>
      <c r="AX265" s="43"/>
      <c r="AY265" s="43"/>
      <c r="AZ265" s="43"/>
      <c r="BA265" s="43"/>
      <c r="BB265" s="43"/>
      <c r="BC265" s="43"/>
      <c r="BD265" s="43"/>
      <c r="BE265" s="43"/>
      <c r="BF265" s="43"/>
      <c r="BG265" s="43"/>
      <c r="BH265" s="43"/>
      <c r="BI265" s="43"/>
      <c r="BJ265" s="43"/>
      <c r="BK265" s="43"/>
      <c r="BL265" s="43"/>
      <c r="BM265" s="43"/>
      <c r="BN265" s="43"/>
      <c r="BO265" s="43"/>
      <c r="BP265" s="43"/>
      <c r="BQ265" s="43"/>
      <c r="BR265" s="43"/>
      <c r="BS265" s="43"/>
      <c r="BT265" s="43"/>
      <c r="BU265" s="43"/>
      <c r="BV265" s="43"/>
      <c r="BW265" s="43"/>
      <c r="BX265" s="43"/>
      <c r="BY265" s="43"/>
      <c r="BZ265" s="43"/>
      <c r="CA265" s="43"/>
      <c r="CB265" s="43"/>
      <c r="CC265" s="43"/>
      <c r="CD265" s="43"/>
      <c r="CE265" s="43"/>
      <c r="CF265" s="43"/>
      <c r="CG265" s="43"/>
      <c r="CH265" s="43"/>
      <c r="CI265" s="43"/>
    </row>
    <row r="266" spans="2:87" x14ac:dyDescent="0.25">
      <c r="B266" s="163"/>
      <c r="C266" s="42"/>
      <c r="D266" s="42"/>
      <c r="E266" s="42"/>
      <c r="F266" s="42"/>
      <c r="G266" s="42"/>
      <c r="H266" s="42"/>
      <c r="I266" s="42"/>
      <c r="J266" s="165"/>
      <c r="K266" s="163"/>
      <c r="L266" s="129"/>
      <c r="M266" s="129"/>
      <c r="N266" s="129"/>
      <c r="O266" s="129"/>
      <c r="P266" s="129"/>
      <c r="Q266" s="129"/>
      <c r="R266" s="129"/>
      <c r="S266" s="129"/>
      <c r="T266" s="135"/>
      <c r="U266" s="43"/>
      <c r="V266" s="85"/>
      <c r="W266" s="42"/>
      <c r="X266" s="42"/>
      <c r="Y266" s="42"/>
      <c r="Z266" s="42"/>
      <c r="AA266" s="42"/>
      <c r="AB266" s="42"/>
      <c r="AC266" s="42"/>
      <c r="AD266" s="42"/>
      <c r="AE266" s="42"/>
      <c r="AF266" s="43"/>
      <c r="AG266" s="166"/>
      <c r="AH266" s="42"/>
      <c r="AI266" s="42"/>
      <c r="AJ266" s="42"/>
      <c r="AK266" s="42"/>
      <c r="AL266" s="42"/>
      <c r="AM266" s="42"/>
      <c r="AN266" s="42"/>
      <c r="AO266" s="42"/>
      <c r="AP266" s="42"/>
      <c r="AQ266" s="43"/>
      <c r="AR266" s="43"/>
      <c r="AS266" s="43"/>
      <c r="AT266" s="43"/>
      <c r="AU266" s="43"/>
      <c r="AV266" s="43"/>
      <c r="AW266" s="43"/>
      <c r="AX266" s="43"/>
      <c r="AY266" s="43"/>
      <c r="AZ266" s="43"/>
      <c r="BA266" s="43"/>
      <c r="BB266" s="43"/>
      <c r="BC266" s="43"/>
      <c r="BD266" s="43"/>
      <c r="BE266" s="43"/>
      <c r="BF266" s="43"/>
      <c r="BG266" s="43"/>
      <c r="BH266" s="43"/>
      <c r="BI266" s="43"/>
      <c r="BJ266" s="43"/>
      <c r="BK266" s="43"/>
      <c r="BL266" s="43"/>
      <c r="BM266" s="43"/>
      <c r="BN266" s="43"/>
      <c r="BO266" s="43"/>
      <c r="BP266" s="43"/>
      <c r="BQ266" s="43"/>
      <c r="BR266" s="43"/>
      <c r="BS266" s="43"/>
      <c r="BT266" s="43"/>
      <c r="BU266" s="43"/>
      <c r="BV266" s="43"/>
      <c r="BW266" s="43"/>
      <c r="BX266" s="43"/>
      <c r="BY266" s="43"/>
      <c r="BZ266" s="43"/>
      <c r="CA266" s="43"/>
      <c r="CB266" s="43"/>
      <c r="CC266" s="43"/>
      <c r="CD266" s="43"/>
      <c r="CE266" s="43"/>
      <c r="CF266" s="43"/>
      <c r="CG266" s="43"/>
      <c r="CH266" s="43"/>
      <c r="CI266" s="43"/>
    </row>
    <row r="267" spans="2:87" x14ac:dyDescent="0.25">
      <c r="B267" s="163"/>
      <c r="C267" s="42"/>
      <c r="D267" s="42"/>
      <c r="E267" s="42"/>
      <c r="F267" s="42"/>
      <c r="G267" s="42"/>
      <c r="H267" s="42"/>
      <c r="I267" s="42"/>
      <c r="J267" s="25"/>
      <c r="K267" s="163"/>
      <c r="L267" s="129"/>
      <c r="M267" s="129"/>
      <c r="N267" s="129"/>
      <c r="O267" s="135"/>
      <c r="P267" s="135"/>
      <c r="Q267" s="135"/>
      <c r="R267" s="135"/>
      <c r="S267" s="135"/>
      <c r="T267" s="135"/>
      <c r="U267" s="43"/>
      <c r="V267" s="86"/>
      <c r="W267" s="42"/>
      <c r="X267" s="42"/>
      <c r="Y267" s="42"/>
      <c r="Z267" s="42"/>
      <c r="AA267" s="42"/>
      <c r="AB267" s="42"/>
      <c r="AC267" s="42"/>
      <c r="AD267" s="42"/>
      <c r="AE267" s="42"/>
      <c r="AF267" s="43"/>
      <c r="AG267" s="166"/>
      <c r="AH267" s="42"/>
      <c r="AI267" s="42"/>
      <c r="AJ267" s="42"/>
      <c r="AK267" s="42"/>
      <c r="AL267" s="42"/>
      <c r="AM267" s="42"/>
      <c r="AN267" s="42"/>
      <c r="AO267" s="42"/>
      <c r="AP267" s="42"/>
      <c r="AQ267" s="43"/>
      <c r="AR267" s="43"/>
      <c r="AS267" s="43"/>
      <c r="AT267" s="43"/>
      <c r="AU267" s="43"/>
      <c r="AV267" s="43"/>
      <c r="AW267" s="43"/>
      <c r="AX267" s="43"/>
      <c r="AY267" s="43"/>
      <c r="AZ267" s="43"/>
      <c r="BA267" s="43"/>
      <c r="BB267" s="43"/>
      <c r="BC267" s="43"/>
      <c r="BD267" s="43"/>
      <c r="BE267" s="43"/>
      <c r="BF267" s="43"/>
      <c r="BG267" s="43"/>
      <c r="BH267" s="43"/>
      <c r="BI267" s="43"/>
      <c r="BJ267" s="43"/>
      <c r="BK267" s="43"/>
      <c r="BL267" s="43"/>
      <c r="BM267" s="43"/>
      <c r="BN267" s="43"/>
      <c r="BO267" s="43"/>
      <c r="BP267" s="43"/>
      <c r="BQ267" s="43"/>
      <c r="BR267" s="43"/>
      <c r="BS267" s="43"/>
      <c r="BT267" s="43"/>
      <c r="BU267" s="43"/>
      <c r="BV267" s="43"/>
      <c r="BW267" s="43"/>
      <c r="BX267" s="43"/>
      <c r="BY267" s="43"/>
      <c r="BZ267" s="43"/>
      <c r="CA267" s="43"/>
      <c r="CB267" s="43"/>
      <c r="CC267" s="43"/>
      <c r="CD267" s="43"/>
      <c r="CE267" s="43"/>
      <c r="CF267" s="43"/>
      <c r="CG267" s="43"/>
      <c r="CH267" s="43"/>
      <c r="CI267" s="43"/>
    </row>
    <row r="268" spans="2:87" x14ac:dyDescent="0.25">
      <c r="B268" s="163"/>
      <c r="C268" s="42"/>
      <c r="D268" s="42"/>
      <c r="E268" s="42"/>
      <c r="F268" s="42"/>
      <c r="G268" s="42"/>
      <c r="H268" s="42"/>
      <c r="I268" s="42"/>
      <c r="J268" s="25"/>
      <c r="K268" s="84"/>
      <c r="L268" s="42"/>
      <c r="M268" s="42"/>
      <c r="N268" s="42"/>
      <c r="O268" s="42"/>
      <c r="P268" s="42"/>
      <c r="Q268" s="42"/>
      <c r="R268" s="42"/>
      <c r="S268" s="42"/>
      <c r="T268" s="42"/>
      <c r="U268" s="43"/>
      <c r="V268" s="86"/>
      <c r="W268" s="42"/>
      <c r="X268" s="42"/>
      <c r="Y268" s="42"/>
      <c r="Z268" s="42"/>
      <c r="AA268" s="42"/>
      <c r="AB268" s="42"/>
      <c r="AC268" s="42"/>
      <c r="AD268" s="42"/>
      <c r="AE268" s="42"/>
      <c r="AF268" s="43"/>
      <c r="AG268" s="164"/>
      <c r="AH268" s="88"/>
      <c r="AI268" s="88"/>
      <c r="AJ268" s="88"/>
      <c r="AK268" s="88"/>
      <c r="AL268" s="88"/>
      <c r="AM268" s="88"/>
      <c r="AN268" s="88"/>
      <c r="AO268" s="88"/>
      <c r="AP268" s="88"/>
      <c r="AQ268" s="43"/>
      <c r="AR268" s="43"/>
      <c r="AS268" s="43"/>
      <c r="AT268" s="43"/>
      <c r="AU268" s="43"/>
      <c r="AV268" s="43"/>
      <c r="AW268" s="43"/>
      <c r="AX268" s="43"/>
      <c r="AY268" s="43"/>
      <c r="AZ268" s="43"/>
      <c r="BA268" s="43"/>
      <c r="BB268" s="43"/>
      <c r="BC268" s="43"/>
      <c r="BD268" s="43"/>
      <c r="BE268" s="43"/>
      <c r="BF268" s="43"/>
      <c r="BG268" s="43"/>
      <c r="BH268" s="43"/>
      <c r="BI268" s="43"/>
      <c r="BJ268" s="43"/>
      <c r="BK268" s="43"/>
      <c r="BL268" s="43"/>
      <c r="BM268" s="43"/>
      <c r="BN268" s="43"/>
      <c r="BO268" s="43"/>
      <c r="BP268" s="43"/>
      <c r="BQ268" s="43"/>
      <c r="BR268" s="43"/>
      <c r="BS268" s="43"/>
      <c r="BT268" s="43"/>
      <c r="BU268" s="43"/>
      <c r="BV268" s="43"/>
      <c r="BW268" s="43"/>
      <c r="BX268" s="43"/>
      <c r="BY268" s="43"/>
      <c r="BZ268" s="43"/>
      <c r="CA268" s="43"/>
      <c r="CB268" s="43"/>
      <c r="CC268" s="43"/>
      <c r="CD268" s="43"/>
      <c r="CE268" s="43"/>
      <c r="CF268" s="43"/>
      <c r="CG268" s="43"/>
      <c r="CH268" s="43"/>
      <c r="CI268" s="43"/>
    </row>
    <row r="269" spans="2:87" x14ac:dyDescent="0.25">
      <c r="B269" s="163"/>
      <c r="C269" s="42"/>
      <c r="D269" s="42"/>
      <c r="E269" s="42"/>
      <c r="F269" s="42"/>
      <c r="G269" s="42"/>
      <c r="H269" s="42"/>
      <c r="I269" s="42"/>
      <c r="J269" s="25"/>
      <c r="K269" s="163"/>
      <c r="L269" s="42"/>
      <c r="M269" s="42"/>
      <c r="N269" s="42"/>
      <c r="O269" s="42"/>
      <c r="P269" s="42"/>
      <c r="Q269" s="42"/>
      <c r="R269" s="42"/>
      <c r="S269" s="42"/>
      <c r="T269" s="42"/>
      <c r="U269" s="43"/>
      <c r="V269" s="85"/>
      <c r="W269" s="42"/>
      <c r="X269" s="42"/>
      <c r="Y269" s="42"/>
      <c r="Z269" s="42"/>
      <c r="AA269" s="42"/>
      <c r="AB269" s="42"/>
      <c r="AC269" s="42"/>
      <c r="AD269" s="42"/>
      <c r="AE269" s="42"/>
      <c r="AF269" s="43"/>
      <c r="AG269" s="87"/>
      <c r="AH269" s="88"/>
      <c r="AI269" s="88"/>
      <c r="AJ269" s="88"/>
      <c r="AK269" s="88"/>
      <c r="AL269" s="88"/>
      <c r="AM269" s="88"/>
      <c r="AN269" s="88"/>
      <c r="AO269" s="88"/>
      <c r="AP269" s="88"/>
      <c r="AQ269" s="43"/>
      <c r="AR269" s="43"/>
      <c r="AS269" s="43"/>
      <c r="AT269" s="43"/>
      <c r="AU269" s="43"/>
      <c r="AV269" s="43"/>
      <c r="AW269" s="43"/>
      <c r="AX269" s="43"/>
      <c r="AY269" s="43"/>
      <c r="AZ269" s="43"/>
      <c r="BA269" s="43"/>
      <c r="BB269" s="43"/>
      <c r="BC269" s="43"/>
      <c r="BD269" s="43"/>
      <c r="BE269" s="43"/>
      <c r="BF269" s="43"/>
      <c r="BG269" s="43"/>
      <c r="BH269" s="43"/>
      <c r="BI269" s="43"/>
      <c r="BJ269" s="43"/>
      <c r="BK269" s="43"/>
      <c r="BL269" s="43"/>
      <c r="BM269" s="43"/>
      <c r="BN269" s="43"/>
      <c r="BO269" s="43"/>
      <c r="BP269" s="43"/>
      <c r="BQ269" s="43"/>
      <c r="BR269" s="43"/>
      <c r="BS269" s="43"/>
      <c r="BT269" s="43"/>
      <c r="BU269" s="43"/>
      <c r="BV269" s="43"/>
      <c r="BW269" s="43"/>
      <c r="BX269" s="43"/>
      <c r="BY269" s="43"/>
      <c r="BZ269" s="43"/>
      <c r="CA269" s="43"/>
      <c r="CB269" s="43"/>
      <c r="CC269" s="43"/>
      <c r="CD269" s="43"/>
      <c r="CE269" s="43"/>
      <c r="CF269" s="43"/>
      <c r="CG269" s="43"/>
      <c r="CH269" s="43"/>
      <c r="CI269" s="43"/>
    </row>
    <row r="270" spans="2:87" x14ac:dyDescent="0.25">
      <c r="B270" s="163"/>
      <c r="C270" s="42"/>
      <c r="D270" s="42"/>
      <c r="E270" s="42"/>
      <c r="F270" s="42"/>
      <c r="G270" s="42"/>
      <c r="H270" s="42"/>
      <c r="I270" s="42"/>
      <c r="J270" s="25"/>
      <c r="K270" s="163"/>
      <c r="L270" s="42"/>
      <c r="M270" s="42"/>
      <c r="N270" s="42"/>
      <c r="O270" s="42"/>
      <c r="P270" s="42"/>
      <c r="Q270" s="42"/>
      <c r="R270" s="42"/>
      <c r="S270" s="42"/>
      <c r="T270" s="42"/>
      <c r="U270" s="43"/>
      <c r="V270" s="86"/>
      <c r="W270" s="42"/>
      <c r="X270" s="42"/>
      <c r="Y270" s="42"/>
      <c r="Z270" s="42"/>
      <c r="AA270" s="42"/>
      <c r="AB270" s="42"/>
      <c r="AC270" s="42"/>
      <c r="AD270" s="42"/>
      <c r="AE270" s="42"/>
      <c r="AF270" s="43"/>
      <c r="AG270" s="87"/>
      <c r="AH270" s="88"/>
      <c r="AI270" s="88"/>
      <c r="AJ270" s="88"/>
      <c r="AK270" s="88"/>
      <c r="AL270" s="88"/>
      <c r="AM270" s="88"/>
      <c r="AN270" s="88"/>
      <c r="AO270" s="88"/>
      <c r="AP270" s="88"/>
      <c r="AQ270" s="43"/>
      <c r="AR270" s="43"/>
      <c r="AS270" s="43"/>
      <c r="AT270" s="43"/>
      <c r="AU270" s="43"/>
      <c r="AV270" s="43"/>
      <c r="AW270" s="43"/>
      <c r="AX270" s="43"/>
      <c r="AY270" s="43"/>
      <c r="AZ270" s="43"/>
      <c r="BA270" s="43"/>
      <c r="BB270" s="43"/>
      <c r="BC270" s="43"/>
      <c r="BD270" s="43"/>
      <c r="BE270" s="43"/>
      <c r="BF270" s="43"/>
      <c r="BG270" s="43"/>
      <c r="BH270" s="43"/>
      <c r="BI270" s="43"/>
      <c r="BJ270" s="43"/>
      <c r="BK270" s="43"/>
      <c r="BL270" s="43"/>
      <c r="BM270" s="43"/>
      <c r="BN270" s="43"/>
      <c r="BO270" s="43"/>
      <c r="BP270" s="43"/>
      <c r="BQ270" s="43"/>
      <c r="BR270" s="43"/>
      <c r="BS270" s="43"/>
      <c r="BT270" s="43"/>
      <c r="BU270" s="43"/>
      <c r="BV270" s="43"/>
      <c r="BW270" s="43"/>
      <c r="BX270" s="43"/>
      <c r="BY270" s="43"/>
      <c r="BZ270" s="43"/>
      <c r="CA270" s="43"/>
      <c r="CB270" s="43"/>
      <c r="CC270" s="43"/>
      <c r="CD270" s="43"/>
      <c r="CE270" s="43"/>
      <c r="CF270" s="43"/>
      <c r="CG270" s="43"/>
      <c r="CH270" s="43"/>
      <c r="CI270" s="43"/>
    </row>
    <row r="271" spans="2:87" x14ac:dyDescent="0.25">
      <c r="B271" s="43"/>
      <c r="C271" s="88"/>
      <c r="D271" s="88"/>
      <c r="E271" s="88"/>
      <c r="F271" s="88"/>
      <c r="G271" s="88"/>
      <c r="H271" s="88"/>
      <c r="I271" s="88"/>
      <c r="J271" s="25"/>
      <c r="K271" s="82"/>
      <c r="L271" s="42"/>
      <c r="M271" s="42"/>
      <c r="N271" s="42"/>
      <c r="O271" s="42"/>
      <c r="P271" s="42"/>
      <c r="Q271" s="42"/>
      <c r="R271" s="42"/>
      <c r="S271" s="42"/>
      <c r="T271" s="42"/>
      <c r="U271" s="43"/>
      <c r="V271" s="109"/>
      <c r="W271" s="42"/>
      <c r="X271" s="42"/>
      <c r="Y271" s="42"/>
      <c r="Z271" s="42"/>
      <c r="AA271" s="42"/>
      <c r="AB271" s="42"/>
      <c r="AC271" s="42"/>
      <c r="AD271" s="42"/>
      <c r="AE271" s="42"/>
      <c r="AF271" s="43"/>
      <c r="AG271" s="87"/>
      <c r="AH271" s="88"/>
      <c r="AI271" s="88"/>
      <c r="AJ271" s="88"/>
      <c r="AK271" s="88"/>
      <c r="AL271" s="88"/>
      <c r="AM271" s="88"/>
      <c r="AN271" s="88"/>
      <c r="AO271" s="88"/>
      <c r="AP271" s="88"/>
      <c r="AQ271" s="43"/>
      <c r="AR271" s="132"/>
      <c r="AS271" s="132"/>
      <c r="AT271" s="132"/>
      <c r="AU271" s="132"/>
      <c r="AV271" s="132"/>
      <c r="AW271" s="132"/>
      <c r="AX271" s="132"/>
      <c r="AY271" s="100"/>
      <c r="AZ271" s="100"/>
      <c r="BA271" s="100"/>
      <c r="BB271" s="100"/>
      <c r="BC271" s="100"/>
      <c r="BD271" s="100"/>
      <c r="BE271" s="100"/>
      <c r="BF271" s="43"/>
      <c r="BG271" s="43"/>
      <c r="BH271" s="43"/>
      <c r="BI271" s="43"/>
      <c r="BJ271" s="43"/>
      <c r="BK271" s="43"/>
      <c r="BL271" s="43"/>
      <c r="BM271" s="43"/>
      <c r="BN271" s="43"/>
      <c r="BO271" s="43"/>
      <c r="BP271" s="43"/>
      <c r="BQ271" s="43"/>
      <c r="BR271" s="43"/>
      <c r="BS271" s="43"/>
      <c r="BT271" s="43"/>
      <c r="BU271" s="43"/>
      <c r="BV271" s="43"/>
      <c r="BW271" s="43"/>
      <c r="BX271" s="43"/>
      <c r="BY271" s="43"/>
      <c r="BZ271" s="43"/>
      <c r="CA271" s="43"/>
      <c r="CB271" s="43"/>
      <c r="CC271" s="43"/>
      <c r="CD271" s="43"/>
      <c r="CE271" s="43"/>
      <c r="CF271" s="43"/>
      <c r="CG271" s="43"/>
      <c r="CH271" s="43"/>
      <c r="CI271" s="43"/>
    </row>
    <row r="272" spans="2:87" x14ac:dyDescent="0.25">
      <c r="B272" s="163"/>
      <c r="C272" s="42"/>
      <c r="D272" s="42"/>
      <c r="E272" s="42"/>
      <c r="F272" s="42"/>
      <c r="G272" s="42"/>
      <c r="H272" s="42"/>
      <c r="I272" s="42"/>
      <c r="J272" s="25"/>
      <c r="K272" s="82"/>
      <c r="L272" s="42"/>
      <c r="M272" s="42"/>
      <c r="N272" s="42"/>
      <c r="O272" s="42"/>
      <c r="P272" s="42"/>
      <c r="Q272" s="42"/>
      <c r="R272" s="42"/>
      <c r="S272" s="42"/>
      <c r="T272" s="42"/>
      <c r="U272" s="43"/>
      <c r="V272" s="43"/>
      <c r="W272" s="103"/>
      <c r="X272" s="103"/>
      <c r="Y272" s="103"/>
      <c r="Z272" s="103"/>
      <c r="AA272" s="103"/>
      <c r="AB272" s="103"/>
      <c r="AC272" s="103"/>
      <c r="AD272" s="103"/>
      <c r="AE272" s="103"/>
      <c r="AF272" s="43"/>
      <c r="AG272" s="166"/>
      <c r="AH272" s="90"/>
      <c r="AI272" s="90"/>
      <c r="AJ272" s="90"/>
      <c r="AK272" s="90"/>
      <c r="AL272" s="90"/>
      <c r="AM272" s="90"/>
      <c r="AN272" s="90"/>
      <c r="AO272" s="90"/>
      <c r="AP272" s="90"/>
      <c r="AQ272" s="43"/>
      <c r="AR272" s="100"/>
      <c r="AS272" s="137"/>
      <c r="AT272" s="137"/>
      <c r="AU272" s="137"/>
      <c r="AV272" s="137"/>
      <c r="AW272" s="137"/>
      <c r="AX272" s="137"/>
      <c r="AY272" s="101"/>
      <c r="AZ272" s="101"/>
      <c r="BA272" s="101"/>
      <c r="BB272" s="101"/>
      <c r="BC272" s="101"/>
      <c r="BD272" s="101"/>
      <c r="BE272" s="101"/>
      <c r="BF272" s="43"/>
      <c r="BG272" s="43"/>
      <c r="BH272" s="43"/>
      <c r="BI272" s="43"/>
      <c r="BJ272" s="43"/>
      <c r="BK272" s="43"/>
      <c r="BL272" s="43"/>
      <c r="BM272" s="43"/>
      <c r="BN272" s="43"/>
      <c r="BO272" s="43"/>
      <c r="BP272" s="43"/>
      <c r="BQ272" s="43"/>
      <c r="BR272" s="43"/>
      <c r="BS272" s="43"/>
      <c r="BT272" s="43"/>
      <c r="BU272" s="43"/>
      <c r="BV272" s="43"/>
      <c r="BW272" s="43"/>
      <c r="BX272" s="43"/>
      <c r="BY272" s="43"/>
      <c r="BZ272" s="43"/>
      <c r="CA272" s="43"/>
      <c r="CB272" s="43"/>
      <c r="CC272" s="43"/>
      <c r="CD272" s="43"/>
      <c r="CE272" s="43"/>
      <c r="CF272" s="43"/>
      <c r="CG272" s="43"/>
      <c r="CH272" s="43"/>
      <c r="CI272" s="43"/>
    </row>
    <row r="273" spans="2:87" x14ac:dyDescent="0.25">
      <c r="B273" s="163"/>
      <c r="C273" s="42"/>
      <c r="D273" s="42"/>
      <c r="E273" s="42"/>
      <c r="F273" s="42"/>
      <c r="G273" s="42"/>
      <c r="H273" s="42"/>
      <c r="I273" s="42"/>
      <c r="J273" s="25"/>
      <c r="K273" s="163"/>
      <c r="L273" s="42"/>
      <c r="M273" s="42"/>
      <c r="N273" s="42"/>
      <c r="O273" s="42"/>
      <c r="P273" s="42"/>
      <c r="Q273" s="42"/>
      <c r="R273" s="42"/>
      <c r="S273" s="42"/>
      <c r="T273" s="42"/>
      <c r="U273" s="43"/>
      <c r="V273" s="43"/>
      <c r="W273" s="42"/>
      <c r="X273" s="42"/>
      <c r="Y273" s="42"/>
      <c r="Z273" s="42"/>
      <c r="AA273" s="42"/>
      <c r="AB273" s="42"/>
      <c r="AC273" s="42"/>
      <c r="AD273" s="42"/>
      <c r="AE273" s="42"/>
      <c r="AF273" s="43"/>
      <c r="AG273" s="164"/>
      <c r="AH273" s="88"/>
      <c r="AI273" s="88"/>
      <c r="AJ273" s="88"/>
      <c r="AK273" s="88"/>
      <c r="AL273" s="88"/>
      <c r="AM273" s="88"/>
      <c r="AN273" s="88"/>
      <c r="AO273" s="88"/>
      <c r="AP273" s="88"/>
      <c r="AQ273" s="43"/>
      <c r="AR273" s="100"/>
      <c r="AS273" s="137"/>
      <c r="AT273" s="137"/>
      <c r="AU273" s="137"/>
      <c r="AV273" s="137"/>
      <c r="AW273" s="137"/>
      <c r="AX273" s="137"/>
      <c r="AY273" s="101"/>
      <c r="AZ273" s="101"/>
      <c r="BA273" s="101"/>
      <c r="BB273" s="101"/>
      <c r="BC273" s="101"/>
      <c r="BD273" s="101"/>
      <c r="BE273" s="101"/>
      <c r="BF273" s="43"/>
      <c r="BG273" s="43"/>
      <c r="BH273" s="43"/>
      <c r="BI273" s="43"/>
      <c r="BJ273" s="43"/>
      <c r="BK273" s="43"/>
      <c r="BL273" s="43"/>
      <c r="BM273" s="43"/>
      <c r="BN273" s="43"/>
      <c r="BO273" s="43"/>
      <c r="BP273" s="43"/>
      <c r="BQ273" s="43"/>
      <c r="BR273" s="43"/>
      <c r="BS273" s="43"/>
      <c r="BT273" s="43"/>
      <c r="BU273" s="43"/>
      <c r="BV273" s="43"/>
      <c r="BW273" s="43"/>
      <c r="BX273" s="43"/>
      <c r="BY273" s="43"/>
      <c r="BZ273" s="43"/>
      <c r="CA273" s="43"/>
      <c r="CB273" s="43"/>
      <c r="CC273" s="43"/>
      <c r="CD273" s="43"/>
      <c r="CE273" s="43"/>
      <c r="CF273" s="43"/>
      <c r="CG273" s="43"/>
      <c r="CH273" s="43"/>
      <c r="CI273" s="43"/>
    </row>
    <row r="274" spans="2:87" x14ac:dyDescent="0.25">
      <c r="B274" s="43"/>
      <c r="C274" s="42"/>
      <c r="D274" s="42"/>
      <c r="E274" s="42"/>
      <c r="F274" s="42"/>
      <c r="G274" s="42"/>
      <c r="H274" s="42"/>
      <c r="I274" s="42"/>
      <c r="J274" s="21"/>
      <c r="K274" s="43"/>
      <c r="L274" s="42"/>
      <c r="M274" s="42"/>
      <c r="N274" s="42"/>
      <c r="O274" s="42"/>
      <c r="P274" s="42"/>
      <c r="Q274" s="42"/>
      <c r="R274" s="42"/>
      <c r="S274" s="42"/>
      <c r="T274" s="42"/>
      <c r="U274" s="43"/>
      <c r="V274" s="138"/>
      <c r="W274" s="138"/>
      <c r="X274" s="138"/>
      <c r="Y274" s="138"/>
      <c r="Z274" s="138"/>
      <c r="AA274" s="138"/>
      <c r="AB274" s="138"/>
      <c r="AC274" s="138"/>
      <c r="AD274" s="138"/>
      <c r="AE274" s="138"/>
      <c r="AF274" s="43"/>
      <c r="AG274" s="87"/>
      <c r="AH274" s="42"/>
      <c r="AI274" s="42"/>
      <c r="AJ274" s="42"/>
      <c r="AK274" s="42"/>
      <c r="AL274" s="42"/>
      <c r="AM274" s="42"/>
      <c r="AN274" s="42"/>
      <c r="AO274" s="42"/>
      <c r="AP274" s="42"/>
      <c r="AQ274" s="43"/>
      <c r="AR274" s="100"/>
      <c r="AS274" s="137"/>
      <c r="AT274" s="137"/>
      <c r="AU274" s="137"/>
      <c r="AV274" s="137"/>
      <c r="AW274" s="137"/>
      <c r="AX274" s="137"/>
      <c r="AY274" s="102"/>
      <c r="AZ274" s="102"/>
      <c r="BA274" s="102"/>
      <c r="BB274" s="102"/>
      <c r="BC274" s="102"/>
      <c r="BD274" s="102"/>
      <c r="BE274" s="102"/>
      <c r="BF274" s="43"/>
      <c r="BG274" s="43"/>
      <c r="BH274" s="43"/>
      <c r="BI274" s="43"/>
      <c r="BJ274" s="43"/>
      <c r="BK274" s="43"/>
      <c r="BL274" s="43"/>
      <c r="BM274" s="43"/>
      <c r="BN274" s="43"/>
      <c r="BO274" s="43"/>
      <c r="BP274" s="43"/>
      <c r="BQ274" s="43"/>
      <c r="BR274" s="43"/>
      <c r="BS274" s="43"/>
      <c r="BT274" s="43"/>
      <c r="BU274" s="43"/>
      <c r="BV274" s="43"/>
      <c r="BW274" s="43"/>
      <c r="BX274" s="43"/>
      <c r="BY274" s="43"/>
      <c r="BZ274" s="43"/>
      <c r="CA274" s="43"/>
      <c r="CB274" s="43"/>
      <c r="CC274" s="43"/>
      <c r="CD274" s="43"/>
      <c r="CE274" s="43"/>
      <c r="CF274" s="43"/>
      <c r="CG274" s="43"/>
      <c r="CH274" s="43"/>
      <c r="CI274" s="43"/>
    </row>
    <row r="275" spans="2:87" x14ac:dyDescent="0.25">
      <c r="B275" s="163"/>
      <c r="C275" s="42"/>
      <c r="D275" s="42"/>
      <c r="E275" s="42"/>
      <c r="F275" s="42"/>
      <c r="G275" s="42"/>
      <c r="H275" s="42"/>
      <c r="I275" s="42"/>
      <c r="J275" s="25"/>
      <c r="K275" s="163"/>
      <c r="L275" s="42"/>
      <c r="M275" s="42"/>
      <c r="N275" s="42"/>
      <c r="O275" s="42"/>
      <c r="P275" s="42"/>
      <c r="Q275" s="42"/>
      <c r="R275" s="42"/>
      <c r="S275" s="42"/>
      <c r="T275" s="42"/>
      <c r="U275" s="43"/>
      <c r="V275" s="43"/>
      <c r="W275" s="43"/>
      <c r="X275" s="43"/>
      <c r="Y275" s="43"/>
      <c r="Z275" s="43"/>
      <c r="AA275" s="43"/>
      <c r="AB275" s="43"/>
      <c r="AC275" s="43"/>
      <c r="AD275" s="43"/>
      <c r="AE275" s="43"/>
      <c r="AF275" s="43"/>
      <c r="AG275" s="87"/>
      <c r="AH275" s="88"/>
      <c r="AI275" s="88"/>
      <c r="AJ275" s="88"/>
      <c r="AK275" s="88"/>
      <c r="AL275" s="88"/>
      <c r="AM275" s="88"/>
      <c r="AN275" s="88"/>
      <c r="AO275" s="88"/>
      <c r="AP275" s="88"/>
      <c r="AQ275" s="43"/>
      <c r="AR275" s="100"/>
      <c r="AS275" s="137"/>
      <c r="AT275" s="137"/>
      <c r="AU275" s="137"/>
      <c r="AV275" s="137"/>
      <c r="AW275" s="137"/>
      <c r="AX275" s="137"/>
      <c r="AY275" s="101"/>
      <c r="AZ275" s="101"/>
      <c r="BA275" s="101"/>
      <c r="BB275" s="101"/>
      <c r="BC275" s="101"/>
      <c r="BD275" s="101"/>
      <c r="BE275" s="101"/>
      <c r="BF275" s="43"/>
      <c r="BG275" s="43"/>
      <c r="BH275" s="43"/>
      <c r="BI275" s="43"/>
      <c r="BJ275" s="43"/>
      <c r="BK275" s="43"/>
      <c r="BL275" s="43"/>
      <c r="BM275" s="43"/>
      <c r="BN275" s="43"/>
      <c r="BO275" s="43"/>
      <c r="BP275" s="43"/>
      <c r="BQ275" s="43"/>
      <c r="BR275" s="43"/>
      <c r="BS275" s="43"/>
      <c r="BT275" s="43"/>
      <c r="BU275" s="43"/>
      <c r="BV275" s="43"/>
      <c r="BW275" s="43"/>
      <c r="BX275" s="43"/>
      <c r="BY275" s="43"/>
      <c r="BZ275" s="43"/>
      <c r="CA275" s="43"/>
      <c r="CB275" s="43"/>
      <c r="CC275" s="43"/>
      <c r="CD275" s="43"/>
      <c r="CE275" s="43"/>
      <c r="CF275" s="43"/>
      <c r="CG275" s="43"/>
      <c r="CH275" s="43"/>
      <c r="CI275" s="43"/>
    </row>
    <row r="276" spans="2:87" x14ac:dyDescent="0.25">
      <c r="B276" s="163"/>
      <c r="C276" s="96"/>
      <c r="D276" s="96"/>
      <c r="E276" s="96"/>
      <c r="F276" s="96"/>
      <c r="G276" s="96"/>
      <c r="H276" s="96"/>
      <c r="I276" s="96"/>
      <c r="J276" s="21"/>
      <c r="K276" s="163"/>
      <c r="L276" s="42"/>
      <c r="M276" s="42"/>
      <c r="N276" s="42"/>
      <c r="O276" s="42"/>
      <c r="P276" s="42"/>
      <c r="Q276" s="42"/>
      <c r="R276" s="42"/>
      <c r="S276" s="42"/>
      <c r="T276" s="42"/>
      <c r="U276" s="43"/>
      <c r="V276" s="43"/>
      <c r="W276" s="43"/>
      <c r="X276" s="130"/>
      <c r="Y276" s="130"/>
      <c r="Z276" s="130"/>
      <c r="AA276" s="130"/>
      <c r="AB276" s="130"/>
      <c r="AC276" s="130"/>
      <c r="AD276" s="130"/>
      <c r="AE276" s="130"/>
      <c r="AF276" s="43"/>
      <c r="AG276" s="98"/>
      <c r="AH276" s="42"/>
      <c r="AI276" s="42"/>
      <c r="AJ276" s="42"/>
      <c r="AK276" s="42"/>
      <c r="AL276" s="42"/>
      <c r="AM276" s="42"/>
      <c r="AN276" s="42"/>
      <c r="AO276" s="42"/>
      <c r="AP276" s="42"/>
      <c r="AQ276" s="43"/>
      <c r="AR276" s="100"/>
      <c r="AS276" s="137"/>
      <c r="AT276" s="137"/>
      <c r="AU276" s="137"/>
      <c r="AV276" s="137"/>
      <c r="AW276" s="137"/>
      <c r="AX276" s="137"/>
      <c r="AY276" s="101"/>
      <c r="AZ276" s="101"/>
      <c r="BA276" s="101"/>
      <c r="BB276" s="101"/>
      <c r="BC276" s="101"/>
      <c r="BD276" s="101"/>
      <c r="BE276" s="101"/>
      <c r="BF276" s="43"/>
      <c r="BG276" s="43"/>
      <c r="BH276" s="43"/>
      <c r="BI276" s="43"/>
      <c r="BJ276" s="43"/>
      <c r="BK276" s="43"/>
      <c r="BL276" s="43"/>
      <c r="BM276" s="43"/>
      <c r="BN276" s="43"/>
      <c r="BO276" s="43"/>
      <c r="BP276" s="43"/>
      <c r="BQ276" s="43"/>
      <c r="BR276" s="43"/>
      <c r="BS276" s="43"/>
      <c r="BT276" s="43"/>
      <c r="BU276" s="43"/>
      <c r="BV276" s="43"/>
      <c r="BW276" s="43"/>
      <c r="BX276" s="43"/>
      <c r="BY276" s="43"/>
      <c r="BZ276" s="43"/>
      <c r="CA276" s="43"/>
      <c r="CB276" s="43"/>
      <c r="CC276" s="43"/>
      <c r="CD276" s="43"/>
      <c r="CE276" s="43"/>
      <c r="CF276" s="43"/>
      <c r="CG276" s="43"/>
      <c r="CH276" s="43"/>
      <c r="CI276" s="43"/>
    </row>
    <row r="277" spans="2:87" x14ac:dyDescent="0.25">
      <c r="B277" s="163"/>
      <c r="C277" s="96"/>
      <c r="D277" s="96"/>
      <c r="E277" s="96"/>
      <c r="F277" s="96"/>
      <c r="G277" s="96"/>
      <c r="H277" s="96"/>
      <c r="I277" s="96"/>
      <c r="J277" s="25"/>
      <c r="K277" s="84"/>
      <c r="L277" s="43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  <c r="AA277" s="43"/>
      <c r="AB277" s="43"/>
      <c r="AC277" s="43"/>
      <c r="AD277" s="43"/>
      <c r="AE277" s="131"/>
      <c r="AF277" s="43"/>
      <c r="AG277" s="98"/>
      <c r="AH277" s="42"/>
      <c r="AI277" s="42"/>
      <c r="AJ277" s="42"/>
      <c r="AK277" s="42"/>
      <c r="AL277" s="42"/>
      <c r="AM277" s="42"/>
      <c r="AN277" s="42"/>
      <c r="AO277" s="42"/>
      <c r="AP277" s="42"/>
      <c r="AQ277" s="43"/>
      <c r="AR277" s="100"/>
      <c r="AS277" s="136"/>
      <c r="AT277" s="136"/>
      <c r="AU277" s="136"/>
      <c r="AV277" s="136"/>
      <c r="AW277" s="136"/>
      <c r="AX277" s="136"/>
      <c r="AY277" s="102"/>
      <c r="AZ277" s="102"/>
      <c r="BA277" s="102"/>
      <c r="BB277" s="102"/>
      <c r="BC277" s="102"/>
      <c r="BD277" s="102"/>
      <c r="BE277" s="102"/>
      <c r="BF277" s="43"/>
      <c r="BG277" s="43"/>
      <c r="BH277" s="43"/>
      <c r="BI277" s="43"/>
      <c r="BJ277" s="43"/>
      <c r="BK277" s="43"/>
      <c r="BL277" s="43"/>
      <c r="BM277" s="43"/>
      <c r="BN277" s="43"/>
      <c r="BO277" s="43"/>
      <c r="BP277" s="43"/>
      <c r="BQ277" s="43"/>
      <c r="BR277" s="43"/>
      <c r="BS277" s="43"/>
      <c r="BT277" s="43"/>
      <c r="BU277" s="43"/>
      <c r="BV277" s="43"/>
      <c r="BW277" s="43"/>
      <c r="BX277" s="43"/>
      <c r="BY277" s="43"/>
      <c r="BZ277" s="43"/>
      <c r="CA277" s="43"/>
      <c r="CB277" s="43"/>
      <c r="CC277" s="43"/>
      <c r="CD277" s="43"/>
      <c r="CE277" s="43"/>
      <c r="CF277" s="43"/>
      <c r="CG277" s="43"/>
      <c r="CH277" s="43"/>
      <c r="CI277" s="43"/>
    </row>
    <row r="278" spans="2:87" x14ac:dyDescent="0.25">
      <c r="B278" s="43"/>
      <c r="C278" s="96"/>
      <c r="D278" s="96"/>
      <c r="E278" s="96"/>
      <c r="F278" s="96"/>
      <c r="G278" s="96"/>
      <c r="H278" s="96"/>
      <c r="I278" s="96"/>
      <c r="J278" s="21"/>
      <c r="K278" s="163"/>
      <c r="L278" s="42"/>
      <c r="M278" s="42"/>
      <c r="N278" s="42"/>
      <c r="O278" s="42"/>
      <c r="P278" s="42"/>
      <c r="Q278" s="42"/>
      <c r="R278" s="42"/>
      <c r="S278" s="42"/>
      <c r="T278" s="42"/>
      <c r="U278" s="43"/>
      <c r="V278" s="43"/>
      <c r="W278" s="43"/>
      <c r="X278" s="43"/>
      <c r="Y278" s="43"/>
      <c r="Z278" s="43"/>
      <c r="AA278" s="43"/>
      <c r="AB278" s="43"/>
      <c r="AC278" s="43"/>
      <c r="AD278" s="43"/>
      <c r="AE278" s="43"/>
      <c r="AF278" s="43"/>
      <c r="AG278" s="98"/>
      <c r="AH278" s="42"/>
      <c r="AI278" s="42"/>
      <c r="AJ278" s="42"/>
      <c r="AK278" s="42"/>
      <c r="AL278" s="42"/>
      <c r="AM278" s="42"/>
      <c r="AN278" s="42"/>
      <c r="AO278" s="42"/>
      <c r="AP278" s="42"/>
      <c r="AQ278" s="43"/>
      <c r="AR278" s="100"/>
      <c r="AS278" s="100"/>
      <c r="AT278" s="100"/>
      <c r="AU278" s="100"/>
      <c r="AV278" s="100"/>
      <c r="AW278" s="100"/>
      <c r="AX278" s="100"/>
      <c r="AY278" s="101"/>
      <c r="AZ278" s="101"/>
      <c r="BA278" s="101"/>
      <c r="BB278" s="101"/>
      <c r="BC278" s="101"/>
      <c r="BD278" s="101"/>
      <c r="BE278" s="101"/>
      <c r="BF278" s="43"/>
      <c r="BG278" s="43"/>
      <c r="BH278" s="43"/>
      <c r="BI278" s="43"/>
      <c r="BJ278" s="43"/>
      <c r="BK278" s="43"/>
      <c r="BL278" s="43"/>
      <c r="BM278" s="43"/>
      <c r="BN278" s="43"/>
      <c r="BO278" s="43"/>
      <c r="BP278" s="43"/>
      <c r="BQ278" s="43"/>
      <c r="BR278" s="43"/>
      <c r="BS278" s="43"/>
      <c r="BT278" s="43"/>
      <c r="BU278" s="43"/>
      <c r="BV278" s="43"/>
      <c r="BW278" s="43"/>
      <c r="BX278" s="43"/>
      <c r="BY278" s="43"/>
      <c r="BZ278" s="43"/>
      <c r="CA278" s="43"/>
      <c r="CB278" s="43"/>
      <c r="CC278" s="43"/>
      <c r="CD278" s="43"/>
      <c r="CE278" s="43"/>
      <c r="CF278" s="43"/>
      <c r="CG278" s="43"/>
      <c r="CH278" s="43"/>
      <c r="CI278" s="43"/>
    </row>
    <row r="279" spans="2:87" x14ac:dyDescent="0.25">
      <c r="B279" s="226"/>
      <c r="C279" s="226"/>
      <c r="D279" s="226"/>
      <c r="E279" s="226"/>
      <c r="F279" s="226"/>
      <c r="G279" s="226"/>
      <c r="H279" s="226"/>
      <c r="I279" s="226"/>
      <c r="J279" s="25"/>
      <c r="K279" s="163"/>
      <c r="L279" s="42"/>
      <c r="M279" s="42"/>
      <c r="N279" s="42"/>
      <c r="O279" s="42"/>
      <c r="P279" s="42"/>
      <c r="Q279" s="42"/>
      <c r="R279" s="42"/>
      <c r="S279" s="42"/>
      <c r="T279" s="42"/>
      <c r="U279" s="43"/>
      <c r="V279" s="43"/>
      <c r="W279" s="43"/>
      <c r="X279" s="43"/>
      <c r="Y279" s="43"/>
      <c r="Z279" s="43"/>
      <c r="AA279" s="43"/>
      <c r="AB279" s="43"/>
      <c r="AC279" s="43"/>
      <c r="AD279" s="43"/>
      <c r="AE279" s="43"/>
      <c r="AF279" s="43"/>
      <c r="AG279" s="164"/>
      <c r="AH279" s="88"/>
      <c r="AI279" s="88"/>
      <c r="AJ279" s="88"/>
      <c r="AK279" s="88"/>
      <c r="AL279" s="88"/>
      <c r="AM279" s="88"/>
      <c r="AN279" s="88"/>
      <c r="AO279" s="88"/>
      <c r="AP279" s="88"/>
      <c r="AQ279" s="43"/>
      <c r="AR279" s="100"/>
      <c r="AS279" s="100"/>
      <c r="AT279" s="100"/>
      <c r="AU279" s="100"/>
      <c r="AV279" s="100"/>
      <c r="AW279" s="100"/>
      <c r="AX279" s="100"/>
      <c r="AY279" s="101"/>
      <c r="AZ279" s="101"/>
      <c r="BA279" s="101"/>
      <c r="BB279" s="101"/>
      <c r="BC279" s="101"/>
      <c r="BD279" s="101"/>
      <c r="BE279" s="101"/>
      <c r="BF279" s="43"/>
      <c r="BG279" s="43"/>
      <c r="BH279" s="43"/>
      <c r="BI279" s="43"/>
      <c r="BJ279" s="43"/>
      <c r="BK279" s="43"/>
      <c r="BL279" s="43"/>
      <c r="BM279" s="43"/>
      <c r="BN279" s="43"/>
      <c r="BO279" s="43"/>
      <c r="BP279" s="43"/>
      <c r="BQ279" s="43"/>
      <c r="BR279" s="43"/>
      <c r="BS279" s="43"/>
      <c r="BT279" s="43"/>
      <c r="BU279" s="43"/>
      <c r="BV279" s="43"/>
      <c r="BW279" s="43"/>
      <c r="BX279" s="43"/>
      <c r="BY279" s="43"/>
      <c r="BZ279" s="43"/>
      <c r="CA279" s="43"/>
      <c r="CB279" s="43"/>
      <c r="CC279" s="43"/>
      <c r="CD279" s="43"/>
      <c r="CE279" s="43"/>
      <c r="CF279" s="43"/>
      <c r="CG279" s="43"/>
      <c r="CH279" s="43"/>
      <c r="CI279" s="43"/>
    </row>
    <row r="280" spans="2:87" x14ac:dyDescent="0.25">
      <c r="B280" s="163"/>
      <c r="C280" s="103"/>
      <c r="D280" s="103"/>
      <c r="E280" s="103"/>
      <c r="F280" s="103"/>
      <c r="G280" s="103"/>
      <c r="H280" s="103"/>
      <c r="I280" s="103"/>
      <c r="J280" s="21"/>
      <c r="K280" s="138"/>
      <c r="L280" s="138"/>
      <c r="M280" s="138"/>
      <c r="N280" s="138"/>
      <c r="O280" s="138"/>
      <c r="P280" s="138"/>
      <c r="Q280" s="138"/>
      <c r="R280" s="138"/>
      <c r="S280" s="138"/>
      <c r="T280" s="138"/>
      <c r="U280" s="43"/>
      <c r="V280" s="43"/>
      <c r="W280" s="43"/>
      <c r="X280" s="43"/>
      <c r="Y280" s="43"/>
      <c r="Z280" s="43"/>
      <c r="AA280" s="43"/>
      <c r="AB280" s="43"/>
      <c r="AC280" s="43"/>
      <c r="AD280" s="43"/>
      <c r="AE280" s="43"/>
      <c r="AF280" s="43"/>
      <c r="AG280" s="87"/>
      <c r="AH280" s="88"/>
      <c r="AI280" s="88"/>
      <c r="AJ280" s="88"/>
      <c r="AK280" s="88"/>
      <c r="AL280" s="88"/>
      <c r="AM280" s="88"/>
      <c r="AN280" s="88"/>
      <c r="AO280" s="88"/>
      <c r="AP280" s="88"/>
      <c r="AQ280" s="43"/>
      <c r="AR280" s="100"/>
      <c r="AS280" s="100"/>
      <c r="AT280" s="100"/>
      <c r="AU280" s="100"/>
      <c r="AV280" s="100"/>
      <c r="AW280" s="100"/>
      <c r="AX280" s="100"/>
      <c r="AY280" s="101"/>
      <c r="AZ280" s="101"/>
      <c r="BA280" s="101"/>
      <c r="BB280" s="101"/>
      <c r="BC280" s="101"/>
      <c r="BD280" s="101"/>
      <c r="BE280" s="101"/>
      <c r="BF280" s="43"/>
      <c r="BG280" s="43"/>
      <c r="BH280" s="43"/>
      <c r="BI280" s="43"/>
      <c r="BJ280" s="43"/>
      <c r="BK280" s="43"/>
      <c r="BL280" s="43"/>
      <c r="BM280" s="43"/>
      <c r="BN280" s="43"/>
      <c r="BO280" s="43"/>
      <c r="BP280" s="43"/>
      <c r="BQ280" s="43"/>
      <c r="BR280" s="43"/>
      <c r="BS280" s="43"/>
      <c r="BT280" s="43"/>
      <c r="BU280" s="43"/>
      <c r="BV280" s="43"/>
      <c r="BW280" s="43"/>
      <c r="BX280" s="43"/>
      <c r="BY280" s="43"/>
      <c r="BZ280" s="43"/>
      <c r="CA280" s="43"/>
      <c r="CB280" s="43"/>
      <c r="CC280" s="43"/>
      <c r="CD280" s="43"/>
      <c r="CE280" s="43"/>
      <c r="CF280" s="43"/>
      <c r="CG280" s="43"/>
      <c r="CH280" s="43"/>
      <c r="CI280" s="43"/>
    </row>
    <row r="281" spans="2:87" x14ac:dyDescent="0.25">
      <c r="B281" s="82"/>
      <c r="C281" s="42"/>
      <c r="D281" s="42"/>
      <c r="E281" s="42"/>
      <c r="F281" s="42"/>
      <c r="G281" s="42"/>
      <c r="H281" s="42"/>
      <c r="I281" s="42"/>
      <c r="J281" s="25"/>
      <c r="K281" s="42"/>
      <c r="L281" s="42"/>
      <c r="M281" s="42"/>
      <c r="N281" s="42"/>
      <c r="O281" s="42"/>
      <c r="P281" s="42"/>
      <c r="Q281" s="42"/>
      <c r="R281" s="42"/>
      <c r="S281" s="42"/>
      <c r="T281" s="43"/>
      <c r="U281" s="43"/>
      <c r="V281" s="43"/>
      <c r="W281" s="43"/>
      <c r="X281" s="43"/>
      <c r="Y281" s="43"/>
      <c r="Z281" s="43"/>
      <c r="AA281" s="43"/>
      <c r="AB281" s="43"/>
      <c r="AC281" s="43"/>
      <c r="AD281" s="43"/>
      <c r="AE281" s="43"/>
      <c r="AF281" s="43"/>
      <c r="AG281" s="87"/>
      <c r="AH281" s="88"/>
      <c r="AI281" s="88"/>
      <c r="AJ281" s="88"/>
      <c r="AK281" s="88"/>
      <c r="AL281" s="88"/>
      <c r="AM281" s="88"/>
      <c r="AN281" s="88"/>
      <c r="AO281" s="88"/>
      <c r="AP281" s="88"/>
      <c r="AQ281" s="43"/>
      <c r="AR281" s="100"/>
      <c r="AS281" s="100"/>
      <c r="AT281" s="100"/>
      <c r="AU281" s="100"/>
      <c r="AV281" s="100"/>
      <c r="AW281" s="100"/>
      <c r="AX281" s="100"/>
      <c r="AY281" s="101"/>
      <c r="AZ281" s="101"/>
      <c r="BA281" s="101"/>
      <c r="BB281" s="101"/>
      <c r="BC281" s="101"/>
      <c r="BD281" s="101"/>
      <c r="BE281" s="101"/>
      <c r="BF281" s="43"/>
      <c r="BG281" s="43"/>
      <c r="BH281" s="43"/>
      <c r="BI281" s="43"/>
      <c r="BJ281" s="43"/>
      <c r="BK281" s="43"/>
      <c r="BL281" s="43"/>
      <c r="BM281" s="43"/>
      <c r="BN281" s="43"/>
      <c r="BO281" s="43"/>
      <c r="BP281" s="43"/>
      <c r="BQ281" s="43"/>
      <c r="BR281" s="43"/>
      <c r="BS281" s="43"/>
      <c r="BT281" s="43"/>
      <c r="BU281" s="43"/>
      <c r="BV281" s="43"/>
      <c r="BW281" s="43"/>
      <c r="BX281" s="43"/>
      <c r="BY281" s="43"/>
      <c r="BZ281" s="43"/>
      <c r="CA281" s="43"/>
      <c r="CB281" s="43"/>
      <c r="CC281" s="43"/>
      <c r="CD281" s="43"/>
      <c r="CE281" s="43"/>
      <c r="CF281" s="43"/>
      <c r="CG281" s="43"/>
      <c r="CH281" s="43"/>
      <c r="CI281" s="43"/>
    </row>
    <row r="282" spans="2:87" x14ac:dyDescent="0.25">
      <c r="B282" s="163"/>
      <c r="C282" s="103"/>
      <c r="D282" s="103"/>
      <c r="E282" s="103"/>
      <c r="F282" s="103"/>
      <c r="G282" s="103"/>
      <c r="H282" s="103"/>
      <c r="I282" s="103"/>
      <c r="J282" s="21"/>
      <c r="K282" s="103"/>
      <c r="L282" s="103"/>
      <c r="M282" s="103"/>
      <c r="N282" s="103"/>
      <c r="O282" s="103"/>
      <c r="P282" s="103"/>
      <c r="Q282" s="103"/>
      <c r="R282" s="103"/>
      <c r="S282" s="103"/>
      <c r="T282" s="43"/>
      <c r="U282" s="43"/>
      <c r="V282" s="43"/>
      <c r="W282" s="43"/>
      <c r="X282" s="43"/>
      <c r="Y282" s="43"/>
      <c r="Z282" s="43"/>
      <c r="AA282" s="43"/>
      <c r="AB282" s="43"/>
      <c r="AC282" s="43"/>
      <c r="AD282" s="43"/>
      <c r="AE282" s="43"/>
      <c r="AF282" s="43"/>
      <c r="AG282" s="87"/>
      <c r="AH282" s="88"/>
      <c r="AI282" s="88"/>
      <c r="AJ282" s="88"/>
      <c r="AK282" s="88"/>
      <c r="AL282" s="88"/>
      <c r="AM282" s="88"/>
      <c r="AN282" s="88"/>
      <c r="AO282" s="88"/>
      <c r="AP282" s="88"/>
      <c r="AQ282" s="43"/>
      <c r="AR282" s="100"/>
      <c r="AS282" s="43"/>
      <c r="AT282" s="43"/>
      <c r="AU282" s="43"/>
      <c r="AV282" s="43"/>
      <c r="AW282" s="43"/>
      <c r="AX282" s="43"/>
      <c r="AY282" s="101"/>
      <c r="AZ282" s="101"/>
      <c r="BA282" s="101"/>
      <c r="BB282" s="101"/>
      <c r="BC282" s="101"/>
      <c r="BD282" s="101"/>
      <c r="BE282" s="101"/>
      <c r="BF282" s="43"/>
      <c r="BG282" s="43"/>
      <c r="BH282" s="43"/>
      <c r="BI282" s="43"/>
      <c r="BJ282" s="43"/>
      <c r="BK282" s="43"/>
      <c r="BL282" s="43"/>
      <c r="BM282" s="43"/>
      <c r="BN282" s="43"/>
      <c r="BO282" s="43"/>
      <c r="BP282" s="43"/>
      <c r="BQ282" s="43"/>
      <c r="BR282" s="43"/>
      <c r="BS282" s="43"/>
      <c r="BT282" s="43"/>
      <c r="BU282" s="43"/>
      <c r="BV282" s="43"/>
      <c r="BW282" s="43"/>
      <c r="BX282" s="43"/>
      <c r="BY282" s="43"/>
      <c r="BZ282" s="43"/>
      <c r="CA282" s="43"/>
      <c r="CB282" s="43"/>
      <c r="CC282" s="43"/>
      <c r="CD282" s="43"/>
      <c r="CE282" s="43"/>
      <c r="CF282" s="43"/>
      <c r="CG282" s="43"/>
      <c r="CH282" s="43"/>
      <c r="CI282" s="43"/>
    </row>
    <row r="283" spans="2:87" x14ac:dyDescent="0.25">
      <c r="B283" s="82"/>
      <c r="C283" s="42"/>
      <c r="D283" s="42"/>
      <c r="E283" s="42"/>
      <c r="F283" s="42"/>
      <c r="G283" s="42"/>
      <c r="H283" s="42"/>
      <c r="I283" s="42"/>
      <c r="J283" s="25"/>
      <c r="K283" s="42"/>
      <c r="L283" s="42"/>
      <c r="M283" s="42"/>
      <c r="N283" s="42"/>
      <c r="O283" s="42"/>
      <c r="P283" s="42"/>
      <c r="Q283" s="42"/>
      <c r="R283" s="42"/>
      <c r="S283" s="42"/>
      <c r="T283" s="43"/>
      <c r="U283" s="43"/>
      <c r="V283" s="43"/>
      <c r="W283" s="43"/>
      <c r="X283" s="43"/>
      <c r="Y283" s="43"/>
      <c r="Z283" s="43"/>
      <c r="AA283" s="43"/>
      <c r="AB283" s="43"/>
      <c r="AC283" s="43"/>
      <c r="AD283" s="43"/>
      <c r="AE283" s="43"/>
      <c r="AF283" s="43"/>
      <c r="AG283" s="98"/>
      <c r="AH283" s="88"/>
      <c r="AI283" s="88"/>
      <c r="AJ283" s="88"/>
      <c r="AK283" s="88"/>
      <c r="AL283" s="88"/>
      <c r="AM283" s="88"/>
      <c r="AN283" s="88"/>
      <c r="AO283" s="88"/>
      <c r="AP283" s="88"/>
      <c r="AQ283" s="43"/>
      <c r="AR283" s="100"/>
      <c r="AS283" s="43"/>
      <c r="AT283" s="43"/>
      <c r="AU283" s="43"/>
      <c r="AV283" s="43"/>
      <c r="AW283" s="43"/>
      <c r="AX283" s="43"/>
      <c r="AY283" s="101"/>
      <c r="AZ283" s="101"/>
      <c r="BA283" s="101"/>
      <c r="BB283" s="101"/>
      <c r="BC283" s="101"/>
      <c r="BD283" s="101"/>
      <c r="BE283" s="101"/>
      <c r="BF283" s="43"/>
      <c r="BG283" s="43"/>
      <c r="BH283" s="43"/>
      <c r="BI283" s="43"/>
      <c r="BJ283" s="43"/>
      <c r="BK283" s="43"/>
      <c r="BL283" s="43"/>
      <c r="BM283" s="43"/>
      <c r="BN283" s="43"/>
      <c r="BO283" s="43"/>
      <c r="BP283" s="43"/>
      <c r="BQ283" s="43"/>
      <c r="BR283" s="43"/>
      <c r="BS283" s="43"/>
      <c r="BT283" s="43"/>
      <c r="BU283" s="43"/>
      <c r="BV283" s="43"/>
      <c r="BW283" s="43"/>
      <c r="BX283" s="43"/>
      <c r="BY283" s="43"/>
      <c r="BZ283" s="43"/>
      <c r="CA283" s="43"/>
      <c r="CB283" s="43"/>
      <c r="CC283" s="43"/>
      <c r="CD283" s="43"/>
      <c r="CE283" s="43"/>
      <c r="CF283" s="43"/>
      <c r="CG283" s="43"/>
      <c r="CH283" s="43"/>
      <c r="CI283" s="43"/>
    </row>
    <row r="284" spans="2:87" x14ac:dyDescent="0.25">
      <c r="B284" s="163"/>
      <c r="C284" s="103"/>
      <c r="D284" s="103"/>
      <c r="E284" s="103"/>
      <c r="F284" s="103"/>
      <c r="G284" s="103"/>
      <c r="H284" s="103"/>
      <c r="I284" s="103"/>
      <c r="J284" s="21"/>
      <c r="K284" s="103"/>
      <c r="L284" s="103"/>
      <c r="M284" s="103"/>
      <c r="N284" s="103"/>
      <c r="O284" s="103"/>
      <c r="P284" s="103"/>
      <c r="Q284" s="103"/>
      <c r="R284" s="103"/>
      <c r="S284" s="103"/>
      <c r="T284" s="43"/>
      <c r="U284" s="43"/>
      <c r="V284" s="43"/>
      <c r="W284" s="43"/>
      <c r="X284" s="43"/>
      <c r="Y284" s="43"/>
      <c r="Z284" s="43"/>
      <c r="AA284" s="43"/>
      <c r="AB284" s="43"/>
      <c r="AC284" s="43"/>
      <c r="AD284" s="43"/>
      <c r="AE284" s="43"/>
      <c r="AF284" s="43"/>
      <c r="AG284" s="87"/>
      <c r="AH284" s="90"/>
      <c r="AI284" s="90"/>
      <c r="AJ284" s="90"/>
      <c r="AK284" s="90"/>
      <c r="AL284" s="90"/>
      <c r="AM284" s="90"/>
      <c r="AN284" s="90"/>
      <c r="AO284" s="90"/>
      <c r="AP284" s="90"/>
      <c r="AQ284" s="111"/>
      <c r="AR284" s="111"/>
      <c r="AS284" s="111"/>
      <c r="AT284" s="111"/>
      <c r="AU284" s="111"/>
      <c r="AV284" s="133"/>
      <c r="AW284" s="133"/>
      <c r="AX284" s="133"/>
      <c r="AY284" s="43"/>
      <c r="AZ284" s="43"/>
      <c r="BA284" s="43"/>
      <c r="BB284" s="43"/>
      <c r="BC284" s="43"/>
      <c r="BD284" s="43"/>
      <c r="BE284" s="43"/>
      <c r="BF284" s="43"/>
      <c r="BG284" s="43"/>
      <c r="BH284" s="43"/>
      <c r="BI284" s="43"/>
      <c r="BJ284" s="43"/>
      <c r="BK284" s="43"/>
      <c r="BL284" s="43"/>
      <c r="BM284" s="43"/>
      <c r="BN284" s="43"/>
      <c r="BO284" s="43"/>
      <c r="BP284" s="43"/>
      <c r="BQ284" s="43"/>
      <c r="BR284" s="43"/>
      <c r="BS284" s="43"/>
      <c r="BT284" s="43"/>
      <c r="BU284" s="43"/>
      <c r="BV284" s="43"/>
      <c r="BW284" s="43"/>
      <c r="BX284" s="43"/>
      <c r="BY284" s="43"/>
      <c r="BZ284" s="43"/>
      <c r="CA284" s="43"/>
      <c r="CB284" s="43"/>
      <c r="CC284" s="43"/>
      <c r="CD284" s="43"/>
      <c r="CE284" s="43"/>
      <c r="CF284" s="43"/>
      <c r="CG284" s="43"/>
      <c r="CH284" s="43"/>
      <c r="CI284" s="43"/>
    </row>
    <row r="285" spans="2:87" x14ac:dyDescent="0.25">
      <c r="B285" s="82"/>
      <c r="C285" s="42"/>
      <c r="D285" s="42"/>
      <c r="E285" s="42"/>
      <c r="F285" s="42"/>
      <c r="G285" s="42"/>
      <c r="H285" s="42"/>
      <c r="I285" s="42"/>
      <c r="J285" s="25"/>
      <c r="K285" s="42"/>
      <c r="L285" s="42"/>
      <c r="M285" s="42"/>
      <c r="N285" s="42"/>
      <c r="O285" s="42"/>
      <c r="P285" s="42"/>
      <c r="Q285" s="42"/>
      <c r="R285" s="42"/>
      <c r="S285" s="42"/>
      <c r="T285" s="43"/>
      <c r="U285" s="43"/>
      <c r="V285" s="43"/>
      <c r="W285" s="43"/>
      <c r="X285" s="43"/>
      <c r="Y285" s="43"/>
      <c r="Z285" s="43"/>
      <c r="AA285" s="43"/>
      <c r="AB285" s="43"/>
      <c r="AC285" s="43"/>
      <c r="AD285" s="43"/>
      <c r="AE285" s="43"/>
      <c r="AF285" s="43"/>
      <c r="AG285" s="164"/>
      <c r="AH285" s="88"/>
      <c r="AI285" s="88"/>
      <c r="AJ285" s="88"/>
      <c r="AK285" s="88"/>
      <c r="AL285" s="88"/>
      <c r="AM285" s="88"/>
      <c r="AN285" s="88"/>
      <c r="AO285" s="88"/>
      <c r="AP285" s="88"/>
      <c r="AQ285" s="111"/>
      <c r="AR285" s="111"/>
      <c r="AS285" s="111"/>
      <c r="AT285" s="111"/>
      <c r="AU285" s="111"/>
      <c r="AV285" s="133"/>
      <c r="AW285" s="133"/>
      <c r="AX285" s="133"/>
      <c r="AY285" s="43"/>
      <c r="AZ285" s="43"/>
      <c r="BA285" s="43"/>
      <c r="BB285" s="43"/>
      <c r="BC285" s="43"/>
      <c r="BD285" s="43"/>
      <c r="BE285" s="43"/>
      <c r="BF285" s="43"/>
      <c r="BG285" s="43"/>
      <c r="BH285" s="43"/>
      <c r="BI285" s="43"/>
      <c r="BJ285" s="43"/>
      <c r="BK285" s="43"/>
      <c r="BL285" s="43"/>
      <c r="BM285" s="43"/>
      <c r="BN285" s="43"/>
      <c r="BO285" s="43"/>
      <c r="BP285" s="43"/>
      <c r="BQ285" s="43"/>
      <c r="BR285" s="43"/>
      <c r="BS285" s="43"/>
      <c r="BT285" s="43"/>
      <c r="BU285" s="43"/>
      <c r="BV285" s="43"/>
      <c r="BW285" s="43"/>
      <c r="BX285" s="43"/>
      <c r="BY285" s="43"/>
      <c r="BZ285" s="43"/>
      <c r="CA285" s="43"/>
      <c r="CB285" s="43"/>
      <c r="CC285" s="43"/>
      <c r="CD285" s="43"/>
      <c r="CE285" s="43"/>
      <c r="CF285" s="43"/>
      <c r="CG285" s="43"/>
      <c r="CH285" s="43"/>
      <c r="CI285" s="43"/>
    </row>
    <row r="286" spans="2:87" x14ac:dyDescent="0.25">
      <c r="B286" s="163"/>
      <c r="C286" s="103"/>
      <c r="D286" s="103"/>
      <c r="E286" s="103"/>
      <c r="F286" s="103"/>
      <c r="G286" s="103"/>
      <c r="H286" s="103"/>
      <c r="I286" s="103"/>
      <c r="J286" s="21"/>
      <c r="K286" s="103"/>
      <c r="L286" s="103"/>
      <c r="M286" s="103"/>
      <c r="N286" s="103"/>
      <c r="O286" s="103"/>
      <c r="P286" s="103"/>
      <c r="Q286" s="103"/>
      <c r="R286" s="103"/>
      <c r="S286" s="103"/>
      <c r="T286" s="43"/>
      <c r="U286" s="43"/>
      <c r="V286" s="43"/>
      <c r="W286" s="43"/>
      <c r="X286" s="43"/>
      <c r="Y286" s="43"/>
      <c r="Z286" s="43"/>
      <c r="AA286" s="43"/>
      <c r="AB286" s="43"/>
      <c r="AC286" s="43"/>
      <c r="AD286" s="43"/>
      <c r="AE286" s="43"/>
      <c r="AF286" s="43"/>
      <c r="AG286" s="87"/>
      <c r="AH286" s="88"/>
      <c r="AI286" s="88"/>
      <c r="AJ286" s="88"/>
      <c r="AK286" s="88"/>
      <c r="AL286" s="88"/>
      <c r="AM286" s="88"/>
      <c r="AN286" s="88"/>
      <c r="AO286" s="88"/>
      <c r="AP286" s="88"/>
      <c r="AQ286" s="111"/>
      <c r="AR286" s="111"/>
      <c r="AS286" s="111"/>
      <c r="AT286" s="111"/>
      <c r="AU286" s="111"/>
      <c r="AV286" s="133"/>
      <c r="AW286" s="133"/>
      <c r="AX286" s="133"/>
      <c r="AY286" s="43"/>
      <c r="AZ286" s="43"/>
      <c r="BA286" s="43"/>
      <c r="BB286" s="43"/>
      <c r="BC286" s="43"/>
      <c r="BD286" s="43"/>
      <c r="BE286" s="43"/>
      <c r="BF286" s="43"/>
      <c r="BG286" s="43"/>
      <c r="BH286" s="43"/>
      <c r="BI286" s="43"/>
      <c r="BJ286" s="43"/>
      <c r="BK286" s="43"/>
      <c r="BL286" s="43"/>
      <c r="BM286" s="43"/>
      <c r="BN286" s="43"/>
      <c r="BO286" s="43"/>
      <c r="BP286" s="43"/>
      <c r="BQ286" s="43"/>
      <c r="BR286" s="43"/>
      <c r="BS286" s="43"/>
      <c r="BT286" s="43"/>
      <c r="BU286" s="43"/>
      <c r="BV286" s="43"/>
      <c r="BW286" s="43"/>
      <c r="BX286" s="43"/>
      <c r="BY286" s="43"/>
      <c r="BZ286" s="43"/>
      <c r="CA286" s="43"/>
      <c r="CB286" s="43"/>
      <c r="CC286" s="43"/>
      <c r="CD286" s="43"/>
      <c r="CE286" s="43"/>
      <c r="CF286" s="43"/>
      <c r="CG286" s="43"/>
      <c r="CH286" s="43"/>
      <c r="CI286" s="43"/>
    </row>
    <row r="287" spans="2:87" x14ac:dyDescent="0.25">
      <c r="B287" s="82"/>
      <c r="C287" s="42"/>
      <c r="D287" s="42"/>
      <c r="E287" s="42"/>
      <c r="F287" s="42"/>
      <c r="G287" s="42"/>
      <c r="H287" s="42"/>
      <c r="I287" s="42"/>
      <c r="J287" s="25"/>
      <c r="K287" s="42"/>
      <c r="L287" s="42"/>
      <c r="M287" s="42"/>
      <c r="N287" s="42"/>
      <c r="O287" s="42"/>
      <c r="P287" s="42"/>
      <c r="Q287" s="42"/>
      <c r="R287" s="42"/>
      <c r="S287" s="42"/>
      <c r="T287" s="43"/>
      <c r="U287" s="43"/>
      <c r="V287" s="43"/>
      <c r="W287" s="43"/>
      <c r="X287" s="43"/>
      <c r="Y287" s="43"/>
      <c r="Z287" s="43"/>
      <c r="AA287" s="43"/>
      <c r="AB287" s="43"/>
      <c r="AC287" s="43"/>
      <c r="AD287" s="43"/>
      <c r="AE287" s="43"/>
      <c r="AF287" s="43"/>
      <c r="AG287" s="87"/>
      <c r="AH287" s="88"/>
      <c r="AI287" s="88"/>
      <c r="AJ287" s="88"/>
      <c r="AK287" s="88"/>
      <c r="AL287" s="88"/>
      <c r="AM287" s="88"/>
      <c r="AN287" s="88"/>
      <c r="AO287" s="88"/>
      <c r="AP287" s="88"/>
      <c r="AQ287" s="111"/>
      <c r="AR287" s="111"/>
      <c r="AS287" s="111"/>
      <c r="AT287" s="111"/>
      <c r="AU287" s="111"/>
      <c r="AV287" s="133"/>
      <c r="AW287" s="133"/>
      <c r="AX287" s="133"/>
      <c r="AY287" s="43"/>
      <c r="AZ287" s="43"/>
      <c r="BA287" s="43"/>
      <c r="BB287" s="43"/>
      <c r="BC287" s="43"/>
      <c r="BD287" s="43"/>
      <c r="BE287" s="43"/>
      <c r="BF287" s="43"/>
      <c r="BG287" s="43"/>
      <c r="BH287" s="43"/>
      <c r="BI287" s="43"/>
      <c r="BJ287" s="43"/>
      <c r="BK287" s="43"/>
      <c r="BL287" s="43"/>
      <c r="BM287" s="43"/>
      <c r="BN287" s="43"/>
      <c r="BO287" s="43"/>
      <c r="BP287" s="43"/>
      <c r="BQ287" s="43"/>
      <c r="BR287" s="43"/>
      <c r="BS287" s="43"/>
      <c r="BT287" s="43"/>
      <c r="BU287" s="43"/>
      <c r="BV287" s="43"/>
      <c r="BW287" s="43"/>
      <c r="BX287" s="43"/>
      <c r="BY287" s="43"/>
      <c r="BZ287" s="43"/>
      <c r="CA287" s="43"/>
      <c r="CB287" s="43"/>
      <c r="CC287" s="43"/>
      <c r="CD287" s="43"/>
      <c r="CE287" s="43"/>
      <c r="CF287" s="43"/>
      <c r="CG287" s="43"/>
      <c r="CH287" s="43"/>
      <c r="CI287" s="43"/>
    </row>
    <row r="288" spans="2:87" x14ac:dyDescent="0.25">
      <c r="B288" s="163"/>
      <c r="C288" s="103"/>
      <c r="D288" s="103"/>
      <c r="E288" s="103"/>
      <c r="F288" s="103"/>
      <c r="G288" s="103"/>
      <c r="H288" s="103"/>
      <c r="I288" s="103"/>
      <c r="J288" s="21"/>
      <c r="K288" s="103"/>
      <c r="L288" s="103"/>
      <c r="M288" s="103"/>
      <c r="N288" s="103"/>
      <c r="O288" s="103"/>
      <c r="P288" s="103"/>
      <c r="Q288" s="103"/>
      <c r="R288" s="103"/>
      <c r="S288" s="103"/>
      <c r="T288" s="43"/>
      <c r="U288" s="43"/>
      <c r="V288" s="43"/>
      <c r="W288" s="43"/>
      <c r="X288" s="43"/>
      <c r="Y288" s="43"/>
      <c r="Z288" s="43"/>
      <c r="AA288" s="43"/>
      <c r="AB288" s="43"/>
      <c r="AC288" s="43"/>
      <c r="AD288" s="43"/>
      <c r="AE288" s="43"/>
      <c r="AF288" s="43"/>
      <c r="AG288" s="164"/>
      <c r="AH288" s="88"/>
      <c r="AI288" s="88"/>
      <c r="AJ288" s="88"/>
      <c r="AK288" s="88"/>
      <c r="AL288" s="88"/>
      <c r="AM288" s="88"/>
      <c r="AN288" s="88"/>
      <c r="AO288" s="88"/>
      <c r="AP288" s="88"/>
      <c r="AQ288" s="133"/>
      <c r="AR288" s="133"/>
      <c r="AS288" s="133"/>
      <c r="AT288" s="133"/>
      <c r="AU288" s="133"/>
      <c r="AV288" s="133"/>
      <c r="AW288" s="133"/>
      <c r="AX288" s="133"/>
      <c r="AY288" s="43"/>
      <c r="AZ288" s="43"/>
      <c r="BA288" s="43"/>
      <c r="BB288" s="43"/>
      <c r="BC288" s="43"/>
      <c r="BD288" s="43"/>
      <c r="BE288" s="43"/>
      <c r="BF288" s="43"/>
      <c r="BG288" s="43"/>
      <c r="BH288" s="43"/>
      <c r="BI288" s="43"/>
      <c r="BJ288" s="43"/>
      <c r="BK288" s="43"/>
      <c r="BL288" s="43"/>
      <c r="BM288" s="43"/>
      <c r="BN288" s="43"/>
      <c r="BO288" s="43"/>
      <c r="BP288" s="43"/>
      <c r="BQ288" s="43"/>
      <c r="BR288" s="43"/>
      <c r="BS288" s="43"/>
      <c r="BT288" s="43"/>
      <c r="BU288" s="43"/>
      <c r="BV288" s="43"/>
      <c r="BW288" s="43"/>
      <c r="BX288" s="43"/>
      <c r="BY288" s="43"/>
      <c r="BZ288" s="43"/>
      <c r="CA288" s="43"/>
      <c r="CB288" s="43"/>
      <c r="CC288" s="43"/>
      <c r="CD288" s="43"/>
      <c r="CE288" s="43"/>
      <c r="CF288" s="43"/>
      <c r="CG288" s="43"/>
      <c r="CH288" s="43"/>
      <c r="CI288" s="43"/>
    </row>
    <row r="289" spans="2:87" x14ac:dyDescent="0.25">
      <c r="B289" s="163"/>
      <c r="C289" s="42"/>
      <c r="D289" s="42"/>
      <c r="E289" s="42"/>
      <c r="F289" s="42"/>
      <c r="G289" s="42"/>
      <c r="H289" s="42"/>
      <c r="I289" s="42"/>
      <c r="J289" s="25"/>
      <c r="K289" s="42"/>
      <c r="L289" s="42"/>
      <c r="M289" s="42"/>
      <c r="N289" s="42"/>
      <c r="O289" s="42"/>
      <c r="P289" s="42"/>
      <c r="Q289" s="42"/>
      <c r="R289" s="42"/>
      <c r="S289" s="42"/>
      <c r="T289" s="43"/>
      <c r="U289" s="43"/>
      <c r="V289" s="43"/>
      <c r="W289" s="43"/>
      <c r="X289" s="43"/>
      <c r="Y289" s="43"/>
      <c r="Z289" s="43"/>
      <c r="AA289" s="43"/>
      <c r="AB289" s="43"/>
      <c r="AC289" s="43"/>
      <c r="AD289" s="43"/>
      <c r="AE289" s="43"/>
      <c r="AF289" s="43"/>
      <c r="AG289" s="166"/>
      <c r="AH289" s="88"/>
      <c r="AI289" s="88"/>
      <c r="AJ289" s="88"/>
      <c r="AK289" s="88"/>
      <c r="AL289" s="88"/>
      <c r="AM289" s="88"/>
      <c r="AN289" s="88"/>
      <c r="AO289" s="88"/>
      <c r="AP289" s="88"/>
      <c r="AQ289" s="133"/>
      <c r="AR289" s="133"/>
      <c r="AS289" s="133"/>
      <c r="AT289" s="133"/>
      <c r="AU289" s="133"/>
      <c r="AV289" s="133"/>
      <c r="AW289" s="133"/>
      <c r="AX289" s="133"/>
      <c r="AY289" s="43"/>
      <c r="AZ289" s="43"/>
      <c r="BA289" s="43"/>
      <c r="BB289" s="43"/>
      <c r="BC289" s="43"/>
      <c r="BD289" s="43"/>
      <c r="BE289" s="43"/>
      <c r="BF289" s="43"/>
      <c r="BG289" s="43"/>
      <c r="BH289" s="43"/>
      <c r="BI289" s="43"/>
      <c r="BJ289" s="43"/>
      <c r="BK289" s="43"/>
      <c r="BL289" s="43"/>
      <c r="BM289" s="43"/>
      <c r="BN289" s="43"/>
      <c r="BO289" s="43"/>
      <c r="BP289" s="43"/>
      <c r="BQ289" s="43"/>
      <c r="BR289" s="43"/>
      <c r="BS289" s="43"/>
      <c r="BT289" s="43"/>
      <c r="BU289" s="43"/>
      <c r="BV289" s="43"/>
      <c r="BW289" s="43"/>
      <c r="BX289" s="43"/>
      <c r="BY289" s="43"/>
      <c r="BZ289" s="43"/>
      <c r="CA289" s="43"/>
      <c r="CB289" s="43"/>
      <c r="CC289" s="43"/>
      <c r="CD289" s="43"/>
      <c r="CE289" s="43"/>
      <c r="CF289" s="43"/>
      <c r="CG289" s="43"/>
      <c r="CH289" s="43"/>
      <c r="CI289" s="43"/>
    </row>
    <row r="290" spans="2:87" x14ac:dyDescent="0.25">
      <c r="B290" s="43"/>
      <c r="C290" s="42"/>
      <c r="D290" s="42"/>
      <c r="E290" s="42"/>
      <c r="F290" s="42"/>
      <c r="G290" s="42"/>
      <c r="H290" s="42"/>
      <c r="I290" s="42"/>
      <c r="J290" s="42"/>
      <c r="K290" s="42"/>
      <c r="L290" s="42"/>
      <c r="M290" s="42"/>
      <c r="N290" s="42"/>
      <c r="O290" s="42"/>
      <c r="P290" s="42"/>
      <c r="Q290" s="42"/>
      <c r="R290" s="42"/>
      <c r="S290" s="42"/>
      <c r="T290" s="43"/>
      <c r="U290" s="43"/>
      <c r="V290" s="43"/>
      <c r="W290" s="43"/>
      <c r="X290" s="43"/>
      <c r="Y290" s="43"/>
      <c r="Z290" s="43"/>
      <c r="AA290" s="43"/>
      <c r="AB290" s="43"/>
      <c r="AC290" s="43"/>
      <c r="AD290" s="43"/>
      <c r="AE290" s="43"/>
      <c r="AF290" s="43"/>
      <c r="AG290" s="166"/>
      <c r="AH290" s="88"/>
      <c r="AI290" s="88"/>
      <c r="AJ290" s="88"/>
      <c r="AK290" s="88"/>
      <c r="AL290" s="88"/>
      <c r="AM290" s="88"/>
      <c r="AN290" s="88"/>
      <c r="AO290" s="88"/>
      <c r="AP290" s="88"/>
      <c r="AQ290" s="133"/>
      <c r="AR290" s="133"/>
      <c r="AS290" s="133"/>
      <c r="AT290" s="133"/>
      <c r="AU290" s="133"/>
      <c r="AV290" s="133"/>
      <c r="AW290" s="133"/>
      <c r="AX290" s="133"/>
      <c r="AY290" s="43"/>
      <c r="AZ290" s="43"/>
      <c r="BA290" s="43"/>
      <c r="BB290" s="43"/>
      <c r="BC290" s="43"/>
      <c r="BD290" s="43"/>
      <c r="BE290" s="43"/>
      <c r="BF290" s="43"/>
      <c r="BG290" s="43"/>
      <c r="BH290" s="43"/>
      <c r="BI290" s="43"/>
      <c r="BJ290" s="43"/>
      <c r="BK290" s="43"/>
      <c r="BL290" s="43"/>
      <c r="BM290" s="43"/>
      <c r="BN290" s="43"/>
      <c r="BO290" s="43"/>
      <c r="BP290" s="43"/>
      <c r="BQ290" s="43"/>
      <c r="BR290" s="43"/>
      <c r="BS290" s="43"/>
      <c r="BT290" s="43"/>
      <c r="BU290" s="43"/>
      <c r="BV290" s="43"/>
      <c r="BW290" s="43"/>
      <c r="BX290" s="43"/>
      <c r="BY290" s="43"/>
      <c r="BZ290" s="43"/>
      <c r="CA290" s="43"/>
      <c r="CB290" s="43"/>
      <c r="CC290" s="43"/>
      <c r="CD290" s="43"/>
      <c r="CE290" s="43"/>
      <c r="CF290" s="43"/>
      <c r="CG290" s="43"/>
      <c r="CH290" s="43"/>
      <c r="CI290" s="43"/>
    </row>
    <row r="291" spans="2:87" x14ac:dyDescent="0.25">
      <c r="B291" s="163"/>
      <c r="C291" s="42"/>
      <c r="D291" s="42"/>
      <c r="E291" s="42"/>
      <c r="F291" s="42"/>
      <c r="G291" s="42"/>
      <c r="H291" s="42"/>
      <c r="I291" s="42"/>
      <c r="J291" s="42"/>
      <c r="K291" s="42"/>
      <c r="L291" s="42"/>
      <c r="M291" s="42"/>
      <c r="N291" s="42"/>
      <c r="O291" s="42"/>
      <c r="P291" s="42"/>
      <c r="Q291" s="42"/>
      <c r="R291" s="42"/>
      <c r="S291" s="42"/>
      <c r="T291" s="43"/>
      <c r="U291" s="43"/>
      <c r="V291" s="43"/>
      <c r="W291" s="43"/>
      <c r="X291" s="43"/>
      <c r="Y291" s="43"/>
      <c r="Z291" s="43"/>
      <c r="AA291" s="43"/>
      <c r="AB291" s="43"/>
      <c r="AC291" s="43"/>
      <c r="AD291" s="43"/>
      <c r="AE291" s="43"/>
      <c r="AF291" s="43"/>
      <c r="AG291" s="166"/>
      <c r="AH291" s="88"/>
      <c r="AI291" s="88"/>
      <c r="AJ291" s="88"/>
      <c r="AK291" s="88"/>
      <c r="AL291" s="88"/>
      <c r="AM291" s="88"/>
      <c r="AN291" s="88"/>
      <c r="AO291" s="88"/>
      <c r="AP291" s="88"/>
      <c r="AQ291" s="133"/>
      <c r="AR291" s="133"/>
      <c r="AS291" s="133"/>
      <c r="AT291" s="133"/>
      <c r="AU291" s="133"/>
      <c r="AV291" s="133"/>
      <c r="AW291" s="133"/>
      <c r="AX291" s="133"/>
      <c r="AY291" s="43"/>
      <c r="AZ291" s="43"/>
      <c r="BA291" s="43"/>
      <c r="BB291" s="43"/>
      <c r="BC291" s="43"/>
      <c r="BD291" s="43"/>
      <c r="BE291" s="43"/>
      <c r="BF291" s="43"/>
      <c r="BG291" s="43"/>
      <c r="BH291" s="43"/>
      <c r="BI291" s="43"/>
      <c r="BJ291" s="43"/>
      <c r="BK291" s="43"/>
      <c r="BL291" s="43"/>
      <c r="BM291" s="43"/>
      <c r="BN291" s="43"/>
      <c r="BO291" s="43"/>
      <c r="BP291" s="43"/>
      <c r="BQ291" s="43"/>
      <c r="BR291" s="43"/>
      <c r="BS291" s="43"/>
      <c r="BT291" s="43"/>
      <c r="BU291" s="43"/>
      <c r="BV291" s="43"/>
      <c r="BW291" s="43"/>
      <c r="BX291" s="43"/>
      <c r="BY291" s="43"/>
      <c r="BZ291" s="43"/>
      <c r="CA291" s="43"/>
      <c r="CB291" s="43"/>
      <c r="CC291" s="43"/>
      <c r="CD291" s="43"/>
      <c r="CE291" s="43"/>
      <c r="CF291" s="43"/>
      <c r="CG291" s="43"/>
      <c r="CH291" s="43"/>
      <c r="CI291" s="43"/>
    </row>
    <row r="292" spans="2:87" x14ac:dyDescent="0.25">
      <c r="B292" s="163"/>
      <c r="C292" s="96"/>
      <c r="D292" s="96"/>
      <c r="E292" s="96"/>
      <c r="F292" s="96"/>
      <c r="G292" s="96"/>
      <c r="H292" s="96"/>
      <c r="I292" s="96"/>
      <c r="J292" s="96"/>
      <c r="K292" s="96"/>
      <c r="L292" s="96"/>
      <c r="M292" s="96"/>
      <c r="N292" s="96"/>
      <c r="O292" s="96"/>
      <c r="P292" s="96"/>
      <c r="Q292" s="96"/>
      <c r="R292" s="96"/>
      <c r="S292" s="96"/>
      <c r="T292" s="43"/>
      <c r="U292" s="43"/>
      <c r="V292" s="43"/>
      <c r="W292" s="43"/>
      <c r="X292" s="43"/>
      <c r="Y292" s="43"/>
      <c r="Z292" s="43"/>
      <c r="AA292" s="43"/>
      <c r="AB292" s="43"/>
      <c r="AC292" s="43"/>
      <c r="AD292" s="43"/>
      <c r="AE292" s="43"/>
      <c r="AF292" s="43"/>
      <c r="AG292" s="166"/>
      <c r="AH292" s="88"/>
      <c r="AI292" s="88"/>
      <c r="AJ292" s="88"/>
      <c r="AK292" s="88"/>
      <c r="AL292" s="88"/>
      <c r="AM292" s="88"/>
      <c r="AN292" s="88"/>
      <c r="AO292" s="88"/>
      <c r="AP292" s="88"/>
      <c r="AQ292" s="43"/>
      <c r="AR292" s="43"/>
      <c r="AS292" s="43"/>
      <c r="AT292" s="43"/>
      <c r="AU292" s="43"/>
      <c r="AV292" s="43"/>
      <c r="AW292" s="43"/>
      <c r="AX292" s="43"/>
      <c r="AY292" s="43"/>
      <c r="AZ292" s="43"/>
      <c r="BA292" s="43"/>
      <c r="BB292" s="43"/>
      <c r="BC292" s="43"/>
      <c r="BD292" s="43"/>
      <c r="BE292" s="43"/>
      <c r="BF292" s="43"/>
      <c r="BG292" s="43"/>
      <c r="BH292" s="43"/>
      <c r="BI292" s="43"/>
      <c r="BJ292" s="43"/>
      <c r="BK292" s="43"/>
      <c r="BL292" s="43"/>
      <c r="BM292" s="43"/>
      <c r="BN292" s="43"/>
      <c r="BO292" s="43"/>
      <c r="BP292" s="43"/>
      <c r="BQ292" s="43"/>
      <c r="BR292" s="43"/>
      <c r="BS292" s="43"/>
      <c r="BT292" s="43"/>
      <c r="BU292" s="43"/>
      <c r="BV292" s="43"/>
      <c r="BW292" s="43"/>
      <c r="BX292" s="43"/>
      <c r="BY292" s="43"/>
      <c r="BZ292" s="43"/>
      <c r="CA292" s="43"/>
      <c r="CB292" s="43"/>
      <c r="CC292" s="43"/>
      <c r="CD292" s="43"/>
      <c r="CE292" s="43"/>
      <c r="CF292" s="43"/>
      <c r="CG292" s="43"/>
      <c r="CH292" s="43"/>
      <c r="CI292" s="43"/>
    </row>
    <row r="293" spans="2:87" x14ac:dyDescent="0.25">
      <c r="B293" s="163"/>
      <c r="C293" s="96"/>
      <c r="D293" s="96"/>
      <c r="E293" s="96"/>
      <c r="F293" s="96"/>
      <c r="G293" s="96"/>
      <c r="H293" s="96"/>
      <c r="I293" s="96"/>
      <c r="J293" s="96"/>
      <c r="K293" s="96"/>
      <c r="L293" s="96"/>
      <c r="M293" s="96"/>
      <c r="N293" s="96"/>
      <c r="O293" s="96"/>
      <c r="P293" s="96"/>
      <c r="Q293" s="96"/>
      <c r="R293" s="96"/>
      <c r="S293" s="96"/>
      <c r="T293" s="43"/>
      <c r="U293" s="43"/>
      <c r="V293" s="43"/>
      <c r="W293" s="43"/>
      <c r="X293" s="43"/>
      <c r="Y293" s="43"/>
      <c r="Z293" s="43"/>
      <c r="AA293" s="43"/>
      <c r="AB293" s="43"/>
      <c r="AC293" s="43"/>
      <c r="AD293" s="43"/>
      <c r="AE293" s="43"/>
      <c r="AF293" s="43"/>
      <c r="AG293" s="166"/>
      <c r="AH293" s="42"/>
      <c r="AI293" s="42"/>
      <c r="AJ293" s="42"/>
      <c r="AK293" s="42"/>
      <c r="AL293" s="42"/>
      <c r="AM293" s="42"/>
      <c r="AN293" s="42"/>
      <c r="AO293" s="42"/>
      <c r="AP293" s="42"/>
      <c r="AQ293" s="43"/>
      <c r="AR293" s="43"/>
      <c r="AS293" s="43"/>
      <c r="AT293" s="43"/>
      <c r="AU293" s="43"/>
      <c r="AV293" s="43"/>
      <c r="AW293" s="43"/>
      <c r="AX293" s="43"/>
      <c r="AY293" s="43"/>
      <c r="AZ293" s="43"/>
      <c r="BA293" s="43"/>
      <c r="BB293" s="43"/>
      <c r="BC293" s="43"/>
      <c r="BD293" s="43"/>
      <c r="BE293" s="43"/>
      <c r="BF293" s="43"/>
      <c r="BG293" s="43"/>
      <c r="BH293" s="43"/>
      <c r="BI293" s="43"/>
      <c r="BJ293" s="43"/>
      <c r="BK293" s="43"/>
      <c r="BL293" s="43"/>
      <c r="BM293" s="43"/>
      <c r="BN293" s="43"/>
      <c r="BO293" s="43"/>
      <c r="BP293" s="43"/>
      <c r="BQ293" s="43"/>
      <c r="BR293" s="43"/>
      <c r="BS293" s="43"/>
      <c r="BT293" s="43"/>
      <c r="BU293" s="43"/>
      <c r="BV293" s="43"/>
      <c r="BW293" s="43"/>
      <c r="BX293" s="43"/>
      <c r="BY293" s="43"/>
      <c r="BZ293" s="43"/>
      <c r="CA293" s="43"/>
      <c r="CB293" s="43"/>
      <c r="CC293" s="43"/>
      <c r="CD293" s="43"/>
      <c r="CE293" s="43"/>
      <c r="CF293" s="43"/>
      <c r="CG293" s="43"/>
      <c r="CH293" s="43"/>
      <c r="CI293" s="43"/>
    </row>
    <row r="294" spans="2:87" x14ac:dyDescent="0.25">
      <c r="B294" s="43"/>
      <c r="C294" s="103"/>
      <c r="D294" s="103"/>
      <c r="E294" s="103"/>
      <c r="F294" s="103"/>
      <c r="G294" s="103"/>
      <c r="H294" s="103"/>
      <c r="I294" s="103"/>
      <c r="J294" s="103"/>
      <c r="K294" s="103"/>
      <c r="L294" s="103"/>
      <c r="M294" s="103"/>
      <c r="N294" s="103"/>
      <c r="O294" s="103"/>
      <c r="P294" s="103"/>
      <c r="Q294" s="103"/>
      <c r="R294" s="103"/>
      <c r="S294" s="103"/>
      <c r="T294" s="43"/>
      <c r="U294" s="43"/>
      <c r="V294" s="43"/>
      <c r="W294" s="43"/>
      <c r="X294" s="43"/>
      <c r="Y294" s="43"/>
      <c r="Z294" s="43"/>
      <c r="AA294" s="43"/>
      <c r="AB294" s="43"/>
      <c r="AC294" s="43"/>
      <c r="AD294" s="43"/>
      <c r="AE294" s="43"/>
      <c r="AF294" s="43"/>
      <c r="AG294" s="166"/>
      <c r="AH294" s="42"/>
      <c r="AI294" s="42"/>
      <c r="AJ294" s="42"/>
      <c r="AK294" s="42"/>
      <c r="AL294" s="42"/>
      <c r="AM294" s="42"/>
      <c r="AN294" s="42"/>
      <c r="AO294" s="42"/>
      <c r="AP294" s="42"/>
      <c r="AQ294" s="43"/>
      <c r="AR294" s="43"/>
      <c r="AS294" s="43"/>
      <c r="AT294" s="43"/>
      <c r="AU294" s="43"/>
      <c r="AV294" s="43"/>
      <c r="AW294" s="43"/>
      <c r="AX294" s="43"/>
      <c r="AY294" s="43"/>
      <c r="AZ294" s="43"/>
      <c r="BA294" s="43"/>
      <c r="BB294" s="43"/>
      <c r="BC294" s="43"/>
      <c r="BD294" s="43"/>
      <c r="BE294" s="43"/>
      <c r="BF294" s="43"/>
      <c r="BG294" s="43"/>
      <c r="BH294" s="43"/>
      <c r="BI294" s="43"/>
      <c r="BJ294" s="43"/>
      <c r="BK294" s="43"/>
      <c r="BL294" s="43"/>
      <c r="BM294" s="43"/>
      <c r="BN294" s="43"/>
      <c r="BO294" s="43"/>
      <c r="BP294" s="43"/>
      <c r="BQ294" s="43"/>
      <c r="BR294" s="43"/>
      <c r="BS294" s="43"/>
      <c r="BT294" s="43"/>
      <c r="BU294" s="43"/>
      <c r="BV294" s="43"/>
      <c r="BW294" s="43"/>
      <c r="BX294" s="43"/>
      <c r="BY294" s="43"/>
      <c r="BZ294" s="43"/>
      <c r="CA294" s="43"/>
      <c r="CB294" s="43"/>
      <c r="CC294" s="43"/>
      <c r="CD294" s="43"/>
      <c r="CE294" s="43"/>
      <c r="CF294" s="43"/>
      <c r="CG294" s="43"/>
      <c r="CH294" s="43"/>
      <c r="CI294" s="43"/>
    </row>
    <row r="295" spans="2:87" x14ac:dyDescent="0.25">
      <c r="B295" s="163"/>
      <c r="C295" s="42"/>
      <c r="D295" s="42"/>
      <c r="E295" s="42"/>
      <c r="F295" s="42"/>
      <c r="G295" s="42"/>
      <c r="H295" s="42"/>
      <c r="I295" s="43"/>
      <c r="K295" s="43"/>
      <c r="L295" s="43"/>
      <c r="M295" s="43"/>
      <c r="N295" s="43"/>
      <c r="O295" s="43"/>
      <c r="P295" s="43"/>
      <c r="Q295" s="43"/>
      <c r="R295" s="43"/>
      <c r="S295" s="43"/>
      <c r="T295" s="43"/>
      <c r="U295" s="43"/>
      <c r="V295" s="43"/>
      <c r="W295" s="43"/>
      <c r="X295" s="43"/>
      <c r="Y295" s="43"/>
      <c r="Z295" s="43"/>
      <c r="AA295" s="43"/>
      <c r="AB295" s="43"/>
      <c r="AC295" s="43"/>
      <c r="AD295" s="43"/>
      <c r="AE295" s="43"/>
      <c r="AF295" s="43"/>
      <c r="AG295" s="166"/>
      <c r="AH295" s="88"/>
      <c r="AI295" s="88"/>
      <c r="AJ295" s="88"/>
      <c r="AK295" s="88"/>
      <c r="AL295" s="88"/>
      <c r="AM295" s="88"/>
      <c r="AN295" s="88"/>
      <c r="AO295" s="88"/>
      <c r="AP295" s="88"/>
      <c r="AQ295" s="43"/>
      <c r="AR295" s="43"/>
      <c r="AS295" s="43"/>
      <c r="AT295" s="43"/>
      <c r="AU295" s="43"/>
      <c r="AV295" s="43"/>
      <c r="AW295" s="43"/>
      <c r="AX295" s="43"/>
      <c r="AY295" s="43"/>
      <c r="AZ295" s="43"/>
      <c r="BA295" s="43"/>
      <c r="BB295" s="43"/>
      <c r="BC295" s="43"/>
      <c r="BD295" s="43"/>
      <c r="BE295" s="43"/>
      <c r="BF295" s="43"/>
      <c r="BG295" s="43"/>
      <c r="BH295" s="43"/>
      <c r="BI295" s="43"/>
      <c r="BJ295" s="43"/>
      <c r="BK295" s="43"/>
      <c r="BL295" s="43"/>
      <c r="BM295" s="43"/>
      <c r="BN295" s="43"/>
      <c r="BO295" s="43"/>
      <c r="BP295" s="43"/>
      <c r="BQ295" s="43"/>
      <c r="BR295" s="43"/>
      <c r="BS295" s="43"/>
      <c r="BT295" s="43"/>
      <c r="BU295" s="43"/>
      <c r="BV295" s="43"/>
      <c r="BW295" s="43"/>
      <c r="BX295" s="43"/>
      <c r="BY295" s="43"/>
      <c r="BZ295" s="43"/>
      <c r="CA295" s="43"/>
      <c r="CB295" s="43"/>
      <c r="CC295" s="43"/>
      <c r="CD295" s="43"/>
      <c r="CE295" s="43"/>
      <c r="CF295" s="43"/>
      <c r="CG295" s="43"/>
      <c r="CH295" s="43"/>
      <c r="CI295" s="43"/>
    </row>
    <row r="296" spans="2:87" x14ac:dyDescent="0.25">
      <c r="B296" s="43"/>
      <c r="C296" s="43"/>
      <c r="D296" s="43"/>
      <c r="E296" s="43"/>
      <c r="F296" s="43"/>
      <c r="G296" s="43"/>
      <c r="H296" s="43"/>
      <c r="I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  <c r="AA296" s="43"/>
      <c r="AB296" s="43"/>
      <c r="AC296" s="43"/>
      <c r="AD296" s="43"/>
      <c r="AE296" s="43"/>
      <c r="AF296" s="43"/>
      <c r="AG296" s="138"/>
      <c r="AH296" s="138"/>
      <c r="AI296" s="138"/>
      <c r="AJ296" s="138"/>
      <c r="AK296" s="138"/>
      <c r="AL296" s="138"/>
      <c r="AM296" s="138"/>
      <c r="AN296" s="138"/>
      <c r="AO296" s="138"/>
      <c r="AP296" s="138"/>
      <c r="AQ296" s="43"/>
      <c r="AR296" s="43"/>
      <c r="AS296" s="43"/>
      <c r="AT296" s="43"/>
      <c r="AU296" s="43"/>
      <c r="AV296" s="43"/>
      <c r="AW296" s="43"/>
      <c r="AX296" s="43"/>
      <c r="AY296" s="43"/>
      <c r="AZ296" s="43"/>
      <c r="BA296" s="43"/>
      <c r="BB296" s="43"/>
      <c r="BC296" s="43"/>
      <c r="BD296" s="43"/>
      <c r="BE296" s="43"/>
      <c r="BF296" s="43"/>
      <c r="BG296" s="43"/>
      <c r="BH296" s="43"/>
      <c r="BI296" s="43"/>
      <c r="BJ296" s="43"/>
      <c r="BK296" s="43"/>
      <c r="BL296" s="43"/>
      <c r="BM296" s="43"/>
      <c r="BN296" s="43"/>
      <c r="BO296" s="43"/>
      <c r="BP296" s="43"/>
      <c r="BQ296" s="43"/>
      <c r="BR296" s="43"/>
      <c r="BS296" s="43"/>
      <c r="BT296" s="43"/>
      <c r="BU296" s="43"/>
      <c r="BV296" s="43"/>
      <c r="BW296" s="43"/>
      <c r="BX296" s="43"/>
      <c r="BY296" s="43"/>
      <c r="BZ296" s="43"/>
      <c r="CA296" s="43"/>
      <c r="CB296" s="43"/>
      <c r="CC296" s="43"/>
      <c r="CD296" s="43"/>
      <c r="CE296" s="43"/>
      <c r="CF296" s="43"/>
      <c r="CG296" s="43"/>
      <c r="CH296" s="43"/>
      <c r="CI296" s="43"/>
    </row>
    <row r="297" spans="2:87" x14ac:dyDescent="0.25">
      <c r="B297" s="43"/>
      <c r="C297" s="43"/>
      <c r="D297" s="43"/>
      <c r="E297" s="43"/>
      <c r="F297" s="43"/>
      <c r="G297" s="43"/>
      <c r="H297" s="43"/>
      <c r="I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  <c r="AA297" s="43"/>
      <c r="AB297" s="43"/>
      <c r="AC297" s="43"/>
      <c r="AD297" s="43"/>
      <c r="AE297" s="43"/>
      <c r="AF297" s="43"/>
      <c r="AG297" s="43"/>
      <c r="AH297" s="43"/>
      <c r="AI297" s="43"/>
      <c r="AJ297" s="43"/>
      <c r="AK297" s="43"/>
      <c r="AL297" s="43"/>
      <c r="AM297" s="43"/>
      <c r="AN297" s="43"/>
      <c r="AO297" s="43"/>
      <c r="AP297" s="43"/>
      <c r="AQ297" s="43"/>
      <c r="AR297" s="43"/>
      <c r="AS297" s="43"/>
      <c r="AT297" s="43"/>
      <c r="AU297" s="43"/>
      <c r="AV297" s="43"/>
      <c r="AW297" s="43"/>
      <c r="AX297" s="43"/>
      <c r="AY297" s="43"/>
      <c r="AZ297" s="43"/>
      <c r="BA297" s="43"/>
      <c r="BB297" s="43"/>
      <c r="BC297" s="43"/>
      <c r="BD297" s="43"/>
      <c r="BE297" s="43"/>
      <c r="BF297" s="43"/>
      <c r="BG297" s="43"/>
      <c r="BH297" s="43"/>
      <c r="BI297" s="43"/>
      <c r="BJ297" s="43"/>
      <c r="BK297" s="43"/>
      <c r="BL297" s="43"/>
      <c r="BM297" s="43"/>
      <c r="BN297" s="43"/>
      <c r="BO297" s="43"/>
      <c r="BP297" s="43"/>
      <c r="BQ297" s="43"/>
      <c r="BR297" s="43"/>
      <c r="BS297" s="43"/>
      <c r="BT297" s="43"/>
      <c r="BU297" s="43"/>
      <c r="BV297" s="43"/>
      <c r="BW297" s="43"/>
      <c r="BX297" s="43"/>
      <c r="BY297" s="43"/>
      <c r="BZ297" s="43"/>
      <c r="CA297" s="43"/>
      <c r="CB297" s="43"/>
      <c r="CC297" s="43"/>
      <c r="CD297" s="43"/>
      <c r="CE297" s="43"/>
      <c r="CF297" s="43"/>
      <c r="CG297" s="43"/>
      <c r="CH297" s="43"/>
      <c r="CI297" s="43"/>
    </row>
    <row r="298" spans="2:87" x14ac:dyDescent="0.25">
      <c r="B298" s="227"/>
      <c r="C298" s="227"/>
      <c r="D298" s="227"/>
      <c r="E298" s="227"/>
      <c r="F298" s="227"/>
      <c r="G298" s="227"/>
      <c r="H298" s="227"/>
      <c r="I298" s="227"/>
      <c r="K298" s="119"/>
      <c r="L298" s="119"/>
      <c r="M298" s="119"/>
      <c r="N298" s="119"/>
      <c r="O298" s="119"/>
      <c r="P298" s="119"/>
      <c r="Q298" s="119"/>
      <c r="R298" s="119"/>
      <c r="S298" s="119"/>
      <c r="T298" s="119"/>
      <c r="U298" s="43"/>
      <c r="V298" s="119"/>
      <c r="W298" s="119"/>
      <c r="X298" s="119"/>
      <c r="Y298" s="119"/>
      <c r="Z298" s="119"/>
      <c r="AA298" s="119"/>
      <c r="AB298" s="119"/>
      <c r="AC298" s="119"/>
      <c r="AD298" s="119"/>
      <c r="AE298" s="119"/>
      <c r="AF298" s="43"/>
      <c r="AG298" s="119"/>
      <c r="AH298" s="119"/>
      <c r="AI298" s="119"/>
      <c r="AJ298" s="119"/>
      <c r="AK298" s="119"/>
      <c r="AL298" s="119"/>
      <c r="AM298" s="119"/>
      <c r="AN298" s="119"/>
      <c r="AO298" s="119"/>
      <c r="AP298" s="119"/>
      <c r="AQ298" s="43"/>
      <c r="AR298" s="43"/>
      <c r="AS298" s="43"/>
      <c r="AT298" s="43"/>
      <c r="AU298" s="43"/>
      <c r="AV298" s="43"/>
      <c r="AW298" s="43"/>
      <c r="AX298" s="43"/>
      <c r="AY298" s="43"/>
      <c r="AZ298" s="43"/>
      <c r="BA298" s="43"/>
      <c r="BB298" s="43"/>
      <c r="BC298" s="43"/>
      <c r="BD298" s="43"/>
      <c r="BE298" s="43"/>
      <c r="BF298" s="43"/>
      <c r="BG298" s="43"/>
      <c r="BH298" s="43"/>
      <c r="BI298" s="43"/>
      <c r="BJ298" s="43"/>
      <c r="BK298" s="43"/>
      <c r="BL298" s="43"/>
      <c r="BM298" s="43"/>
      <c r="BN298" s="43"/>
      <c r="BO298" s="43"/>
      <c r="BP298" s="43"/>
      <c r="BQ298" s="43"/>
      <c r="BR298" s="43"/>
      <c r="BS298" s="43"/>
      <c r="BT298" s="43"/>
      <c r="BU298" s="43"/>
      <c r="BV298" s="43"/>
      <c r="BW298" s="43"/>
      <c r="BX298" s="43"/>
      <c r="BY298" s="43"/>
      <c r="BZ298" s="43"/>
      <c r="CA298" s="43"/>
      <c r="CB298" s="43"/>
      <c r="CC298" s="43"/>
      <c r="CD298" s="43"/>
      <c r="CE298" s="43"/>
      <c r="CF298" s="43"/>
      <c r="CG298" s="43"/>
      <c r="CH298" s="43"/>
      <c r="CI298" s="43"/>
    </row>
    <row r="299" spans="2:87" x14ac:dyDescent="0.25">
      <c r="B299" s="97"/>
      <c r="C299" s="165"/>
      <c r="D299" s="165"/>
      <c r="E299" s="165"/>
      <c r="F299" s="165"/>
      <c r="G299" s="165"/>
      <c r="H299" s="165"/>
      <c r="I299" s="165"/>
      <c r="K299" s="97"/>
      <c r="L299" s="165"/>
      <c r="M299" s="165"/>
      <c r="N299" s="165"/>
      <c r="O299" s="165"/>
      <c r="P299" s="165"/>
      <c r="Q299" s="165"/>
      <c r="R299" s="165"/>
      <c r="S299" s="165"/>
      <c r="T299" s="165"/>
      <c r="U299" s="43"/>
      <c r="V299" s="97"/>
      <c r="W299" s="165"/>
      <c r="X299" s="165"/>
      <c r="Y299" s="165"/>
      <c r="Z299" s="165"/>
      <c r="AA299" s="165"/>
      <c r="AB299" s="165"/>
      <c r="AC299" s="165"/>
      <c r="AD299" s="165"/>
      <c r="AE299" s="165"/>
      <c r="AF299" s="43"/>
      <c r="AG299" s="43"/>
      <c r="AH299" s="165"/>
      <c r="AI299" s="165"/>
      <c r="AJ299" s="165"/>
      <c r="AK299" s="165"/>
      <c r="AL299" s="165"/>
      <c r="AM299" s="165"/>
      <c r="AN299" s="165"/>
      <c r="AO299" s="165"/>
      <c r="AP299" s="165"/>
      <c r="AQ299" s="43"/>
      <c r="AR299" s="43"/>
      <c r="AS299" s="43"/>
      <c r="AT299" s="43"/>
      <c r="AU299" s="43"/>
      <c r="AV299" s="43"/>
      <c r="AW299" s="43"/>
      <c r="AX299" s="43"/>
      <c r="AY299" s="43"/>
      <c r="AZ299" s="43"/>
      <c r="BA299" s="43"/>
      <c r="BB299" s="43"/>
      <c r="BC299" s="43"/>
      <c r="BD299" s="43"/>
      <c r="BE299" s="43"/>
      <c r="BF299" s="43"/>
      <c r="BG299" s="43"/>
      <c r="BH299" s="43"/>
      <c r="BI299" s="43"/>
      <c r="BJ299" s="43"/>
      <c r="BK299" s="43"/>
      <c r="BL299" s="43"/>
      <c r="BM299" s="43"/>
      <c r="BN299" s="43"/>
      <c r="BO299" s="43"/>
      <c r="BP299" s="43"/>
      <c r="BQ299" s="43"/>
      <c r="BR299" s="43"/>
      <c r="BS299" s="43"/>
      <c r="BT299" s="43"/>
      <c r="BU299" s="43"/>
      <c r="BV299" s="43"/>
      <c r="BW299" s="43"/>
      <c r="BX299" s="43"/>
      <c r="BY299" s="43"/>
      <c r="BZ299" s="43"/>
      <c r="CA299" s="43"/>
      <c r="CB299" s="43"/>
      <c r="CC299" s="43"/>
      <c r="CD299" s="43"/>
      <c r="CE299" s="43"/>
      <c r="CF299" s="43"/>
      <c r="CG299" s="43"/>
      <c r="CH299" s="43"/>
      <c r="CI299" s="43"/>
    </row>
    <row r="300" spans="2:87" x14ac:dyDescent="0.25">
      <c r="B300" s="163"/>
      <c r="C300" s="42"/>
      <c r="D300" s="42"/>
      <c r="E300" s="42"/>
      <c r="F300" s="42"/>
      <c r="G300" s="42"/>
      <c r="H300" s="42"/>
      <c r="I300" s="42"/>
      <c r="K300" s="44"/>
      <c r="L300" s="42"/>
      <c r="M300" s="42"/>
      <c r="N300" s="42"/>
      <c r="O300" s="97"/>
      <c r="P300" s="97"/>
      <c r="Q300" s="97"/>
      <c r="R300" s="97"/>
      <c r="S300" s="97"/>
      <c r="T300" s="97"/>
      <c r="U300" s="43"/>
      <c r="V300" s="44"/>
      <c r="W300" s="42"/>
      <c r="X300" s="42"/>
      <c r="Y300" s="42"/>
      <c r="Z300" s="42"/>
      <c r="AA300" s="42"/>
      <c r="AB300" s="42"/>
      <c r="AC300" s="42"/>
      <c r="AD300" s="42"/>
      <c r="AE300" s="42"/>
      <c r="AF300" s="43"/>
      <c r="AG300" s="44"/>
      <c r="AH300" s="43"/>
      <c r="AI300" s="43"/>
      <c r="AJ300" s="43"/>
      <c r="AK300" s="43"/>
      <c r="AL300" s="43"/>
      <c r="AM300" s="43"/>
      <c r="AN300" s="43"/>
      <c r="AO300" s="43"/>
      <c r="AP300" s="43"/>
      <c r="AQ300" s="43"/>
      <c r="AR300" s="43"/>
      <c r="AS300" s="43"/>
      <c r="AT300" s="43"/>
      <c r="AU300" s="43"/>
      <c r="AV300" s="43"/>
      <c r="AW300" s="43"/>
      <c r="AX300" s="43"/>
      <c r="AY300" s="43"/>
      <c r="AZ300" s="43"/>
      <c r="BA300" s="43"/>
      <c r="BB300" s="43"/>
      <c r="BC300" s="43"/>
      <c r="BD300" s="43"/>
      <c r="BE300" s="43"/>
      <c r="BF300" s="43"/>
      <c r="BG300" s="43"/>
      <c r="BH300" s="43"/>
      <c r="BI300" s="43"/>
      <c r="BJ300" s="43"/>
      <c r="BK300" s="43"/>
      <c r="BL300" s="43"/>
      <c r="BM300" s="43"/>
      <c r="BN300" s="43"/>
      <c r="BO300" s="43"/>
      <c r="BP300" s="43"/>
      <c r="BQ300" s="43"/>
      <c r="BR300" s="43"/>
      <c r="BS300" s="43"/>
      <c r="BT300" s="43"/>
      <c r="BU300" s="43"/>
      <c r="BV300" s="43"/>
      <c r="BW300" s="43"/>
      <c r="BX300" s="43"/>
      <c r="BY300" s="43"/>
      <c r="BZ300" s="43"/>
      <c r="CA300" s="43"/>
      <c r="CB300" s="43"/>
      <c r="CC300" s="43"/>
      <c r="CD300" s="43"/>
      <c r="CE300" s="43"/>
      <c r="CF300" s="43"/>
      <c r="CG300" s="43"/>
      <c r="CH300" s="43"/>
      <c r="CI300" s="43"/>
    </row>
    <row r="301" spans="2:87" x14ac:dyDescent="0.25">
      <c r="B301" s="43"/>
      <c r="C301" s="103"/>
      <c r="D301" s="103"/>
      <c r="E301" s="103"/>
      <c r="F301" s="103"/>
      <c r="G301" s="103"/>
      <c r="H301" s="103"/>
      <c r="I301" s="103"/>
      <c r="K301" s="163"/>
      <c r="L301" s="103"/>
      <c r="M301" s="103"/>
      <c r="N301" s="103"/>
      <c r="O301" s="103"/>
      <c r="P301" s="103"/>
      <c r="Q301" s="103"/>
      <c r="R301" s="103"/>
      <c r="S301" s="103"/>
      <c r="T301" s="103"/>
      <c r="U301" s="43"/>
      <c r="V301" s="106"/>
      <c r="W301" s="107"/>
      <c r="X301" s="107"/>
      <c r="Y301" s="107"/>
      <c r="Z301" s="107"/>
      <c r="AA301" s="107"/>
      <c r="AB301" s="107"/>
      <c r="AC301" s="107"/>
      <c r="AD301" s="107"/>
      <c r="AE301" s="107"/>
      <c r="AF301" s="43"/>
      <c r="AG301" s="166"/>
      <c r="AH301" s="42"/>
      <c r="AI301" s="42"/>
      <c r="AJ301" s="42"/>
      <c r="AK301" s="42"/>
      <c r="AL301" s="42"/>
      <c r="AM301" s="42"/>
      <c r="AN301" s="42"/>
      <c r="AO301" s="42"/>
      <c r="AP301" s="42"/>
      <c r="AQ301" s="43"/>
      <c r="AR301" s="43"/>
      <c r="AS301" s="43"/>
      <c r="AT301" s="43"/>
      <c r="AU301" s="43"/>
      <c r="AV301" s="43"/>
      <c r="AW301" s="43"/>
      <c r="AX301" s="43"/>
      <c r="AY301" s="43"/>
      <c r="AZ301" s="43"/>
      <c r="BA301" s="43"/>
      <c r="BB301" s="43"/>
      <c r="BC301" s="43"/>
      <c r="BD301" s="43"/>
      <c r="BE301" s="43"/>
      <c r="BF301" s="43"/>
      <c r="BG301" s="43"/>
      <c r="BH301" s="43"/>
      <c r="BI301" s="43"/>
      <c r="BJ301" s="43"/>
      <c r="BK301" s="43"/>
      <c r="BL301" s="43"/>
      <c r="BM301" s="43"/>
      <c r="BN301" s="43"/>
      <c r="BO301" s="43"/>
      <c r="BP301" s="43"/>
      <c r="BQ301" s="43"/>
      <c r="BR301" s="43"/>
      <c r="BS301" s="43"/>
      <c r="BT301" s="43"/>
      <c r="BU301" s="43"/>
      <c r="BV301" s="43"/>
      <c r="BW301" s="43"/>
      <c r="BX301" s="43"/>
      <c r="BY301" s="43"/>
      <c r="BZ301" s="43"/>
      <c r="CA301" s="43"/>
      <c r="CB301" s="43"/>
      <c r="CC301" s="43"/>
      <c r="CD301" s="43"/>
      <c r="CE301" s="43"/>
      <c r="CF301" s="43"/>
      <c r="CG301" s="43"/>
      <c r="CH301" s="43"/>
      <c r="CI301" s="43"/>
    </row>
    <row r="302" spans="2:87" x14ac:dyDescent="0.25">
      <c r="B302" s="163"/>
      <c r="C302" s="42"/>
      <c r="D302" s="42"/>
      <c r="E302" s="42"/>
      <c r="F302" s="42"/>
      <c r="G302" s="42"/>
      <c r="H302" s="42"/>
      <c r="I302" s="42"/>
      <c r="K302" s="163"/>
      <c r="L302" s="103"/>
      <c r="M302" s="103"/>
      <c r="N302" s="103"/>
      <c r="O302" s="103"/>
      <c r="P302" s="103"/>
      <c r="Q302" s="103"/>
      <c r="R302" s="103"/>
      <c r="S302" s="103"/>
      <c r="T302" s="103"/>
      <c r="U302" s="43"/>
      <c r="V302" s="85"/>
      <c r="W302" s="42"/>
      <c r="X302" s="42"/>
      <c r="Y302" s="42"/>
      <c r="Z302" s="42"/>
      <c r="AA302" s="42"/>
      <c r="AB302" s="42"/>
      <c r="AC302" s="42"/>
      <c r="AD302" s="42"/>
      <c r="AE302" s="42"/>
      <c r="AF302" s="43"/>
      <c r="AG302" s="87"/>
      <c r="AH302" s="42"/>
      <c r="AI302" s="42"/>
      <c r="AJ302" s="42"/>
      <c r="AK302" s="42"/>
      <c r="AL302" s="42"/>
      <c r="AM302" s="42"/>
      <c r="AN302" s="42"/>
      <c r="AO302" s="42"/>
      <c r="AP302" s="42"/>
      <c r="AQ302" s="43"/>
      <c r="AR302" s="43"/>
      <c r="AS302" s="43"/>
      <c r="AT302" s="43"/>
      <c r="AU302" s="43"/>
      <c r="AV302" s="43"/>
      <c r="AW302" s="43"/>
      <c r="AX302" s="43"/>
      <c r="AY302" s="43"/>
      <c r="AZ302" s="43"/>
      <c r="BA302" s="43"/>
      <c r="BB302" s="43"/>
      <c r="BC302" s="43"/>
      <c r="BD302" s="43"/>
      <c r="BE302" s="43"/>
      <c r="BF302" s="43"/>
      <c r="BG302" s="43"/>
      <c r="BH302" s="43"/>
      <c r="BI302" s="43"/>
      <c r="BJ302" s="43"/>
      <c r="BK302" s="43"/>
      <c r="BL302" s="43"/>
      <c r="BM302" s="43"/>
      <c r="BN302" s="43"/>
      <c r="BO302" s="43"/>
      <c r="BP302" s="43"/>
      <c r="BQ302" s="43"/>
      <c r="BR302" s="43"/>
      <c r="BS302" s="43"/>
      <c r="BT302" s="43"/>
      <c r="BU302" s="43"/>
      <c r="BV302" s="43"/>
      <c r="BW302" s="43"/>
      <c r="BX302" s="43"/>
      <c r="BY302" s="43"/>
      <c r="BZ302" s="43"/>
      <c r="CA302" s="43"/>
      <c r="CB302" s="43"/>
      <c r="CC302" s="43"/>
      <c r="CD302" s="43"/>
      <c r="CE302" s="43"/>
      <c r="CF302" s="43"/>
      <c r="CG302" s="43"/>
      <c r="CH302" s="43"/>
      <c r="CI302" s="43"/>
    </row>
    <row r="303" spans="2:87" x14ac:dyDescent="0.25">
      <c r="B303" s="43"/>
      <c r="C303" s="88"/>
      <c r="D303" s="88"/>
      <c r="E303" s="88"/>
      <c r="F303" s="88"/>
      <c r="G303" s="88"/>
      <c r="H303" s="88"/>
      <c r="I303" s="88"/>
      <c r="K303" s="82"/>
      <c r="L303" s="103"/>
      <c r="M303" s="103"/>
      <c r="N303" s="103"/>
      <c r="O303" s="103"/>
      <c r="P303" s="103"/>
      <c r="Q303" s="103"/>
      <c r="R303" s="103"/>
      <c r="S303" s="103"/>
      <c r="T303" s="103"/>
      <c r="U303" s="43"/>
      <c r="V303" s="86"/>
      <c r="W303" s="42"/>
      <c r="X303" s="42"/>
      <c r="Y303" s="42"/>
      <c r="Z303" s="42"/>
      <c r="AA303" s="42"/>
      <c r="AB303" s="42"/>
      <c r="AC303" s="42"/>
      <c r="AD303" s="42"/>
      <c r="AE303" s="42"/>
      <c r="AF303" s="43"/>
      <c r="AG303" s="87"/>
      <c r="AH303" s="42"/>
      <c r="AI303" s="42"/>
      <c r="AJ303" s="42"/>
      <c r="AK303" s="42"/>
      <c r="AL303" s="42"/>
      <c r="AM303" s="42"/>
      <c r="AN303" s="42"/>
      <c r="AO303" s="42"/>
      <c r="AP303" s="42"/>
      <c r="AQ303" s="43"/>
      <c r="AR303" s="43"/>
      <c r="AS303" s="43"/>
      <c r="AT303" s="43"/>
      <c r="AU303" s="43"/>
      <c r="AV303" s="43"/>
      <c r="AW303" s="43"/>
      <c r="AX303" s="43"/>
      <c r="AY303" s="43"/>
      <c r="AZ303" s="43"/>
      <c r="BA303" s="43"/>
      <c r="BB303" s="43"/>
      <c r="BC303" s="43"/>
      <c r="BD303" s="43"/>
      <c r="BE303" s="43"/>
      <c r="BF303" s="43"/>
      <c r="BG303" s="43"/>
      <c r="BH303" s="43"/>
      <c r="BI303" s="43"/>
      <c r="BJ303" s="43"/>
      <c r="BK303" s="43"/>
      <c r="BL303" s="43"/>
      <c r="BM303" s="43"/>
      <c r="BN303" s="43"/>
      <c r="BO303" s="43"/>
      <c r="BP303" s="43"/>
      <c r="BQ303" s="43"/>
      <c r="BR303" s="43"/>
      <c r="BS303" s="43"/>
      <c r="BT303" s="43"/>
      <c r="BU303" s="43"/>
      <c r="BV303" s="43"/>
      <c r="BW303" s="43"/>
      <c r="BX303" s="43"/>
      <c r="BY303" s="43"/>
      <c r="BZ303" s="43"/>
      <c r="CA303" s="43"/>
      <c r="CB303" s="43"/>
      <c r="CC303" s="43"/>
      <c r="CD303" s="43"/>
      <c r="CE303" s="43"/>
      <c r="CF303" s="43"/>
      <c r="CG303" s="43"/>
      <c r="CH303" s="43"/>
      <c r="CI303" s="43"/>
    </row>
    <row r="304" spans="2:87" x14ac:dyDescent="0.25">
      <c r="B304" s="43"/>
      <c r="C304" s="88"/>
      <c r="D304" s="88"/>
      <c r="E304" s="88"/>
      <c r="F304" s="88"/>
      <c r="G304" s="88"/>
      <c r="H304" s="88"/>
      <c r="I304" s="88"/>
      <c r="K304" s="82"/>
      <c r="L304" s="103"/>
      <c r="M304" s="103"/>
      <c r="N304" s="103"/>
      <c r="O304" s="103"/>
      <c r="P304" s="103"/>
      <c r="Q304" s="103"/>
      <c r="R304" s="103"/>
      <c r="S304" s="103"/>
      <c r="T304" s="103"/>
      <c r="U304" s="43"/>
      <c r="V304" s="86"/>
      <c r="W304" s="42"/>
      <c r="X304" s="42"/>
      <c r="Y304" s="42"/>
      <c r="Z304" s="42"/>
      <c r="AA304" s="42"/>
      <c r="AB304" s="42"/>
      <c r="AC304" s="42"/>
      <c r="AD304" s="42"/>
      <c r="AE304" s="42"/>
      <c r="AF304" s="43"/>
      <c r="AG304" s="98"/>
      <c r="AH304" s="13"/>
      <c r="AI304" s="13"/>
      <c r="AJ304" s="13"/>
      <c r="AK304" s="13"/>
      <c r="AL304" s="13"/>
      <c r="AM304" s="13"/>
      <c r="AN304" s="13"/>
      <c r="AO304" s="13"/>
      <c r="AP304" s="13"/>
      <c r="AQ304" s="43"/>
      <c r="AR304" s="43"/>
      <c r="AS304" s="43"/>
      <c r="AT304" s="43"/>
      <c r="AU304" s="43"/>
      <c r="AV304" s="43"/>
      <c r="AW304" s="43"/>
      <c r="AX304" s="43"/>
      <c r="AY304" s="43"/>
      <c r="AZ304" s="43"/>
      <c r="BA304" s="43"/>
      <c r="BB304" s="43"/>
      <c r="BC304" s="43"/>
      <c r="BD304" s="43"/>
      <c r="BE304" s="43"/>
      <c r="BF304" s="43"/>
      <c r="BG304" s="43"/>
      <c r="BH304" s="43"/>
      <c r="BI304" s="43"/>
      <c r="BJ304" s="43"/>
      <c r="BK304" s="43"/>
      <c r="BL304" s="43"/>
      <c r="BM304" s="43"/>
      <c r="BN304" s="43"/>
      <c r="BO304" s="43"/>
      <c r="BP304" s="43"/>
      <c r="BQ304" s="43"/>
      <c r="BR304" s="43"/>
      <c r="BS304" s="43"/>
      <c r="BT304" s="43"/>
      <c r="BU304" s="43"/>
      <c r="BV304" s="43"/>
      <c r="BW304" s="43"/>
      <c r="BX304" s="43"/>
      <c r="BY304" s="43"/>
      <c r="BZ304" s="43"/>
      <c r="CA304" s="43"/>
      <c r="CB304" s="43"/>
      <c r="CC304" s="43"/>
      <c r="CD304" s="43"/>
      <c r="CE304" s="43"/>
      <c r="CF304" s="43"/>
      <c r="CG304" s="43"/>
      <c r="CH304" s="43"/>
      <c r="CI304" s="43"/>
    </row>
    <row r="305" spans="2:87" x14ac:dyDescent="0.25">
      <c r="B305" s="43"/>
      <c r="C305" s="88"/>
      <c r="D305" s="88"/>
      <c r="E305" s="88"/>
      <c r="F305" s="88"/>
      <c r="G305" s="88"/>
      <c r="H305" s="88"/>
      <c r="I305" s="88"/>
      <c r="K305" s="163"/>
      <c r="L305" s="103"/>
      <c r="M305" s="103"/>
      <c r="N305" s="103"/>
      <c r="O305" s="103"/>
      <c r="P305" s="103"/>
      <c r="Q305" s="103"/>
      <c r="R305" s="103"/>
      <c r="S305" s="103"/>
      <c r="T305" s="103"/>
      <c r="U305" s="43"/>
      <c r="V305" s="91"/>
      <c r="W305" s="42"/>
      <c r="X305" s="42"/>
      <c r="Y305" s="42"/>
      <c r="Z305" s="42"/>
      <c r="AA305" s="42"/>
      <c r="AB305" s="42"/>
      <c r="AC305" s="42"/>
      <c r="AD305" s="42"/>
      <c r="AE305" s="42"/>
      <c r="AF305" s="43"/>
      <c r="AG305" s="98"/>
      <c r="AH305" s="42"/>
      <c r="AI305" s="42"/>
      <c r="AJ305" s="42"/>
      <c r="AK305" s="42"/>
      <c r="AL305" s="42"/>
      <c r="AM305" s="42"/>
      <c r="AN305" s="42"/>
      <c r="AO305" s="42"/>
      <c r="AP305" s="42"/>
      <c r="AQ305" s="43"/>
      <c r="AR305" s="43"/>
      <c r="AS305" s="43"/>
      <c r="AT305" s="43"/>
      <c r="AU305" s="43"/>
      <c r="AV305" s="43"/>
      <c r="AW305" s="43"/>
      <c r="AX305" s="43"/>
      <c r="AY305" s="43"/>
      <c r="AZ305" s="43"/>
      <c r="BA305" s="43"/>
      <c r="BB305" s="43"/>
      <c r="BC305" s="43"/>
      <c r="BD305" s="43"/>
      <c r="BE305" s="43"/>
      <c r="BF305" s="43"/>
      <c r="BG305" s="43"/>
      <c r="BH305" s="43"/>
      <c r="BI305" s="43"/>
      <c r="BJ305" s="43"/>
      <c r="BK305" s="43"/>
      <c r="BL305" s="43"/>
      <c r="BM305" s="43"/>
      <c r="BN305" s="43"/>
      <c r="BO305" s="43"/>
      <c r="BP305" s="43"/>
      <c r="BQ305" s="43"/>
      <c r="BR305" s="43"/>
      <c r="BS305" s="43"/>
      <c r="BT305" s="43"/>
      <c r="BU305" s="43"/>
      <c r="BV305" s="43"/>
      <c r="BW305" s="43"/>
      <c r="BX305" s="43"/>
      <c r="BY305" s="43"/>
      <c r="BZ305" s="43"/>
      <c r="CA305" s="43"/>
      <c r="CB305" s="43"/>
      <c r="CC305" s="43"/>
      <c r="CD305" s="43"/>
      <c r="CE305" s="43"/>
      <c r="CF305" s="43"/>
      <c r="CG305" s="43"/>
      <c r="CH305" s="43"/>
      <c r="CI305" s="43"/>
    </row>
    <row r="306" spans="2:87" x14ac:dyDescent="0.25">
      <c r="B306" s="163"/>
      <c r="C306" s="42"/>
      <c r="D306" s="42"/>
      <c r="E306" s="42"/>
      <c r="F306" s="42"/>
      <c r="G306" s="42"/>
      <c r="H306" s="42"/>
      <c r="I306" s="42"/>
      <c r="K306" s="43"/>
      <c r="L306" s="103"/>
      <c r="M306" s="103"/>
      <c r="N306" s="103"/>
      <c r="O306" s="103"/>
      <c r="P306" s="103"/>
      <c r="Q306" s="103"/>
      <c r="R306" s="103"/>
      <c r="S306" s="103"/>
      <c r="T306" s="103"/>
      <c r="U306" s="43"/>
      <c r="V306" s="106"/>
      <c r="W306" s="42"/>
      <c r="X306" s="42"/>
      <c r="Y306" s="42"/>
      <c r="Z306" s="42"/>
      <c r="AA306" s="42"/>
      <c r="AB306" s="42"/>
      <c r="AC306" s="42"/>
      <c r="AD306" s="42"/>
      <c r="AE306" s="42"/>
      <c r="AF306" s="43"/>
      <c r="AG306" s="98"/>
      <c r="AH306" s="42"/>
      <c r="AI306" s="42"/>
      <c r="AJ306" s="42"/>
      <c r="AK306" s="42"/>
      <c r="AL306" s="42"/>
      <c r="AM306" s="42"/>
      <c r="AN306" s="42"/>
      <c r="AO306" s="42"/>
      <c r="AP306" s="42"/>
      <c r="AQ306" s="43"/>
      <c r="AR306" s="43"/>
      <c r="AS306" s="43"/>
      <c r="AT306" s="43"/>
      <c r="AU306" s="43"/>
      <c r="AV306" s="43"/>
      <c r="AW306" s="43"/>
      <c r="AX306" s="43"/>
      <c r="AY306" s="43"/>
      <c r="AZ306" s="43"/>
      <c r="BA306" s="43"/>
      <c r="BB306" s="43"/>
      <c r="BC306" s="43"/>
      <c r="BD306" s="43"/>
      <c r="BE306" s="43"/>
      <c r="BF306" s="43"/>
      <c r="BG306" s="43"/>
      <c r="BH306" s="43"/>
      <c r="BI306" s="43"/>
      <c r="BJ306" s="43"/>
      <c r="BK306" s="43"/>
      <c r="BL306" s="43"/>
      <c r="BM306" s="43"/>
      <c r="BN306" s="43"/>
      <c r="BO306" s="43"/>
      <c r="BP306" s="43"/>
      <c r="BQ306" s="43"/>
      <c r="BR306" s="43"/>
      <c r="BS306" s="43"/>
      <c r="BT306" s="43"/>
      <c r="BU306" s="43"/>
      <c r="BV306" s="43"/>
      <c r="BW306" s="43"/>
      <c r="BX306" s="43"/>
      <c r="BY306" s="43"/>
      <c r="BZ306" s="43"/>
      <c r="CA306" s="43"/>
      <c r="CB306" s="43"/>
      <c r="CC306" s="43"/>
      <c r="CD306" s="43"/>
      <c r="CE306" s="43"/>
      <c r="CF306" s="43"/>
      <c r="CG306" s="43"/>
      <c r="CH306" s="43"/>
      <c r="CI306" s="43"/>
    </row>
    <row r="307" spans="2:87" x14ac:dyDescent="0.25">
      <c r="B307" s="163"/>
      <c r="C307" s="42"/>
      <c r="D307" s="42"/>
      <c r="E307" s="42"/>
      <c r="F307" s="42"/>
      <c r="G307" s="42"/>
      <c r="H307" s="42"/>
      <c r="I307" s="42"/>
      <c r="K307" s="163"/>
      <c r="L307" s="103"/>
      <c r="M307" s="103"/>
      <c r="N307" s="103"/>
      <c r="O307" s="103"/>
      <c r="P307" s="103"/>
      <c r="Q307" s="103"/>
      <c r="R307" s="103"/>
      <c r="S307" s="103"/>
      <c r="T307" s="103"/>
      <c r="U307" s="43"/>
      <c r="V307" s="85"/>
      <c r="W307" s="42"/>
      <c r="X307" s="42"/>
      <c r="Y307" s="42"/>
      <c r="Z307" s="42"/>
      <c r="AA307" s="42"/>
      <c r="AB307" s="42"/>
      <c r="AC307" s="42"/>
      <c r="AD307" s="42"/>
      <c r="AE307" s="42"/>
      <c r="AF307" s="43"/>
      <c r="AG307" s="166"/>
      <c r="AH307" s="42"/>
      <c r="AI307" s="42"/>
      <c r="AJ307" s="13"/>
      <c r="AK307" s="13"/>
      <c r="AL307" s="13"/>
      <c r="AM307" s="42"/>
      <c r="AN307" s="42"/>
      <c r="AO307" s="42"/>
      <c r="AP307" s="42"/>
      <c r="AQ307" s="43"/>
      <c r="AR307" s="43"/>
      <c r="AS307" s="43"/>
      <c r="AT307" s="43"/>
      <c r="AU307" s="43"/>
      <c r="AV307" s="43"/>
      <c r="AW307" s="43"/>
      <c r="AX307" s="43"/>
      <c r="AY307" s="43"/>
      <c r="AZ307" s="43"/>
      <c r="BA307" s="43"/>
      <c r="BB307" s="43"/>
      <c r="BC307" s="43"/>
      <c r="BD307" s="43"/>
      <c r="BE307" s="43"/>
      <c r="BF307" s="43"/>
      <c r="BG307" s="43"/>
      <c r="BH307" s="43"/>
      <c r="BI307" s="43"/>
      <c r="BJ307" s="43"/>
      <c r="BK307" s="43"/>
      <c r="BL307" s="43"/>
      <c r="BM307" s="43"/>
      <c r="BN307" s="43"/>
      <c r="BO307" s="43"/>
      <c r="BP307" s="43"/>
      <c r="BQ307" s="43"/>
      <c r="BR307" s="43"/>
      <c r="BS307" s="43"/>
      <c r="BT307" s="43"/>
      <c r="BU307" s="43"/>
      <c r="BV307" s="43"/>
      <c r="BW307" s="43"/>
      <c r="BX307" s="43"/>
      <c r="BY307" s="43"/>
      <c r="BZ307" s="43"/>
      <c r="CA307" s="43"/>
      <c r="CB307" s="43"/>
      <c r="CC307" s="43"/>
      <c r="CD307" s="43"/>
      <c r="CE307" s="43"/>
      <c r="CF307" s="43"/>
      <c r="CG307" s="43"/>
      <c r="CH307" s="43"/>
      <c r="CI307" s="43"/>
    </row>
    <row r="308" spans="2:87" x14ac:dyDescent="0.25">
      <c r="B308" s="163"/>
      <c r="C308" s="42"/>
      <c r="D308" s="42"/>
      <c r="E308" s="42"/>
      <c r="F308" s="42"/>
      <c r="G308" s="42"/>
      <c r="H308" s="42"/>
      <c r="I308" s="42"/>
      <c r="K308" s="163"/>
      <c r="L308" s="103"/>
      <c r="M308" s="103"/>
      <c r="N308" s="103"/>
      <c r="O308" s="103"/>
      <c r="P308" s="103"/>
      <c r="Q308" s="103"/>
      <c r="R308" s="103"/>
      <c r="S308" s="103"/>
      <c r="T308" s="103"/>
      <c r="U308" s="43"/>
      <c r="V308" s="86"/>
      <c r="W308" s="42"/>
      <c r="X308" s="42"/>
      <c r="Y308" s="42"/>
      <c r="Z308" s="42"/>
      <c r="AA308" s="42"/>
      <c r="AB308" s="42"/>
      <c r="AC308" s="42"/>
      <c r="AD308" s="42"/>
      <c r="AE308" s="42"/>
      <c r="AF308" s="43"/>
      <c r="AG308" s="166"/>
      <c r="AH308" s="42"/>
      <c r="AI308" s="42"/>
      <c r="AJ308" s="42"/>
      <c r="AK308" s="42"/>
      <c r="AL308" s="42"/>
      <c r="AM308" s="42"/>
      <c r="AN308" s="42"/>
      <c r="AO308" s="42"/>
      <c r="AP308" s="42"/>
      <c r="AQ308" s="43"/>
      <c r="AR308" s="43"/>
      <c r="AS308" s="43"/>
      <c r="AT308" s="43"/>
      <c r="AU308" s="43"/>
      <c r="AV308" s="43"/>
      <c r="AW308" s="43"/>
      <c r="AX308" s="43"/>
      <c r="AY308" s="43"/>
      <c r="AZ308" s="43"/>
      <c r="BA308" s="43"/>
      <c r="BB308" s="43"/>
      <c r="BC308" s="43"/>
      <c r="BD308" s="43"/>
      <c r="BE308" s="43"/>
      <c r="BF308" s="43"/>
      <c r="BG308" s="43"/>
      <c r="BH308" s="43"/>
      <c r="BI308" s="43"/>
      <c r="BJ308" s="43"/>
      <c r="BK308" s="43"/>
      <c r="BL308" s="43"/>
      <c r="BM308" s="43"/>
      <c r="BN308" s="43"/>
      <c r="BO308" s="43"/>
      <c r="BP308" s="43"/>
      <c r="BQ308" s="43"/>
      <c r="BR308" s="43"/>
      <c r="BS308" s="43"/>
      <c r="BT308" s="43"/>
      <c r="BU308" s="43"/>
      <c r="BV308" s="43"/>
      <c r="BW308" s="43"/>
      <c r="BX308" s="43"/>
      <c r="BY308" s="43"/>
      <c r="BZ308" s="43"/>
      <c r="CA308" s="43"/>
      <c r="CB308" s="43"/>
      <c r="CC308" s="43"/>
      <c r="CD308" s="43"/>
      <c r="CE308" s="43"/>
      <c r="CF308" s="43"/>
      <c r="CG308" s="43"/>
      <c r="CH308" s="43"/>
      <c r="CI308" s="43"/>
    </row>
    <row r="309" spans="2:87" x14ac:dyDescent="0.25">
      <c r="B309" s="163"/>
      <c r="C309" s="42"/>
      <c r="D309" s="42"/>
      <c r="E309" s="42"/>
      <c r="F309" s="42"/>
      <c r="G309" s="42"/>
      <c r="H309" s="42"/>
      <c r="I309" s="42"/>
      <c r="K309" s="84"/>
      <c r="L309" s="42"/>
      <c r="M309" s="42"/>
      <c r="N309" s="42"/>
      <c r="O309" s="42"/>
      <c r="P309" s="42"/>
      <c r="Q309" s="42"/>
      <c r="R309" s="42"/>
      <c r="S309" s="42"/>
      <c r="T309" s="42"/>
      <c r="U309" s="43"/>
      <c r="V309" s="86"/>
      <c r="W309" s="42"/>
      <c r="X309" s="42"/>
      <c r="Y309" s="42"/>
      <c r="Z309" s="42"/>
      <c r="AA309" s="42"/>
      <c r="AB309" s="42"/>
      <c r="AC309" s="42"/>
      <c r="AD309" s="42"/>
      <c r="AE309" s="42"/>
      <c r="AF309" s="43"/>
      <c r="AG309" s="164"/>
      <c r="AH309" s="88"/>
      <c r="AI309" s="88"/>
      <c r="AJ309" s="99"/>
      <c r="AK309" s="99"/>
      <c r="AL309" s="99"/>
      <c r="AM309" s="88"/>
      <c r="AN309" s="88"/>
      <c r="AO309" s="88"/>
      <c r="AP309" s="88"/>
      <c r="AQ309" s="43"/>
      <c r="AR309" s="43"/>
      <c r="AS309" s="43"/>
      <c r="AT309" s="43"/>
      <c r="AU309" s="43"/>
      <c r="AV309" s="43"/>
      <c r="AW309" s="43"/>
      <c r="AX309" s="43"/>
      <c r="AY309" s="43"/>
      <c r="AZ309" s="43"/>
      <c r="BA309" s="43"/>
      <c r="BB309" s="43"/>
      <c r="BC309" s="43"/>
      <c r="BD309" s="43"/>
      <c r="BE309" s="43"/>
      <c r="BF309" s="43"/>
      <c r="BG309" s="43"/>
      <c r="BH309" s="43"/>
      <c r="BI309" s="43"/>
      <c r="BJ309" s="43"/>
      <c r="BK309" s="43"/>
      <c r="BL309" s="43"/>
      <c r="BM309" s="43"/>
      <c r="BN309" s="43"/>
      <c r="BO309" s="43"/>
      <c r="BP309" s="43"/>
      <c r="BQ309" s="43"/>
      <c r="BR309" s="43"/>
      <c r="BS309" s="43"/>
      <c r="BT309" s="43"/>
      <c r="BU309" s="43"/>
      <c r="BV309" s="43"/>
      <c r="BW309" s="43"/>
      <c r="BX309" s="43"/>
      <c r="BY309" s="43"/>
      <c r="BZ309" s="43"/>
      <c r="CA309" s="43"/>
      <c r="CB309" s="43"/>
      <c r="CC309" s="43"/>
      <c r="CD309" s="43"/>
      <c r="CE309" s="43"/>
      <c r="CF309" s="43"/>
      <c r="CG309" s="43"/>
      <c r="CH309" s="43"/>
      <c r="CI309" s="43"/>
    </row>
    <row r="310" spans="2:87" x14ac:dyDescent="0.25">
      <c r="B310" s="163"/>
      <c r="C310" s="42"/>
      <c r="D310" s="42"/>
      <c r="E310" s="42"/>
      <c r="F310" s="42"/>
      <c r="G310" s="42"/>
      <c r="H310" s="42"/>
      <c r="I310" s="42"/>
      <c r="K310" s="163"/>
      <c r="L310" s="42"/>
      <c r="M310" s="42"/>
      <c r="N310" s="42"/>
      <c r="O310" s="42"/>
      <c r="P310" s="42"/>
      <c r="Q310" s="42"/>
      <c r="R310" s="42"/>
      <c r="S310" s="42"/>
      <c r="T310" s="42"/>
      <c r="U310" s="43"/>
      <c r="V310" s="85"/>
      <c r="W310" s="42"/>
      <c r="X310" s="42"/>
      <c r="Y310" s="42"/>
      <c r="Z310" s="42"/>
      <c r="AA310" s="42"/>
      <c r="AB310" s="42"/>
      <c r="AC310" s="42"/>
      <c r="AD310" s="42"/>
      <c r="AE310" s="42"/>
      <c r="AF310" s="43"/>
      <c r="AG310" s="87"/>
      <c r="AH310" s="88"/>
      <c r="AI310" s="88"/>
      <c r="AJ310" s="99"/>
      <c r="AK310" s="99"/>
      <c r="AL310" s="99"/>
      <c r="AM310" s="88"/>
      <c r="AN310" s="88"/>
      <c r="AO310" s="88"/>
      <c r="AP310" s="88"/>
      <c r="AQ310" s="43"/>
      <c r="AR310" s="43"/>
      <c r="AS310" s="43"/>
      <c r="AT310" s="43"/>
      <c r="AU310" s="43"/>
      <c r="AV310" s="43"/>
      <c r="AW310" s="43"/>
      <c r="AX310" s="43"/>
      <c r="AY310" s="43"/>
      <c r="AZ310" s="43"/>
      <c r="BA310" s="43"/>
      <c r="BB310" s="43"/>
      <c r="BC310" s="43"/>
      <c r="BD310" s="43"/>
      <c r="BE310" s="43"/>
      <c r="BF310" s="43"/>
      <c r="BG310" s="43"/>
      <c r="BH310" s="43"/>
      <c r="BI310" s="43"/>
      <c r="BJ310" s="43"/>
      <c r="BK310" s="43"/>
      <c r="BL310" s="43"/>
      <c r="BM310" s="43"/>
      <c r="BN310" s="43"/>
      <c r="BO310" s="43"/>
      <c r="BP310" s="43"/>
      <c r="BQ310" s="43"/>
      <c r="BR310" s="43"/>
      <c r="BS310" s="43"/>
      <c r="BT310" s="43"/>
      <c r="BU310" s="43"/>
      <c r="BV310" s="43"/>
      <c r="BW310" s="43"/>
      <c r="BX310" s="43"/>
      <c r="BY310" s="43"/>
      <c r="BZ310" s="43"/>
      <c r="CA310" s="43"/>
      <c r="CB310" s="43"/>
      <c r="CC310" s="43"/>
      <c r="CD310" s="43"/>
      <c r="CE310" s="43"/>
      <c r="CF310" s="43"/>
      <c r="CG310" s="43"/>
      <c r="CH310" s="43"/>
      <c r="CI310" s="43"/>
    </row>
    <row r="311" spans="2:87" x14ac:dyDescent="0.25">
      <c r="B311" s="163"/>
      <c r="C311" s="42"/>
      <c r="D311" s="42"/>
      <c r="E311" s="42"/>
      <c r="F311" s="42"/>
      <c r="G311" s="42"/>
      <c r="H311" s="42"/>
      <c r="I311" s="42"/>
      <c r="K311" s="163"/>
      <c r="L311" s="42"/>
      <c r="M311" s="42"/>
      <c r="N311" s="42"/>
      <c r="O311" s="42"/>
      <c r="P311" s="42"/>
      <c r="Q311" s="42"/>
      <c r="R311" s="42"/>
      <c r="S311" s="42"/>
      <c r="T311" s="42"/>
      <c r="U311" s="43"/>
      <c r="V311" s="86"/>
      <c r="W311" s="42"/>
      <c r="X311" s="42"/>
      <c r="Y311" s="42"/>
      <c r="Z311" s="42"/>
      <c r="AA311" s="42"/>
      <c r="AB311" s="42"/>
      <c r="AC311" s="42"/>
      <c r="AD311" s="42"/>
      <c r="AE311" s="42"/>
      <c r="AF311" s="43"/>
      <c r="AG311" s="87"/>
      <c r="AH311" s="88"/>
      <c r="AI311" s="88"/>
      <c r="AJ311" s="99"/>
      <c r="AK311" s="99"/>
      <c r="AL311" s="99"/>
      <c r="AM311" s="88"/>
      <c r="AN311" s="88"/>
      <c r="AO311" s="88"/>
      <c r="AP311" s="88"/>
      <c r="AQ311" s="43"/>
      <c r="AR311" s="43"/>
      <c r="AS311" s="43"/>
      <c r="AT311" s="43"/>
      <c r="AU311" s="43"/>
      <c r="AV311" s="43"/>
      <c r="AW311" s="43"/>
      <c r="AX311" s="43"/>
      <c r="AY311" s="43"/>
      <c r="AZ311" s="43"/>
      <c r="BA311" s="43"/>
      <c r="BB311" s="43"/>
      <c r="BC311" s="43"/>
      <c r="BD311" s="43"/>
      <c r="BE311" s="43"/>
      <c r="BF311" s="43"/>
      <c r="BG311" s="43"/>
      <c r="BH311" s="43"/>
      <c r="BI311" s="43"/>
      <c r="BJ311" s="43"/>
      <c r="BK311" s="43"/>
      <c r="BL311" s="43"/>
      <c r="BM311" s="43"/>
      <c r="BN311" s="43"/>
      <c r="BO311" s="43"/>
      <c r="BP311" s="43"/>
      <c r="BQ311" s="43"/>
      <c r="BR311" s="43"/>
      <c r="BS311" s="43"/>
      <c r="BT311" s="43"/>
      <c r="BU311" s="43"/>
      <c r="BV311" s="43"/>
      <c r="BW311" s="43"/>
      <c r="BX311" s="43"/>
      <c r="BY311" s="43"/>
      <c r="BZ311" s="43"/>
      <c r="CA311" s="43"/>
      <c r="CB311" s="43"/>
      <c r="CC311" s="43"/>
      <c r="CD311" s="43"/>
      <c r="CE311" s="43"/>
      <c r="CF311" s="43"/>
      <c r="CG311" s="43"/>
      <c r="CH311" s="43"/>
      <c r="CI311" s="43"/>
    </row>
    <row r="312" spans="2:87" x14ac:dyDescent="0.25">
      <c r="B312" s="43"/>
      <c r="C312" s="88"/>
      <c r="D312" s="88"/>
      <c r="E312" s="88"/>
      <c r="F312" s="88"/>
      <c r="G312" s="88"/>
      <c r="H312" s="88"/>
      <c r="I312" s="88"/>
      <c r="K312" s="82"/>
      <c r="L312" s="42"/>
      <c r="M312" s="42"/>
      <c r="N312" s="42"/>
      <c r="O312" s="42"/>
      <c r="P312" s="42"/>
      <c r="Q312" s="42"/>
      <c r="R312" s="42"/>
      <c r="S312" s="42"/>
      <c r="T312" s="42"/>
      <c r="U312" s="43"/>
      <c r="V312" s="109"/>
      <c r="W312" s="42"/>
      <c r="X312" s="42"/>
      <c r="Y312" s="42"/>
      <c r="Z312" s="42"/>
      <c r="AA312" s="42"/>
      <c r="AB312" s="42"/>
      <c r="AC312" s="42"/>
      <c r="AD312" s="42"/>
      <c r="AE312" s="42"/>
      <c r="AF312" s="43"/>
      <c r="AG312" s="87"/>
      <c r="AH312" s="88"/>
      <c r="AI312" s="88"/>
      <c r="AJ312" s="99"/>
      <c r="AK312" s="99"/>
      <c r="AL312" s="99"/>
      <c r="AM312" s="88"/>
      <c r="AN312" s="88"/>
      <c r="AO312" s="88"/>
      <c r="AP312" s="88"/>
      <c r="AQ312" s="43"/>
      <c r="AR312" s="132"/>
      <c r="AS312" s="132"/>
      <c r="AT312" s="132"/>
      <c r="AU312" s="132"/>
      <c r="AV312" s="132"/>
      <c r="AW312" s="132"/>
      <c r="AX312" s="132"/>
      <c r="AY312" s="100"/>
      <c r="AZ312" s="100"/>
      <c r="BA312" s="100"/>
      <c r="BB312" s="100"/>
      <c r="BC312" s="100"/>
      <c r="BD312" s="100"/>
      <c r="BE312" s="100"/>
      <c r="BF312" s="43"/>
      <c r="BG312" s="43"/>
      <c r="BH312" s="43"/>
      <c r="BI312" s="43"/>
      <c r="BJ312" s="43"/>
      <c r="BK312" s="43"/>
      <c r="BL312" s="43"/>
      <c r="BM312" s="43"/>
      <c r="BN312" s="43"/>
      <c r="BO312" s="43"/>
      <c r="BP312" s="43"/>
      <c r="BQ312" s="43"/>
      <c r="BR312" s="43"/>
      <c r="BS312" s="43"/>
      <c r="BT312" s="43"/>
      <c r="BU312" s="43"/>
      <c r="BV312" s="43"/>
      <c r="BW312" s="43"/>
      <c r="BX312" s="43"/>
      <c r="BY312" s="43"/>
      <c r="BZ312" s="43"/>
      <c r="CA312" s="43"/>
      <c r="CB312" s="43"/>
      <c r="CC312" s="43"/>
      <c r="CD312" s="43"/>
      <c r="CE312" s="43"/>
      <c r="CF312" s="43"/>
      <c r="CG312" s="43"/>
      <c r="CH312" s="43"/>
      <c r="CI312" s="43"/>
    </row>
    <row r="313" spans="2:87" x14ac:dyDescent="0.25">
      <c r="B313" s="163"/>
      <c r="C313" s="42"/>
      <c r="D313" s="42"/>
      <c r="E313" s="42"/>
      <c r="F313" s="42"/>
      <c r="G313" s="42"/>
      <c r="H313" s="42"/>
      <c r="I313" s="42"/>
      <c r="K313" s="82"/>
      <c r="L313" s="42"/>
      <c r="M313" s="42"/>
      <c r="N313" s="42"/>
      <c r="O313" s="42"/>
      <c r="P313" s="42"/>
      <c r="Q313" s="42"/>
      <c r="R313" s="42"/>
      <c r="S313" s="42"/>
      <c r="T313" s="42"/>
      <c r="U313" s="43"/>
      <c r="V313" s="43"/>
      <c r="W313" s="103"/>
      <c r="X313" s="103"/>
      <c r="Y313" s="103"/>
      <c r="Z313" s="103"/>
      <c r="AA313" s="103"/>
      <c r="AB313" s="103"/>
      <c r="AC313" s="103"/>
      <c r="AD313" s="103"/>
      <c r="AE313" s="103"/>
      <c r="AF313" s="43"/>
      <c r="AG313" s="166"/>
      <c r="AH313" s="90"/>
      <c r="AI313" s="90"/>
      <c r="AJ313" s="110"/>
      <c r="AK313" s="110"/>
      <c r="AL313" s="110"/>
      <c r="AM313" s="90"/>
      <c r="AN313" s="90"/>
      <c r="AO313" s="90"/>
      <c r="AP313" s="90"/>
      <c r="AQ313" s="43"/>
      <c r="AR313" s="100"/>
      <c r="AS313" s="137"/>
      <c r="AT313" s="137"/>
      <c r="AU313" s="137"/>
      <c r="AV313" s="137"/>
      <c r="AW313" s="137"/>
      <c r="AX313" s="137"/>
      <c r="AY313" s="101"/>
      <c r="AZ313" s="101"/>
      <c r="BA313" s="101"/>
      <c r="BB313" s="101"/>
      <c r="BC313" s="101"/>
      <c r="BD313" s="101"/>
      <c r="BE313" s="101"/>
      <c r="BF313" s="43"/>
      <c r="BG313" s="43"/>
      <c r="BH313" s="43"/>
      <c r="BI313" s="43"/>
      <c r="BJ313" s="43"/>
      <c r="BK313" s="43"/>
      <c r="BL313" s="43"/>
      <c r="BM313" s="43"/>
      <c r="BN313" s="43"/>
      <c r="BO313" s="43"/>
      <c r="BP313" s="43"/>
      <c r="BQ313" s="43"/>
      <c r="BR313" s="43"/>
      <c r="BS313" s="43"/>
      <c r="BT313" s="43"/>
      <c r="BU313" s="43"/>
      <c r="BV313" s="43"/>
      <c r="BW313" s="43"/>
      <c r="BX313" s="43"/>
      <c r="BY313" s="43"/>
      <c r="BZ313" s="43"/>
      <c r="CA313" s="43"/>
      <c r="CB313" s="43"/>
      <c r="CC313" s="43"/>
      <c r="CD313" s="43"/>
      <c r="CE313" s="43"/>
      <c r="CF313" s="43"/>
      <c r="CG313" s="43"/>
      <c r="CH313" s="43"/>
      <c r="CI313" s="43"/>
    </row>
    <row r="314" spans="2:87" x14ac:dyDescent="0.25">
      <c r="B314" s="163"/>
      <c r="C314" s="42"/>
      <c r="D314" s="42"/>
      <c r="E314" s="42"/>
      <c r="F314" s="42"/>
      <c r="G314" s="42"/>
      <c r="H314" s="42"/>
      <c r="I314" s="42"/>
      <c r="K314" s="163"/>
      <c r="L314" s="42"/>
      <c r="M314" s="42"/>
      <c r="N314" s="42"/>
      <c r="O314" s="42"/>
      <c r="P314" s="42"/>
      <c r="Q314" s="42"/>
      <c r="R314" s="42"/>
      <c r="S314" s="42"/>
      <c r="T314" s="42"/>
      <c r="U314" s="43"/>
      <c r="V314" s="43"/>
      <c r="W314" s="42"/>
      <c r="X314" s="42"/>
      <c r="Y314" s="42"/>
      <c r="Z314" s="42"/>
      <c r="AA314" s="42"/>
      <c r="AB314" s="42"/>
      <c r="AC314" s="42"/>
      <c r="AD314" s="42"/>
      <c r="AE314" s="42"/>
      <c r="AF314" s="43"/>
      <c r="AG314" s="164"/>
      <c r="AH314" s="88"/>
      <c r="AI314" s="88"/>
      <c r="AJ314" s="99"/>
      <c r="AK314" s="99"/>
      <c r="AL314" s="99"/>
      <c r="AM314" s="88"/>
      <c r="AN314" s="88"/>
      <c r="AO314" s="88"/>
      <c r="AP314" s="88"/>
      <c r="AQ314" s="43"/>
      <c r="AR314" s="100"/>
      <c r="AS314" s="137"/>
      <c r="AT314" s="137"/>
      <c r="AU314" s="137"/>
      <c r="AV314" s="137"/>
      <c r="AW314" s="137"/>
      <c r="AX314" s="137"/>
      <c r="AY314" s="101"/>
      <c r="AZ314" s="101"/>
      <c r="BA314" s="101"/>
      <c r="BB314" s="101"/>
      <c r="BC314" s="101"/>
      <c r="BD314" s="101"/>
      <c r="BE314" s="101"/>
      <c r="BF314" s="43"/>
      <c r="BG314" s="43"/>
      <c r="BH314" s="43"/>
      <c r="BI314" s="43"/>
      <c r="BJ314" s="43"/>
      <c r="BK314" s="43"/>
      <c r="BL314" s="43"/>
      <c r="BM314" s="43"/>
      <c r="BN314" s="43"/>
      <c r="BO314" s="43"/>
      <c r="BP314" s="43"/>
      <c r="BQ314" s="43"/>
      <c r="BR314" s="43"/>
      <c r="BS314" s="43"/>
      <c r="BT314" s="43"/>
      <c r="BU314" s="43"/>
      <c r="BV314" s="43"/>
      <c r="BW314" s="43"/>
      <c r="BX314" s="43"/>
      <c r="BY314" s="43"/>
      <c r="BZ314" s="43"/>
      <c r="CA314" s="43"/>
      <c r="CB314" s="43"/>
      <c r="CC314" s="43"/>
      <c r="CD314" s="43"/>
      <c r="CE314" s="43"/>
      <c r="CF314" s="43"/>
      <c r="CG314" s="43"/>
      <c r="CH314" s="43"/>
      <c r="CI314" s="43"/>
    </row>
    <row r="315" spans="2:87" x14ac:dyDescent="0.25">
      <c r="B315" s="43"/>
      <c r="C315" s="42"/>
      <c r="D315" s="42"/>
      <c r="E315" s="42"/>
      <c r="F315" s="42"/>
      <c r="G315" s="42"/>
      <c r="H315" s="42"/>
      <c r="I315" s="42"/>
      <c r="K315" s="43"/>
      <c r="L315" s="42"/>
      <c r="M315" s="42"/>
      <c r="N315" s="42"/>
      <c r="O315" s="42"/>
      <c r="P315" s="42"/>
      <c r="Q315" s="42"/>
      <c r="R315" s="42"/>
      <c r="S315" s="42"/>
      <c r="T315" s="42"/>
      <c r="U315" s="43"/>
      <c r="V315" s="138"/>
      <c r="W315" s="138"/>
      <c r="X315" s="138"/>
      <c r="Y315" s="138"/>
      <c r="Z315" s="138"/>
      <c r="AA315" s="138"/>
      <c r="AB315" s="138"/>
      <c r="AC315" s="138"/>
      <c r="AD315" s="138"/>
      <c r="AE315" s="138"/>
      <c r="AF315" s="43"/>
      <c r="AG315" s="87"/>
      <c r="AH315" s="42"/>
      <c r="AI315" s="42"/>
      <c r="AJ315" s="13"/>
      <c r="AK315" s="13"/>
      <c r="AL315" s="13"/>
      <c r="AM315" s="42"/>
      <c r="AN315" s="42"/>
      <c r="AO315" s="42"/>
      <c r="AP315" s="42"/>
      <c r="AQ315" s="43"/>
      <c r="AR315" s="100"/>
      <c r="AS315" s="137"/>
      <c r="AT315" s="137"/>
      <c r="AU315" s="137"/>
      <c r="AV315" s="137"/>
      <c r="AW315" s="137"/>
      <c r="AX315" s="137"/>
      <c r="AY315" s="102"/>
      <c r="AZ315" s="102"/>
      <c r="BA315" s="102"/>
      <c r="BB315" s="102"/>
      <c r="BC315" s="102"/>
      <c r="BD315" s="102"/>
      <c r="BE315" s="102"/>
      <c r="BF315" s="43"/>
      <c r="BG315" s="43"/>
      <c r="BH315" s="43"/>
      <c r="BI315" s="43"/>
      <c r="BJ315" s="43"/>
      <c r="BK315" s="43"/>
      <c r="BL315" s="43"/>
      <c r="BM315" s="43"/>
      <c r="BN315" s="43"/>
      <c r="BO315" s="43"/>
      <c r="BP315" s="43"/>
      <c r="BQ315" s="43"/>
      <c r="BR315" s="43"/>
      <c r="BS315" s="43"/>
      <c r="BT315" s="43"/>
      <c r="BU315" s="43"/>
      <c r="BV315" s="43"/>
      <c r="BW315" s="43"/>
      <c r="BX315" s="43"/>
      <c r="BY315" s="43"/>
      <c r="BZ315" s="43"/>
      <c r="CA315" s="43"/>
      <c r="CB315" s="43"/>
      <c r="CC315" s="43"/>
      <c r="CD315" s="43"/>
      <c r="CE315" s="43"/>
      <c r="CF315" s="43"/>
      <c r="CG315" s="43"/>
      <c r="CH315" s="43"/>
      <c r="CI315" s="43"/>
    </row>
    <row r="316" spans="2:87" x14ac:dyDescent="0.25">
      <c r="B316" s="163"/>
      <c r="C316" s="42"/>
      <c r="D316" s="42"/>
      <c r="E316" s="42"/>
      <c r="F316" s="42"/>
      <c r="G316" s="42"/>
      <c r="H316" s="42"/>
      <c r="I316" s="42"/>
      <c r="K316" s="163"/>
      <c r="L316" s="42"/>
      <c r="M316" s="42"/>
      <c r="N316" s="42"/>
      <c r="O316" s="42"/>
      <c r="P316" s="42"/>
      <c r="Q316" s="42"/>
      <c r="R316" s="42"/>
      <c r="S316" s="42"/>
      <c r="T316" s="42"/>
      <c r="U316" s="43"/>
      <c r="V316" s="43"/>
      <c r="W316" s="43"/>
      <c r="X316" s="43"/>
      <c r="Y316" s="43"/>
      <c r="Z316" s="43"/>
      <c r="AA316" s="43"/>
      <c r="AB316" s="43"/>
      <c r="AC316" s="43"/>
      <c r="AD316" s="43"/>
      <c r="AE316" s="43"/>
      <c r="AF316" s="43"/>
      <c r="AG316" s="87"/>
      <c r="AH316" s="88"/>
      <c r="AI316" s="88"/>
      <c r="AJ316" s="99"/>
      <c r="AK316" s="99"/>
      <c r="AL316" s="99"/>
      <c r="AM316" s="88"/>
      <c r="AN316" s="88"/>
      <c r="AO316" s="88"/>
      <c r="AP316" s="88"/>
      <c r="AQ316" s="43"/>
      <c r="AR316" s="100"/>
      <c r="AS316" s="137"/>
      <c r="AT316" s="137"/>
      <c r="AU316" s="137"/>
      <c r="AV316" s="137"/>
      <c r="AW316" s="137"/>
      <c r="AX316" s="137"/>
      <c r="AY316" s="101"/>
      <c r="AZ316" s="101"/>
      <c r="BA316" s="101"/>
      <c r="BB316" s="101"/>
      <c r="BC316" s="101"/>
      <c r="BD316" s="101"/>
      <c r="BE316" s="101"/>
      <c r="BF316" s="43"/>
      <c r="BG316" s="43"/>
      <c r="BH316" s="43"/>
      <c r="BI316" s="43"/>
      <c r="BJ316" s="43"/>
      <c r="BK316" s="43"/>
      <c r="BL316" s="43"/>
      <c r="BM316" s="43"/>
      <c r="BN316" s="43"/>
      <c r="BO316" s="43"/>
      <c r="BP316" s="43"/>
      <c r="BQ316" s="43"/>
      <c r="BR316" s="43"/>
      <c r="BS316" s="43"/>
      <c r="BT316" s="43"/>
      <c r="BU316" s="43"/>
      <c r="BV316" s="43"/>
      <c r="BW316" s="43"/>
      <c r="BX316" s="43"/>
      <c r="BY316" s="43"/>
      <c r="BZ316" s="43"/>
      <c r="CA316" s="43"/>
      <c r="CB316" s="43"/>
      <c r="CC316" s="43"/>
      <c r="CD316" s="43"/>
      <c r="CE316" s="43"/>
      <c r="CF316" s="43"/>
      <c r="CG316" s="43"/>
      <c r="CH316" s="43"/>
      <c r="CI316" s="43"/>
    </row>
    <row r="317" spans="2:87" x14ac:dyDescent="0.25">
      <c r="B317" s="163"/>
      <c r="C317" s="96"/>
      <c r="D317" s="96"/>
      <c r="E317" s="96"/>
      <c r="F317" s="96"/>
      <c r="G317" s="96"/>
      <c r="H317" s="96"/>
      <c r="I317" s="96"/>
      <c r="K317" s="163"/>
      <c r="L317" s="42"/>
      <c r="M317" s="42"/>
      <c r="N317" s="42"/>
      <c r="O317" s="42"/>
      <c r="P317" s="42"/>
      <c r="Q317" s="42"/>
      <c r="R317" s="42"/>
      <c r="S317" s="42"/>
      <c r="T317" s="42"/>
      <c r="U317" s="43"/>
      <c r="V317" s="43"/>
      <c r="W317" s="43"/>
      <c r="X317" s="130"/>
      <c r="Y317" s="130"/>
      <c r="Z317" s="130"/>
      <c r="AA317" s="130"/>
      <c r="AB317" s="130"/>
      <c r="AC317" s="130"/>
      <c r="AD317" s="130"/>
      <c r="AE317" s="130"/>
      <c r="AF317" s="43"/>
      <c r="AG317" s="98"/>
      <c r="AH317" s="42"/>
      <c r="AI317" s="42"/>
      <c r="AJ317" s="13"/>
      <c r="AK317" s="13"/>
      <c r="AL317" s="13"/>
      <c r="AM317" s="42"/>
      <c r="AN317" s="42"/>
      <c r="AO317" s="42"/>
      <c r="AP317" s="42"/>
      <c r="AQ317" s="43"/>
      <c r="AR317" s="100"/>
      <c r="AS317" s="137"/>
      <c r="AT317" s="137"/>
      <c r="AU317" s="137"/>
      <c r="AV317" s="137"/>
      <c r="AW317" s="137"/>
      <c r="AX317" s="137"/>
      <c r="AY317" s="101"/>
      <c r="AZ317" s="101"/>
      <c r="BA317" s="101"/>
      <c r="BB317" s="101"/>
      <c r="BC317" s="101"/>
      <c r="BD317" s="101"/>
      <c r="BE317" s="101"/>
      <c r="BF317" s="43"/>
      <c r="BG317" s="43"/>
      <c r="BH317" s="43"/>
      <c r="BI317" s="43"/>
      <c r="BJ317" s="43"/>
      <c r="BK317" s="43"/>
      <c r="BL317" s="43"/>
      <c r="BM317" s="43"/>
      <c r="BN317" s="43"/>
      <c r="BO317" s="43"/>
      <c r="BP317" s="43"/>
      <c r="BQ317" s="43"/>
      <c r="BR317" s="43"/>
      <c r="BS317" s="43"/>
      <c r="BT317" s="43"/>
      <c r="BU317" s="43"/>
      <c r="BV317" s="43"/>
      <c r="BW317" s="43"/>
      <c r="BX317" s="43"/>
      <c r="BY317" s="43"/>
      <c r="BZ317" s="43"/>
      <c r="CA317" s="43"/>
      <c r="CB317" s="43"/>
      <c r="CC317" s="43"/>
      <c r="CD317" s="43"/>
      <c r="CE317" s="43"/>
      <c r="CF317" s="43"/>
      <c r="CG317" s="43"/>
      <c r="CH317" s="43"/>
      <c r="CI317" s="43"/>
    </row>
    <row r="318" spans="2:87" x14ac:dyDescent="0.25">
      <c r="B318" s="163"/>
      <c r="C318" s="96"/>
      <c r="D318" s="96"/>
      <c r="E318" s="96"/>
      <c r="F318" s="96"/>
      <c r="G318" s="96"/>
      <c r="H318" s="96"/>
      <c r="I318" s="96"/>
      <c r="K318" s="84"/>
      <c r="L318" s="43"/>
      <c r="M318" s="43"/>
      <c r="N318" s="43"/>
      <c r="O318" s="43"/>
      <c r="P318" s="43"/>
      <c r="Q318" s="43"/>
      <c r="R318" s="43"/>
      <c r="S318" s="43"/>
      <c r="T318" s="43"/>
      <c r="U318" s="43"/>
      <c r="V318" s="43"/>
      <c r="W318" s="43"/>
      <c r="X318" s="43"/>
      <c r="Y318" s="43"/>
      <c r="Z318" s="43"/>
      <c r="AA318" s="43"/>
      <c r="AB318" s="43"/>
      <c r="AC318" s="43"/>
      <c r="AD318" s="43"/>
      <c r="AE318" s="131"/>
      <c r="AF318" s="43"/>
      <c r="AG318" s="98"/>
      <c r="AH318" s="42"/>
      <c r="AI318" s="42"/>
      <c r="AJ318" s="13"/>
      <c r="AK318" s="13"/>
      <c r="AL318" s="13"/>
      <c r="AM318" s="42"/>
      <c r="AN318" s="42"/>
      <c r="AO318" s="42"/>
      <c r="AP318" s="42"/>
      <c r="AQ318" s="43"/>
      <c r="AR318" s="100"/>
      <c r="AS318" s="136"/>
      <c r="AT318" s="136"/>
      <c r="AU318" s="136"/>
      <c r="AV318" s="136"/>
      <c r="AW318" s="136"/>
      <c r="AX318" s="136"/>
      <c r="AY318" s="102"/>
      <c r="AZ318" s="102"/>
      <c r="BA318" s="102"/>
      <c r="BB318" s="102"/>
      <c r="BC318" s="102"/>
      <c r="BD318" s="102"/>
      <c r="BE318" s="102"/>
      <c r="BF318" s="43"/>
      <c r="BG318" s="43"/>
      <c r="BH318" s="43"/>
      <c r="BI318" s="43"/>
      <c r="BJ318" s="43"/>
      <c r="BK318" s="43"/>
      <c r="BL318" s="43"/>
      <c r="BM318" s="43"/>
      <c r="BN318" s="43"/>
      <c r="BO318" s="43"/>
      <c r="BP318" s="43"/>
      <c r="BQ318" s="43"/>
      <c r="BR318" s="43"/>
      <c r="BS318" s="43"/>
      <c r="BT318" s="43"/>
      <c r="BU318" s="43"/>
      <c r="BV318" s="43"/>
      <c r="BW318" s="43"/>
      <c r="BX318" s="43"/>
      <c r="BY318" s="43"/>
      <c r="BZ318" s="43"/>
      <c r="CA318" s="43"/>
      <c r="CB318" s="43"/>
      <c r="CC318" s="43"/>
      <c r="CD318" s="43"/>
      <c r="CE318" s="43"/>
      <c r="CF318" s="43"/>
      <c r="CG318" s="43"/>
      <c r="CH318" s="43"/>
      <c r="CI318" s="43"/>
    </row>
    <row r="319" spans="2:87" x14ac:dyDescent="0.25">
      <c r="B319" s="43"/>
      <c r="C319" s="96"/>
      <c r="D319" s="96"/>
      <c r="E319" s="96"/>
      <c r="F319" s="96"/>
      <c r="G319" s="96"/>
      <c r="H319" s="96"/>
      <c r="I319" s="96"/>
      <c r="K319" s="163"/>
      <c r="L319" s="42"/>
      <c r="M319" s="42"/>
      <c r="N319" s="42"/>
      <c r="O319" s="42"/>
      <c r="P319" s="42"/>
      <c r="Q319" s="42"/>
      <c r="R319" s="42"/>
      <c r="S319" s="42"/>
      <c r="T319" s="42"/>
      <c r="U319" s="43"/>
      <c r="V319" s="43"/>
      <c r="W319" s="43"/>
      <c r="X319" s="43"/>
      <c r="Y319" s="43"/>
      <c r="Z319" s="43"/>
      <c r="AA319" s="43"/>
      <c r="AB319" s="43"/>
      <c r="AC319" s="43"/>
      <c r="AD319" s="43"/>
      <c r="AE319" s="43"/>
      <c r="AF319" s="43"/>
      <c r="AG319" s="98"/>
      <c r="AH319" s="42"/>
      <c r="AI319" s="42"/>
      <c r="AJ319" s="13"/>
      <c r="AK319" s="13"/>
      <c r="AL319" s="13"/>
      <c r="AM319" s="42"/>
      <c r="AN319" s="42"/>
      <c r="AO319" s="42"/>
      <c r="AP319" s="42"/>
      <c r="AQ319" s="43"/>
      <c r="AR319" s="100"/>
      <c r="AS319" s="100"/>
      <c r="AT319" s="100"/>
      <c r="AU319" s="100"/>
      <c r="AV319" s="100"/>
      <c r="AW319" s="100"/>
      <c r="AX319" s="100"/>
      <c r="AY319" s="101"/>
      <c r="AZ319" s="101"/>
      <c r="BA319" s="101"/>
      <c r="BB319" s="101"/>
      <c r="BC319" s="101"/>
      <c r="BD319" s="101"/>
      <c r="BE319" s="101"/>
      <c r="BF319" s="43"/>
      <c r="BG319" s="43"/>
      <c r="BH319" s="43"/>
      <c r="BI319" s="43"/>
      <c r="BJ319" s="43"/>
      <c r="BK319" s="43"/>
      <c r="BL319" s="43"/>
      <c r="BM319" s="43"/>
      <c r="BN319" s="43"/>
      <c r="BO319" s="43"/>
      <c r="BP319" s="43"/>
      <c r="BQ319" s="43"/>
      <c r="BR319" s="43"/>
      <c r="BS319" s="43"/>
      <c r="BT319" s="43"/>
      <c r="BU319" s="43"/>
      <c r="BV319" s="43"/>
      <c r="BW319" s="43"/>
      <c r="BX319" s="43"/>
      <c r="BY319" s="43"/>
      <c r="BZ319" s="43"/>
      <c r="CA319" s="43"/>
      <c r="CB319" s="43"/>
      <c r="CC319" s="43"/>
      <c r="CD319" s="43"/>
      <c r="CE319" s="43"/>
      <c r="CF319" s="43"/>
      <c r="CG319" s="43"/>
      <c r="CH319" s="43"/>
      <c r="CI319" s="43"/>
    </row>
    <row r="320" spans="2:87" x14ac:dyDescent="0.25">
      <c r="B320" s="226"/>
      <c r="C320" s="226"/>
      <c r="D320" s="226"/>
      <c r="E320" s="226"/>
      <c r="F320" s="226"/>
      <c r="G320" s="226"/>
      <c r="H320" s="226"/>
      <c r="I320" s="226"/>
      <c r="K320" s="163"/>
      <c r="L320" s="42"/>
      <c r="M320" s="42"/>
      <c r="N320" s="42"/>
      <c r="O320" s="42"/>
      <c r="P320" s="42"/>
      <c r="Q320" s="42"/>
      <c r="R320" s="42"/>
      <c r="S320" s="42"/>
      <c r="T320" s="42"/>
      <c r="U320" s="43"/>
      <c r="V320" s="43"/>
      <c r="W320" s="43"/>
      <c r="X320" s="43"/>
      <c r="Y320" s="43"/>
      <c r="Z320" s="43"/>
      <c r="AA320" s="43"/>
      <c r="AB320" s="43"/>
      <c r="AC320" s="43"/>
      <c r="AD320" s="43"/>
      <c r="AE320" s="43"/>
      <c r="AF320" s="43"/>
      <c r="AG320" s="164"/>
      <c r="AH320" s="88"/>
      <c r="AI320" s="88"/>
      <c r="AJ320" s="99"/>
      <c r="AK320" s="99"/>
      <c r="AL320" s="99"/>
      <c r="AM320" s="88"/>
      <c r="AN320" s="88"/>
      <c r="AO320" s="88"/>
      <c r="AP320" s="88"/>
      <c r="AQ320" s="43"/>
      <c r="AR320" s="100"/>
      <c r="AS320" s="100"/>
      <c r="AT320" s="100"/>
      <c r="AU320" s="100"/>
      <c r="AV320" s="100"/>
      <c r="AW320" s="100"/>
      <c r="AX320" s="100"/>
      <c r="AY320" s="101"/>
      <c r="AZ320" s="101"/>
      <c r="BA320" s="101"/>
      <c r="BB320" s="101"/>
      <c r="BC320" s="101"/>
      <c r="BD320" s="101"/>
      <c r="BE320" s="101"/>
      <c r="BF320" s="43"/>
      <c r="BG320" s="43"/>
      <c r="BH320" s="43"/>
      <c r="BI320" s="43"/>
      <c r="BJ320" s="43"/>
      <c r="BK320" s="43"/>
      <c r="BL320" s="43"/>
      <c r="BM320" s="43"/>
      <c r="BN320" s="43"/>
      <c r="BO320" s="43"/>
      <c r="BP320" s="43"/>
      <c r="BQ320" s="43"/>
      <c r="BR320" s="43"/>
      <c r="BS320" s="43"/>
      <c r="BT320" s="43"/>
      <c r="BU320" s="43"/>
      <c r="BV320" s="43"/>
      <c r="BW320" s="43"/>
      <c r="BX320" s="43"/>
      <c r="BY320" s="43"/>
      <c r="BZ320" s="43"/>
      <c r="CA320" s="43"/>
      <c r="CB320" s="43"/>
      <c r="CC320" s="43"/>
      <c r="CD320" s="43"/>
      <c r="CE320" s="43"/>
      <c r="CF320" s="43"/>
      <c r="CG320" s="43"/>
      <c r="CH320" s="43"/>
      <c r="CI320" s="43"/>
    </row>
    <row r="321" spans="2:87" x14ac:dyDescent="0.25">
      <c r="B321" s="43"/>
      <c r="C321" s="43"/>
      <c r="D321" s="43"/>
      <c r="E321" s="43"/>
      <c r="F321" s="43"/>
      <c r="G321" s="43"/>
      <c r="H321" s="43"/>
      <c r="I321" s="43"/>
      <c r="K321" s="138"/>
      <c r="L321" s="138"/>
      <c r="M321" s="138"/>
      <c r="N321" s="138"/>
      <c r="O321" s="138"/>
      <c r="P321" s="138"/>
      <c r="Q321" s="138"/>
      <c r="R321" s="138"/>
      <c r="S321" s="138"/>
      <c r="T321" s="138"/>
      <c r="U321" s="43"/>
      <c r="V321" s="43"/>
      <c r="W321" s="43"/>
      <c r="X321" s="43"/>
      <c r="Y321" s="43"/>
      <c r="Z321" s="43"/>
      <c r="AA321" s="43"/>
      <c r="AB321" s="43"/>
      <c r="AC321" s="43"/>
      <c r="AD321" s="43"/>
      <c r="AE321" s="43"/>
      <c r="AF321" s="43"/>
      <c r="AG321" s="87"/>
      <c r="AH321" s="88"/>
      <c r="AI321" s="88"/>
      <c r="AJ321" s="99"/>
      <c r="AK321" s="99"/>
      <c r="AL321" s="99"/>
      <c r="AM321" s="88"/>
      <c r="AN321" s="88"/>
      <c r="AO321" s="88"/>
      <c r="AP321" s="88"/>
      <c r="AQ321" s="43"/>
      <c r="AR321" s="100"/>
      <c r="AS321" s="100"/>
      <c r="AT321" s="100"/>
      <c r="AU321" s="100"/>
      <c r="AV321" s="100"/>
      <c r="AW321" s="100"/>
      <c r="AX321" s="100"/>
      <c r="AY321" s="101"/>
      <c r="AZ321" s="101"/>
      <c r="BA321" s="101"/>
      <c r="BB321" s="101"/>
      <c r="BC321" s="101"/>
      <c r="BD321" s="101"/>
      <c r="BE321" s="101"/>
      <c r="BF321" s="43"/>
      <c r="BG321" s="43"/>
      <c r="BH321" s="43"/>
      <c r="BI321" s="43"/>
      <c r="BJ321" s="43"/>
      <c r="BK321" s="43"/>
      <c r="BL321" s="43"/>
      <c r="BM321" s="43"/>
      <c r="BN321" s="43"/>
      <c r="BO321" s="43"/>
      <c r="BP321" s="43"/>
      <c r="BQ321" s="43"/>
      <c r="BR321" s="43"/>
      <c r="BS321" s="43"/>
      <c r="BT321" s="43"/>
      <c r="BU321" s="43"/>
      <c r="BV321" s="43"/>
      <c r="BW321" s="43"/>
      <c r="BX321" s="43"/>
      <c r="BY321" s="43"/>
      <c r="BZ321" s="43"/>
      <c r="CA321" s="43"/>
      <c r="CB321" s="43"/>
      <c r="CC321" s="43"/>
      <c r="CD321" s="43"/>
      <c r="CE321" s="43"/>
      <c r="CF321" s="43"/>
      <c r="CG321" s="43"/>
      <c r="CH321" s="43"/>
      <c r="CI321" s="43"/>
    </row>
    <row r="322" spans="2:87" x14ac:dyDescent="0.25">
      <c r="B322" s="43"/>
      <c r="C322" s="43"/>
      <c r="D322" s="43"/>
      <c r="E322" s="43"/>
      <c r="F322" s="43"/>
      <c r="G322" s="43"/>
      <c r="H322" s="43"/>
      <c r="I322" s="43"/>
      <c r="K322" s="43"/>
      <c r="L322" s="43"/>
      <c r="M322" s="43"/>
      <c r="N322" s="43"/>
      <c r="O322" s="43"/>
      <c r="P322" s="43"/>
      <c r="Q322" s="43"/>
      <c r="R322" s="43"/>
      <c r="S322" s="43"/>
      <c r="T322" s="43"/>
      <c r="U322" s="43"/>
      <c r="V322" s="43"/>
      <c r="W322" s="43"/>
      <c r="X322" s="43"/>
      <c r="Y322" s="43"/>
      <c r="Z322" s="43"/>
      <c r="AA322" s="43"/>
      <c r="AB322" s="43"/>
      <c r="AC322" s="43"/>
      <c r="AD322" s="43"/>
      <c r="AE322" s="43"/>
      <c r="AF322" s="43"/>
      <c r="AG322" s="87"/>
      <c r="AH322" s="88"/>
      <c r="AI322" s="88"/>
      <c r="AJ322" s="99"/>
      <c r="AK322" s="99"/>
      <c r="AL322" s="99"/>
      <c r="AM322" s="88"/>
      <c r="AN322" s="88"/>
      <c r="AO322" s="88"/>
      <c r="AP322" s="88"/>
      <c r="AQ322" s="43"/>
      <c r="AR322" s="100"/>
      <c r="AS322" s="100"/>
      <c r="AT322" s="100"/>
      <c r="AU322" s="100"/>
      <c r="AV322" s="100"/>
      <c r="AW322" s="100"/>
      <c r="AX322" s="100"/>
      <c r="AY322" s="101"/>
      <c r="AZ322" s="101"/>
      <c r="BA322" s="101"/>
      <c r="BB322" s="101"/>
      <c r="BC322" s="101"/>
      <c r="BD322" s="101"/>
      <c r="BE322" s="101"/>
      <c r="BF322" s="43"/>
      <c r="BG322" s="43"/>
      <c r="BH322" s="43"/>
      <c r="BI322" s="43"/>
      <c r="BJ322" s="43"/>
      <c r="BK322" s="43"/>
      <c r="BL322" s="43"/>
      <c r="BM322" s="43"/>
      <c r="BN322" s="43"/>
      <c r="BO322" s="43"/>
      <c r="BP322" s="43"/>
      <c r="BQ322" s="43"/>
      <c r="BR322" s="43"/>
      <c r="BS322" s="43"/>
      <c r="BT322" s="43"/>
      <c r="BU322" s="43"/>
      <c r="BV322" s="43"/>
      <c r="BW322" s="43"/>
      <c r="BX322" s="43"/>
      <c r="BY322" s="43"/>
      <c r="BZ322" s="43"/>
      <c r="CA322" s="43"/>
      <c r="CB322" s="43"/>
      <c r="CC322" s="43"/>
      <c r="CD322" s="43"/>
      <c r="CE322" s="43"/>
      <c r="CF322" s="43"/>
      <c r="CG322" s="43"/>
      <c r="CH322" s="43"/>
      <c r="CI322" s="43"/>
    </row>
    <row r="323" spans="2:87" x14ac:dyDescent="0.25">
      <c r="B323" s="43"/>
      <c r="C323" s="43"/>
      <c r="D323" s="43"/>
      <c r="E323" s="43"/>
      <c r="F323" s="43"/>
      <c r="G323" s="43"/>
      <c r="H323" s="43"/>
      <c r="I323" s="43"/>
      <c r="K323" s="43"/>
      <c r="L323" s="43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  <c r="AA323" s="43"/>
      <c r="AB323" s="43"/>
      <c r="AC323" s="43"/>
      <c r="AD323" s="43"/>
      <c r="AE323" s="43"/>
      <c r="AF323" s="43"/>
      <c r="AG323" s="87"/>
      <c r="AH323" s="88"/>
      <c r="AI323" s="88"/>
      <c r="AJ323" s="99"/>
      <c r="AK323" s="99"/>
      <c r="AL323" s="99"/>
      <c r="AM323" s="88"/>
      <c r="AN323" s="88"/>
      <c r="AO323" s="88"/>
      <c r="AP323" s="88"/>
      <c r="AQ323" s="43"/>
      <c r="AR323" s="100"/>
      <c r="AS323" s="43"/>
      <c r="AT323" s="43"/>
      <c r="AU323" s="43"/>
      <c r="AV323" s="43"/>
      <c r="AW323" s="43"/>
      <c r="AX323" s="43"/>
      <c r="AY323" s="101"/>
      <c r="AZ323" s="101"/>
      <c r="BA323" s="101"/>
      <c r="BB323" s="101"/>
      <c r="BC323" s="101"/>
      <c r="BD323" s="101"/>
      <c r="BE323" s="101"/>
      <c r="BF323" s="43"/>
      <c r="BG323" s="43"/>
      <c r="BH323" s="43"/>
      <c r="BI323" s="43"/>
      <c r="BJ323" s="43"/>
      <c r="BK323" s="43"/>
      <c r="BL323" s="43"/>
      <c r="BM323" s="43"/>
      <c r="BN323" s="43"/>
      <c r="BO323" s="43"/>
      <c r="BP323" s="43"/>
      <c r="BQ323" s="43"/>
      <c r="BR323" s="43"/>
      <c r="BS323" s="43"/>
      <c r="BT323" s="43"/>
      <c r="BU323" s="43"/>
      <c r="BV323" s="43"/>
      <c r="BW323" s="43"/>
      <c r="BX323" s="43"/>
      <c r="BY323" s="43"/>
      <c r="BZ323" s="43"/>
      <c r="CA323" s="43"/>
      <c r="CB323" s="43"/>
      <c r="CC323" s="43"/>
      <c r="CD323" s="43"/>
      <c r="CE323" s="43"/>
      <c r="CF323" s="43"/>
      <c r="CG323" s="43"/>
      <c r="CH323" s="43"/>
      <c r="CI323" s="43"/>
    </row>
    <row r="324" spans="2:87" x14ac:dyDescent="0.25">
      <c r="B324" s="43"/>
      <c r="C324" s="43"/>
      <c r="D324" s="43"/>
      <c r="E324" s="43"/>
      <c r="F324" s="43"/>
      <c r="G324" s="43"/>
      <c r="H324" s="43"/>
      <c r="I324" s="43"/>
      <c r="K324" s="43"/>
      <c r="L324" s="43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  <c r="AA324" s="43"/>
      <c r="AB324" s="43"/>
      <c r="AC324" s="43"/>
      <c r="AD324" s="43"/>
      <c r="AE324" s="43"/>
      <c r="AF324" s="43"/>
      <c r="AG324" s="98"/>
      <c r="AH324" s="88"/>
      <c r="AI324" s="88"/>
      <c r="AJ324" s="99"/>
      <c r="AK324" s="99"/>
      <c r="AL324" s="99"/>
      <c r="AM324" s="88"/>
      <c r="AN324" s="88"/>
      <c r="AO324" s="88"/>
      <c r="AP324" s="88"/>
      <c r="AQ324" s="43"/>
      <c r="AR324" s="100"/>
      <c r="AS324" s="43"/>
      <c r="AT324" s="43"/>
      <c r="AU324" s="43"/>
      <c r="AV324" s="43"/>
      <c r="AW324" s="43"/>
      <c r="AX324" s="43"/>
      <c r="AY324" s="101"/>
      <c r="AZ324" s="101"/>
      <c r="BA324" s="101"/>
      <c r="BB324" s="101"/>
      <c r="BC324" s="101"/>
      <c r="BD324" s="101"/>
      <c r="BE324" s="101"/>
      <c r="BF324" s="43"/>
      <c r="BG324" s="43"/>
      <c r="BH324" s="43"/>
      <c r="BI324" s="43"/>
      <c r="BJ324" s="43"/>
      <c r="BK324" s="43"/>
      <c r="BL324" s="43"/>
      <c r="BM324" s="43"/>
      <c r="BN324" s="43"/>
      <c r="BO324" s="43"/>
      <c r="BP324" s="43"/>
      <c r="BQ324" s="43"/>
      <c r="BR324" s="43"/>
      <c r="BS324" s="43"/>
      <c r="BT324" s="43"/>
      <c r="BU324" s="43"/>
      <c r="BV324" s="43"/>
      <c r="BW324" s="43"/>
      <c r="BX324" s="43"/>
      <c r="BY324" s="43"/>
      <c r="BZ324" s="43"/>
      <c r="CA324" s="43"/>
      <c r="CB324" s="43"/>
      <c r="CC324" s="43"/>
      <c r="CD324" s="43"/>
      <c r="CE324" s="43"/>
      <c r="CF324" s="43"/>
      <c r="CG324" s="43"/>
      <c r="CH324" s="43"/>
      <c r="CI324" s="43"/>
    </row>
    <row r="325" spans="2:87" x14ac:dyDescent="0.25">
      <c r="B325" s="43"/>
      <c r="C325" s="43"/>
      <c r="D325" s="43"/>
      <c r="E325" s="43"/>
      <c r="F325" s="43"/>
      <c r="G325" s="43"/>
      <c r="H325" s="43"/>
      <c r="I325" s="43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  <c r="AA325" s="43"/>
      <c r="AB325" s="43"/>
      <c r="AC325" s="43"/>
      <c r="AD325" s="43"/>
      <c r="AE325" s="43"/>
      <c r="AF325" s="43"/>
      <c r="AG325" s="87"/>
      <c r="AH325" s="90"/>
      <c r="AI325" s="90"/>
      <c r="AJ325" s="110"/>
      <c r="AK325" s="110"/>
      <c r="AL325" s="110"/>
      <c r="AM325" s="90"/>
      <c r="AN325" s="90"/>
      <c r="AO325" s="90"/>
      <c r="AP325" s="90"/>
      <c r="AQ325" s="43"/>
      <c r="AR325" s="43"/>
      <c r="AS325" s="43"/>
      <c r="AT325" s="43"/>
      <c r="AU325" s="43"/>
      <c r="AV325" s="43"/>
      <c r="AW325" s="43"/>
      <c r="AX325" s="43"/>
      <c r="AY325" s="43"/>
      <c r="AZ325" s="43"/>
      <c r="BA325" s="43"/>
      <c r="BB325" s="43"/>
      <c r="BC325" s="43"/>
      <c r="BD325" s="43"/>
      <c r="BE325" s="43"/>
      <c r="BF325" s="43"/>
      <c r="BG325" s="43"/>
      <c r="BH325" s="43"/>
      <c r="BI325" s="43"/>
      <c r="BJ325" s="43"/>
      <c r="BK325" s="43"/>
      <c r="BL325" s="43"/>
      <c r="BM325" s="43"/>
      <c r="BN325" s="43"/>
      <c r="BO325" s="43"/>
      <c r="BP325" s="43"/>
      <c r="BQ325" s="43"/>
      <c r="BR325" s="43"/>
      <c r="BS325" s="43"/>
      <c r="BT325" s="43"/>
      <c r="BU325" s="43"/>
      <c r="BV325" s="43"/>
      <c r="BW325" s="43"/>
      <c r="BX325" s="43"/>
      <c r="BY325" s="43"/>
      <c r="BZ325" s="43"/>
      <c r="CA325" s="43"/>
      <c r="CB325" s="43"/>
      <c r="CC325" s="43"/>
      <c r="CD325" s="43"/>
      <c r="CE325" s="43"/>
      <c r="CF325" s="43"/>
      <c r="CG325" s="43"/>
      <c r="CH325" s="43"/>
      <c r="CI325" s="43"/>
    </row>
    <row r="326" spans="2:87" x14ac:dyDescent="0.25">
      <c r="B326" s="43"/>
      <c r="C326" s="43"/>
      <c r="D326" s="43"/>
      <c r="E326" s="43"/>
      <c r="F326" s="43"/>
      <c r="G326" s="43"/>
      <c r="H326" s="43"/>
      <c r="I326" s="43"/>
      <c r="K326" s="43"/>
      <c r="L326" s="43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  <c r="AA326" s="43"/>
      <c r="AB326" s="43"/>
      <c r="AC326" s="43"/>
      <c r="AD326" s="43"/>
      <c r="AE326" s="43"/>
      <c r="AF326" s="43"/>
      <c r="AG326" s="164"/>
      <c r="AH326" s="88"/>
      <c r="AI326" s="88"/>
      <c r="AJ326" s="99"/>
      <c r="AK326" s="99"/>
      <c r="AL326" s="99"/>
      <c r="AM326" s="88"/>
      <c r="AN326" s="88"/>
      <c r="AO326" s="88"/>
      <c r="AP326" s="88"/>
      <c r="AQ326" s="43"/>
      <c r="AR326" s="43"/>
      <c r="AS326" s="43"/>
      <c r="AT326" s="43"/>
      <c r="AU326" s="43"/>
      <c r="AV326" s="43"/>
      <c r="AW326" s="43"/>
      <c r="AX326" s="43"/>
      <c r="AY326" s="43"/>
      <c r="AZ326" s="43"/>
      <c r="BA326" s="43"/>
      <c r="BB326" s="43"/>
      <c r="BC326" s="43"/>
      <c r="BD326" s="43"/>
      <c r="BE326" s="43"/>
      <c r="BF326" s="43"/>
      <c r="BG326" s="43"/>
      <c r="BH326" s="43"/>
      <c r="BI326" s="43"/>
      <c r="BJ326" s="43"/>
      <c r="BK326" s="43"/>
      <c r="BL326" s="43"/>
      <c r="BM326" s="43"/>
      <c r="BN326" s="43"/>
      <c r="BO326" s="43"/>
      <c r="BP326" s="43"/>
      <c r="BQ326" s="43"/>
      <c r="BR326" s="43"/>
      <c r="BS326" s="43"/>
      <c r="BT326" s="43"/>
      <c r="BU326" s="43"/>
      <c r="BV326" s="43"/>
      <c r="BW326" s="43"/>
      <c r="BX326" s="43"/>
      <c r="BY326" s="43"/>
      <c r="BZ326" s="43"/>
      <c r="CA326" s="43"/>
      <c r="CB326" s="43"/>
      <c r="CC326" s="43"/>
      <c r="CD326" s="43"/>
      <c r="CE326" s="43"/>
      <c r="CF326" s="43"/>
      <c r="CG326" s="43"/>
      <c r="CH326" s="43"/>
      <c r="CI326" s="43"/>
    </row>
    <row r="327" spans="2:87" x14ac:dyDescent="0.25">
      <c r="B327" s="43"/>
      <c r="C327" s="43"/>
      <c r="D327" s="43"/>
      <c r="E327" s="43"/>
      <c r="F327" s="43"/>
      <c r="G327" s="43"/>
      <c r="H327" s="43"/>
      <c r="I327" s="43"/>
      <c r="K327" s="43"/>
      <c r="L327" s="43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  <c r="AA327" s="43"/>
      <c r="AB327" s="43"/>
      <c r="AC327" s="43"/>
      <c r="AD327" s="43"/>
      <c r="AE327" s="43"/>
      <c r="AF327" s="43"/>
      <c r="AG327" s="87"/>
      <c r="AH327" s="88"/>
      <c r="AI327" s="88"/>
      <c r="AJ327" s="99"/>
      <c r="AK327" s="99"/>
      <c r="AL327" s="99"/>
      <c r="AM327" s="88"/>
      <c r="AN327" s="88"/>
      <c r="AO327" s="88"/>
      <c r="AP327" s="88"/>
      <c r="AQ327" s="43"/>
      <c r="AR327" s="43"/>
      <c r="AS327" s="43"/>
      <c r="AT327" s="43"/>
      <c r="AU327" s="43"/>
      <c r="AV327" s="43"/>
      <c r="AW327" s="43"/>
      <c r="AX327" s="43"/>
      <c r="AY327" s="43"/>
      <c r="AZ327" s="43"/>
      <c r="BA327" s="43"/>
      <c r="BB327" s="43"/>
      <c r="BC327" s="43"/>
      <c r="BD327" s="43"/>
      <c r="BE327" s="43"/>
      <c r="BF327" s="43"/>
      <c r="BG327" s="43"/>
      <c r="BH327" s="43"/>
      <c r="BI327" s="43"/>
      <c r="BJ327" s="43"/>
      <c r="BK327" s="43"/>
      <c r="BL327" s="43"/>
      <c r="BM327" s="43"/>
      <c r="BN327" s="43"/>
      <c r="BO327" s="43"/>
      <c r="BP327" s="43"/>
      <c r="BQ327" s="43"/>
      <c r="BR327" s="43"/>
      <c r="BS327" s="43"/>
      <c r="BT327" s="43"/>
      <c r="BU327" s="43"/>
      <c r="BV327" s="43"/>
      <c r="BW327" s="43"/>
      <c r="BX327" s="43"/>
      <c r="BY327" s="43"/>
      <c r="BZ327" s="43"/>
      <c r="CA327" s="43"/>
      <c r="CB327" s="43"/>
      <c r="CC327" s="43"/>
      <c r="CD327" s="43"/>
      <c r="CE327" s="43"/>
      <c r="CF327" s="43"/>
      <c r="CG327" s="43"/>
      <c r="CH327" s="43"/>
      <c r="CI327" s="43"/>
    </row>
    <row r="328" spans="2:87" x14ac:dyDescent="0.25">
      <c r="B328" s="43"/>
      <c r="C328" s="43"/>
      <c r="D328" s="43"/>
      <c r="E328" s="43"/>
      <c r="F328" s="43"/>
      <c r="G328" s="43"/>
      <c r="H328" s="43"/>
      <c r="I328" s="43"/>
      <c r="K328" s="43"/>
      <c r="L328" s="43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  <c r="AA328" s="43"/>
      <c r="AB328" s="43"/>
      <c r="AC328" s="43"/>
      <c r="AD328" s="43"/>
      <c r="AE328" s="43"/>
      <c r="AF328" s="43"/>
      <c r="AG328" s="87"/>
      <c r="AH328" s="88"/>
      <c r="AI328" s="88"/>
      <c r="AJ328" s="88"/>
      <c r="AK328" s="88"/>
      <c r="AL328" s="88"/>
      <c r="AM328" s="88"/>
      <c r="AN328" s="88"/>
      <c r="AO328" s="88"/>
      <c r="AP328" s="88"/>
      <c r="AQ328" s="43"/>
      <c r="AR328" s="43"/>
      <c r="AS328" s="43"/>
      <c r="AT328" s="43"/>
      <c r="AU328" s="43"/>
      <c r="AV328" s="43"/>
      <c r="AW328" s="43"/>
      <c r="AX328" s="43"/>
      <c r="AY328" s="43"/>
      <c r="AZ328" s="43"/>
      <c r="BA328" s="43"/>
      <c r="BB328" s="43"/>
      <c r="BC328" s="43"/>
      <c r="BD328" s="43"/>
      <c r="BE328" s="43"/>
      <c r="BF328" s="43"/>
      <c r="BG328" s="43"/>
      <c r="BH328" s="43"/>
      <c r="BI328" s="43"/>
      <c r="BJ328" s="43"/>
      <c r="BK328" s="43"/>
      <c r="BL328" s="43"/>
      <c r="BM328" s="43"/>
      <c r="BN328" s="43"/>
      <c r="BO328" s="43"/>
      <c r="BP328" s="43"/>
      <c r="BQ328" s="43"/>
      <c r="BR328" s="43"/>
      <c r="BS328" s="43"/>
      <c r="BT328" s="43"/>
      <c r="BU328" s="43"/>
      <c r="BV328" s="43"/>
      <c r="BW328" s="43"/>
      <c r="BX328" s="43"/>
      <c r="BY328" s="43"/>
      <c r="BZ328" s="43"/>
      <c r="CA328" s="43"/>
      <c r="CB328" s="43"/>
      <c r="CC328" s="43"/>
      <c r="CD328" s="43"/>
      <c r="CE328" s="43"/>
      <c r="CF328" s="43"/>
      <c r="CG328" s="43"/>
      <c r="CH328" s="43"/>
      <c r="CI328" s="43"/>
    </row>
    <row r="329" spans="2:87" x14ac:dyDescent="0.25">
      <c r="B329" s="43"/>
      <c r="C329" s="43"/>
      <c r="D329" s="43"/>
      <c r="E329" s="43"/>
      <c r="F329" s="43"/>
      <c r="G329" s="43"/>
      <c r="H329" s="43"/>
      <c r="I329" s="43"/>
      <c r="K329" s="43"/>
      <c r="L329" s="43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  <c r="AA329" s="43"/>
      <c r="AB329" s="43"/>
      <c r="AC329" s="43"/>
      <c r="AD329" s="43"/>
      <c r="AE329" s="43"/>
      <c r="AF329" s="43"/>
      <c r="AG329" s="164"/>
      <c r="AH329" s="88"/>
      <c r="AI329" s="88"/>
      <c r="AJ329" s="88"/>
      <c r="AK329" s="88"/>
      <c r="AL329" s="88"/>
      <c r="AM329" s="88"/>
      <c r="AN329" s="88"/>
      <c r="AO329" s="88"/>
      <c r="AP329" s="88"/>
      <c r="AQ329" s="43"/>
      <c r="AR329" s="43"/>
      <c r="AS329" s="43"/>
      <c r="AT329" s="43"/>
      <c r="AU329" s="43"/>
      <c r="AV329" s="43"/>
      <c r="AW329" s="43"/>
      <c r="AX329" s="43"/>
      <c r="AY329" s="43"/>
      <c r="AZ329" s="43"/>
      <c r="BA329" s="43"/>
      <c r="BB329" s="43"/>
      <c r="BC329" s="43"/>
      <c r="BD329" s="43"/>
      <c r="BE329" s="43"/>
      <c r="BF329" s="43"/>
      <c r="BG329" s="43"/>
      <c r="BH329" s="43"/>
      <c r="BI329" s="43"/>
      <c r="BJ329" s="43"/>
      <c r="BK329" s="43"/>
      <c r="BL329" s="43"/>
      <c r="BM329" s="43"/>
      <c r="BN329" s="43"/>
      <c r="BO329" s="43"/>
      <c r="BP329" s="43"/>
      <c r="BQ329" s="43"/>
      <c r="BR329" s="43"/>
      <c r="BS329" s="43"/>
      <c r="BT329" s="43"/>
      <c r="BU329" s="43"/>
      <c r="BV329" s="43"/>
      <c r="BW329" s="43"/>
      <c r="BX329" s="43"/>
      <c r="BY329" s="43"/>
      <c r="BZ329" s="43"/>
      <c r="CA329" s="43"/>
      <c r="CB329" s="43"/>
      <c r="CC329" s="43"/>
      <c r="CD329" s="43"/>
      <c r="CE329" s="43"/>
      <c r="CF329" s="43"/>
      <c r="CG329" s="43"/>
      <c r="CH329" s="43"/>
      <c r="CI329" s="43"/>
    </row>
    <row r="330" spans="2:87" x14ac:dyDescent="0.25">
      <c r="B330" s="43"/>
      <c r="C330" s="43"/>
      <c r="D330" s="43"/>
      <c r="E330" s="43"/>
      <c r="F330" s="43"/>
      <c r="G330" s="43"/>
      <c r="H330" s="43"/>
      <c r="I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  <c r="AA330" s="43"/>
      <c r="AB330" s="43"/>
      <c r="AC330" s="43"/>
      <c r="AD330" s="43"/>
      <c r="AE330" s="43"/>
      <c r="AF330" s="43"/>
      <c r="AG330" s="166"/>
      <c r="AH330" s="88"/>
      <c r="AI330" s="88"/>
      <c r="AJ330" s="88"/>
      <c r="AK330" s="88"/>
      <c r="AL330" s="88"/>
      <c r="AM330" s="88"/>
      <c r="AN330" s="88"/>
      <c r="AO330" s="88"/>
      <c r="AP330" s="88"/>
      <c r="AQ330" s="43"/>
      <c r="AR330" s="43"/>
      <c r="AS330" s="43"/>
      <c r="AT330" s="43"/>
      <c r="AU330" s="43"/>
      <c r="AV330" s="43"/>
      <c r="AW330" s="43"/>
      <c r="AX330" s="43"/>
      <c r="AY330" s="43"/>
      <c r="AZ330" s="43"/>
      <c r="BA330" s="43"/>
      <c r="BB330" s="43"/>
      <c r="BC330" s="43"/>
      <c r="BD330" s="43"/>
      <c r="BE330" s="43"/>
      <c r="BF330" s="43"/>
      <c r="BG330" s="43"/>
      <c r="BH330" s="43"/>
      <c r="BI330" s="43"/>
      <c r="BJ330" s="43"/>
      <c r="BK330" s="43"/>
      <c r="BL330" s="43"/>
      <c r="BM330" s="43"/>
      <c r="BN330" s="43"/>
      <c r="BO330" s="43"/>
      <c r="BP330" s="43"/>
      <c r="BQ330" s="43"/>
      <c r="BR330" s="43"/>
      <c r="BS330" s="43"/>
      <c r="BT330" s="43"/>
      <c r="BU330" s="43"/>
      <c r="BV330" s="43"/>
      <c r="BW330" s="43"/>
      <c r="BX330" s="43"/>
      <c r="BY330" s="43"/>
      <c r="BZ330" s="43"/>
      <c r="CA330" s="43"/>
      <c r="CB330" s="43"/>
      <c r="CC330" s="43"/>
      <c r="CD330" s="43"/>
      <c r="CE330" s="43"/>
      <c r="CF330" s="43"/>
      <c r="CG330" s="43"/>
      <c r="CH330" s="43"/>
      <c r="CI330" s="43"/>
    </row>
    <row r="331" spans="2:87" x14ac:dyDescent="0.25">
      <c r="B331" s="43"/>
      <c r="C331" s="43"/>
      <c r="D331" s="43"/>
      <c r="E331" s="43"/>
      <c r="F331" s="43"/>
      <c r="G331" s="43"/>
      <c r="H331" s="43"/>
      <c r="I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  <c r="AA331" s="43"/>
      <c r="AB331" s="43"/>
      <c r="AC331" s="43"/>
      <c r="AD331" s="43"/>
      <c r="AE331" s="43"/>
      <c r="AF331" s="43"/>
      <c r="AG331" s="166"/>
      <c r="AH331" s="88"/>
      <c r="AI331" s="88"/>
      <c r="AJ331" s="88"/>
      <c r="AK331" s="88"/>
      <c r="AL331" s="88"/>
      <c r="AM331" s="88"/>
      <c r="AN331" s="88"/>
      <c r="AO331" s="88"/>
      <c r="AP331" s="88"/>
      <c r="AQ331" s="43"/>
      <c r="AR331" s="43"/>
      <c r="AS331" s="43"/>
      <c r="AT331" s="43"/>
      <c r="AU331" s="43"/>
      <c r="AV331" s="43"/>
      <c r="AW331" s="43"/>
      <c r="AX331" s="43"/>
      <c r="AY331" s="43"/>
      <c r="AZ331" s="43"/>
      <c r="BA331" s="43"/>
      <c r="BB331" s="43"/>
      <c r="BC331" s="43"/>
      <c r="BD331" s="43"/>
      <c r="BE331" s="43"/>
      <c r="BF331" s="43"/>
      <c r="BG331" s="43"/>
      <c r="BH331" s="43"/>
      <c r="BI331" s="43"/>
      <c r="BJ331" s="43"/>
      <c r="BK331" s="43"/>
      <c r="BL331" s="43"/>
      <c r="BM331" s="43"/>
      <c r="BN331" s="43"/>
      <c r="BO331" s="43"/>
      <c r="BP331" s="43"/>
      <c r="BQ331" s="43"/>
      <c r="BR331" s="43"/>
      <c r="BS331" s="43"/>
      <c r="BT331" s="43"/>
      <c r="BU331" s="43"/>
      <c r="BV331" s="43"/>
      <c r="BW331" s="43"/>
      <c r="BX331" s="43"/>
      <c r="BY331" s="43"/>
      <c r="BZ331" s="43"/>
      <c r="CA331" s="43"/>
      <c r="CB331" s="43"/>
      <c r="CC331" s="43"/>
      <c r="CD331" s="43"/>
      <c r="CE331" s="43"/>
      <c r="CF331" s="43"/>
      <c r="CG331" s="43"/>
      <c r="CH331" s="43"/>
      <c r="CI331" s="43"/>
    </row>
    <row r="332" spans="2:87" x14ac:dyDescent="0.25">
      <c r="B332" s="43"/>
      <c r="C332" s="43"/>
      <c r="D332" s="43"/>
      <c r="E332" s="43"/>
      <c r="F332" s="43"/>
      <c r="G332" s="43"/>
      <c r="H332" s="43"/>
      <c r="I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  <c r="AA332" s="43"/>
      <c r="AB332" s="43"/>
      <c r="AC332" s="43"/>
      <c r="AD332" s="43"/>
      <c r="AE332" s="43"/>
      <c r="AF332" s="43"/>
      <c r="AG332" s="166"/>
      <c r="AH332" s="88"/>
      <c r="AI332" s="88"/>
      <c r="AJ332" s="88"/>
      <c r="AK332" s="88"/>
      <c r="AL332" s="88"/>
      <c r="AM332" s="88"/>
      <c r="AN332" s="88"/>
      <c r="AO332" s="88"/>
      <c r="AP332" s="88"/>
      <c r="AQ332" s="43"/>
      <c r="AR332" s="43"/>
      <c r="AS332" s="43"/>
      <c r="AT332" s="43"/>
      <c r="AU332" s="43"/>
      <c r="AV332" s="43"/>
      <c r="AW332" s="43"/>
      <c r="AX332" s="43"/>
      <c r="AY332" s="43"/>
      <c r="AZ332" s="43"/>
      <c r="BA332" s="43"/>
      <c r="BB332" s="43"/>
      <c r="BC332" s="43"/>
      <c r="BD332" s="43"/>
      <c r="BE332" s="43"/>
      <c r="BF332" s="43"/>
      <c r="BG332" s="43"/>
      <c r="BH332" s="43"/>
      <c r="BI332" s="43"/>
      <c r="BJ332" s="43"/>
      <c r="BK332" s="43"/>
      <c r="BL332" s="43"/>
      <c r="BM332" s="43"/>
      <c r="BN332" s="43"/>
      <c r="BO332" s="43"/>
      <c r="BP332" s="43"/>
      <c r="BQ332" s="43"/>
      <c r="BR332" s="43"/>
      <c r="BS332" s="43"/>
      <c r="BT332" s="43"/>
      <c r="BU332" s="43"/>
      <c r="BV332" s="43"/>
      <c r="BW332" s="43"/>
      <c r="BX332" s="43"/>
      <c r="BY332" s="43"/>
      <c r="BZ332" s="43"/>
      <c r="CA332" s="43"/>
      <c r="CB332" s="43"/>
      <c r="CC332" s="43"/>
      <c r="CD332" s="43"/>
      <c r="CE332" s="43"/>
      <c r="CF332" s="43"/>
      <c r="CG332" s="43"/>
      <c r="CH332" s="43"/>
      <c r="CI332" s="43"/>
    </row>
    <row r="333" spans="2:87" x14ac:dyDescent="0.25">
      <c r="B333" s="43"/>
      <c r="C333" s="43"/>
      <c r="D333" s="43"/>
      <c r="E333" s="43"/>
      <c r="F333" s="43"/>
      <c r="G333" s="43"/>
      <c r="H333" s="43"/>
      <c r="I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  <c r="AA333" s="43"/>
      <c r="AB333" s="43"/>
      <c r="AC333" s="43"/>
      <c r="AD333" s="43"/>
      <c r="AE333" s="43"/>
      <c r="AF333" s="43"/>
      <c r="AG333" s="166"/>
      <c r="AH333" s="88"/>
      <c r="AI333" s="88"/>
      <c r="AJ333" s="88"/>
      <c r="AK333" s="88"/>
      <c r="AL333" s="88"/>
      <c r="AM333" s="88"/>
      <c r="AN333" s="88"/>
      <c r="AO333" s="88"/>
      <c r="AP333" s="88"/>
      <c r="AQ333" s="43"/>
      <c r="AR333" s="43"/>
      <c r="AS333" s="43"/>
      <c r="AT333" s="43"/>
      <c r="AU333" s="43"/>
      <c r="AV333" s="43"/>
      <c r="AW333" s="43"/>
      <c r="AX333" s="43"/>
      <c r="AY333" s="43"/>
      <c r="AZ333" s="43"/>
      <c r="BA333" s="43"/>
      <c r="BB333" s="43"/>
      <c r="BC333" s="43"/>
      <c r="BD333" s="43"/>
      <c r="BE333" s="43"/>
      <c r="BF333" s="43"/>
      <c r="BG333" s="43"/>
      <c r="BH333" s="43"/>
      <c r="BI333" s="43"/>
      <c r="BJ333" s="43"/>
      <c r="BK333" s="43"/>
      <c r="BL333" s="43"/>
      <c r="BM333" s="43"/>
      <c r="BN333" s="43"/>
      <c r="BO333" s="43"/>
      <c r="BP333" s="43"/>
      <c r="BQ333" s="43"/>
      <c r="BR333" s="43"/>
      <c r="BS333" s="43"/>
      <c r="BT333" s="43"/>
      <c r="BU333" s="43"/>
      <c r="BV333" s="43"/>
      <c r="BW333" s="43"/>
      <c r="BX333" s="43"/>
      <c r="BY333" s="43"/>
      <c r="BZ333" s="43"/>
      <c r="CA333" s="43"/>
      <c r="CB333" s="43"/>
      <c r="CC333" s="43"/>
      <c r="CD333" s="43"/>
      <c r="CE333" s="43"/>
      <c r="CF333" s="43"/>
      <c r="CG333" s="43"/>
      <c r="CH333" s="43"/>
      <c r="CI333" s="43"/>
    </row>
    <row r="334" spans="2:87" x14ac:dyDescent="0.25">
      <c r="B334" s="43"/>
      <c r="C334" s="43"/>
      <c r="D334" s="43"/>
      <c r="E334" s="43"/>
      <c r="F334" s="43"/>
      <c r="G334" s="43"/>
      <c r="H334" s="43"/>
      <c r="I334" s="43"/>
      <c r="K334" s="43"/>
      <c r="L334" s="43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  <c r="AA334" s="43"/>
      <c r="AB334" s="43"/>
      <c r="AC334" s="43"/>
      <c r="AD334" s="43"/>
      <c r="AE334" s="43"/>
      <c r="AF334" s="43"/>
      <c r="AG334" s="166"/>
      <c r="AH334" s="42"/>
      <c r="AI334" s="42"/>
      <c r="AJ334" s="42"/>
      <c r="AK334" s="42"/>
      <c r="AL334" s="42"/>
      <c r="AM334" s="42"/>
      <c r="AN334" s="42"/>
      <c r="AO334" s="42"/>
      <c r="AP334" s="42"/>
      <c r="AQ334" s="43"/>
      <c r="AR334" s="43"/>
      <c r="AS334" s="43"/>
      <c r="AT334" s="43"/>
      <c r="AU334" s="43"/>
      <c r="AV334" s="43"/>
      <c r="AW334" s="43"/>
      <c r="AX334" s="43"/>
      <c r="AY334" s="43"/>
      <c r="AZ334" s="43"/>
      <c r="BA334" s="43"/>
      <c r="BB334" s="43"/>
      <c r="BC334" s="43"/>
      <c r="BD334" s="43"/>
      <c r="BE334" s="43"/>
      <c r="BF334" s="43"/>
      <c r="BG334" s="43"/>
      <c r="BH334" s="43"/>
      <c r="BI334" s="43"/>
      <c r="BJ334" s="43"/>
      <c r="BK334" s="43"/>
      <c r="BL334" s="43"/>
      <c r="BM334" s="43"/>
      <c r="BN334" s="43"/>
      <c r="BO334" s="43"/>
      <c r="BP334" s="43"/>
      <c r="BQ334" s="43"/>
      <c r="BR334" s="43"/>
      <c r="BS334" s="43"/>
      <c r="BT334" s="43"/>
      <c r="BU334" s="43"/>
      <c r="BV334" s="43"/>
      <c r="BW334" s="43"/>
      <c r="BX334" s="43"/>
      <c r="BY334" s="43"/>
      <c r="BZ334" s="43"/>
      <c r="CA334" s="43"/>
      <c r="CB334" s="43"/>
      <c r="CC334" s="43"/>
      <c r="CD334" s="43"/>
      <c r="CE334" s="43"/>
      <c r="CF334" s="43"/>
      <c r="CG334" s="43"/>
      <c r="CH334" s="43"/>
      <c r="CI334" s="43"/>
    </row>
    <row r="335" spans="2:87" x14ac:dyDescent="0.25">
      <c r="B335" s="43"/>
      <c r="C335" s="43"/>
      <c r="D335" s="43"/>
      <c r="E335" s="43"/>
      <c r="F335" s="43"/>
      <c r="G335" s="43"/>
      <c r="H335" s="43"/>
      <c r="I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  <c r="AA335" s="43"/>
      <c r="AB335" s="43"/>
      <c r="AC335" s="43"/>
      <c r="AD335" s="43"/>
      <c r="AE335" s="43"/>
      <c r="AF335" s="43"/>
      <c r="AG335" s="166"/>
      <c r="AH335" s="42"/>
      <c r="AI335" s="42"/>
      <c r="AJ335" s="42"/>
      <c r="AK335" s="42"/>
      <c r="AL335" s="42"/>
      <c r="AM335" s="42"/>
      <c r="AN335" s="42"/>
      <c r="AO335" s="42"/>
      <c r="AP335" s="42"/>
      <c r="AQ335" s="43"/>
      <c r="AR335" s="43"/>
      <c r="AS335" s="43"/>
      <c r="AT335" s="43"/>
      <c r="AU335" s="43"/>
      <c r="AV335" s="43"/>
      <c r="AW335" s="43"/>
      <c r="AX335" s="43"/>
      <c r="AY335" s="43"/>
      <c r="AZ335" s="43"/>
      <c r="BA335" s="43"/>
      <c r="BB335" s="43"/>
      <c r="BC335" s="43"/>
      <c r="BD335" s="43"/>
      <c r="BE335" s="43"/>
      <c r="BF335" s="43"/>
      <c r="BG335" s="43"/>
      <c r="BH335" s="43"/>
      <c r="BI335" s="43"/>
      <c r="BJ335" s="43"/>
      <c r="BK335" s="43"/>
      <c r="BL335" s="43"/>
      <c r="BM335" s="43"/>
      <c r="BN335" s="43"/>
      <c r="BO335" s="43"/>
      <c r="BP335" s="43"/>
      <c r="BQ335" s="43"/>
      <c r="BR335" s="43"/>
      <c r="BS335" s="43"/>
      <c r="BT335" s="43"/>
      <c r="BU335" s="43"/>
      <c r="BV335" s="43"/>
      <c r="BW335" s="43"/>
      <c r="BX335" s="43"/>
      <c r="BY335" s="43"/>
      <c r="BZ335" s="43"/>
      <c r="CA335" s="43"/>
      <c r="CB335" s="43"/>
      <c r="CC335" s="43"/>
      <c r="CD335" s="43"/>
      <c r="CE335" s="43"/>
      <c r="CF335" s="43"/>
      <c r="CG335" s="43"/>
      <c r="CH335" s="43"/>
      <c r="CI335" s="43"/>
    </row>
    <row r="336" spans="2:87" x14ac:dyDescent="0.25">
      <c r="B336" s="43"/>
      <c r="C336" s="43"/>
      <c r="D336" s="43"/>
      <c r="E336" s="43"/>
      <c r="F336" s="43"/>
      <c r="G336" s="43"/>
      <c r="H336" s="43"/>
      <c r="I336" s="43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  <c r="AA336" s="43"/>
      <c r="AB336" s="43"/>
      <c r="AC336" s="43"/>
      <c r="AD336" s="43"/>
      <c r="AE336" s="43"/>
      <c r="AF336" s="43"/>
      <c r="AG336" s="166"/>
      <c r="AH336" s="88"/>
      <c r="AI336" s="88"/>
      <c r="AJ336" s="88"/>
      <c r="AK336" s="88"/>
      <c r="AL336" s="88"/>
      <c r="AM336" s="88"/>
      <c r="AN336" s="88"/>
      <c r="AO336" s="88"/>
      <c r="AP336" s="88"/>
      <c r="AQ336" s="43"/>
      <c r="AR336" s="43"/>
      <c r="AS336" s="43"/>
      <c r="AT336" s="43"/>
      <c r="AU336" s="43"/>
      <c r="AV336" s="43"/>
      <c r="AW336" s="43"/>
      <c r="AX336" s="43"/>
      <c r="AY336" s="43"/>
      <c r="AZ336" s="43"/>
      <c r="BA336" s="43"/>
      <c r="BB336" s="43"/>
      <c r="BC336" s="43"/>
      <c r="BD336" s="43"/>
      <c r="BE336" s="43"/>
      <c r="BF336" s="43"/>
      <c r="BG336" s="43"/>
      <c r="BH336" s="43"/>
      <c r="BI336" s="43"/>
      <c r="BJ336" s="43"/>
      <c r="BK336" s="43"/>
      <c r="BL336" s="43"/>
      <c r="BM336" s="43"/>
      <c r="BN336" s="43"/>
      <c r="BO336" s="43"/>
      <c r="BP336" s="43"/>
      <c r="BQ336" s="43"/>
      <c r="BR336" s="43"/>
      <c r="BS336" s="43"/>
      <c r="BT336" s="43"/>
      <c r="BU336" s="43"/>
      <c r="BV336" s="43"/>
      <c r="BW336" s="43"/>
      <c r="BX336" s="43"/>
      <c r="BY336" s="43"/>
      <c r="BZ336" s="43"/>
      <c r="CA336" s="43"/>
      <c r="CB336" s="43"/>
      <c r="CC336" s="43"/>
      <c r="CD336" s="43"/>
      <c r="CE336" s="43"/>
      <c r="CF336" s="43"/>
      <c r="CG336" s="43"/>
      <c r="CH336" s="43"/>
      <c r="CI336" s="43"/>
    </row>
    <row r="337" spans="2:87" x14ac:dyDescent="0.25">
      <c r="B337" s="43"/>
      <c r="C337" s="43"/>
      <c r="D337" s="43"/>
      <c r="E337" s="43"/>
      <c r="F337" s="43"/>
      <c r="G337" s="43"/>
      <c r="H337" s="43"/>
      <c r="I337" s="43"/>
      <c r="K337" s="43"/>
      <c r="L337" s="43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  <c r="AA337" s="43"/>
      <c r="AB337" s="43"/>
      <c r="AC337" s="43"/>
      <c r="AD337" s="43"/>
      <c r="AE337" s="43"/>
      <c r="AF337" s="43"/>
      <c r="AG337" s="138"/>
      <c r="AH337" s="138"/>
      <c r="AI337" s="138"/>
      <c r="AJ337" s="138"/>
      <c r="AK337" s="138"/>
      <c r="AL337" s="138"/>
      <c r="AM337" s="138"/>
      <c r="AN337" s="138"/>
      <c r="AO337" s="138"/>
      <c r="AP337" s="138"/>
      <c r="AQ337" s="43"/>
      <c r="AR337" s="43"/>
      <c r="AS337" s="43"/>
      <c r="AT337" s="43"/>
      <c r="AU337" s="43"/>
      <c r="AV337" s="43"/>
      <c r="AW337" s="43"/>
      <c r="AX337" s="43"/>
      <c r="AY337" s="43"/>
      <c r="AZ337" s="43"/>
      <c r="BA337" s="43"/>
      <c r="BB337" s="43"/>
      <c r="BC337" s="43"/>
      <c r="BD337" s="43"/>
      <c r="BE337" s="43"/>
      <c r="BF337" s="43"/>
      <c r="BG337" s="43"/>
      <c r="BH337" s="43"/>
      <c r="BI337" s="43"/>
      <c r="BJ337" s="43"/>
      <c r="BK337" s="43"/>
      <c r="BL337" s="43"/>
      <c r="BM337" s="43"/>
      <c r="BN337" s="43"/>
      <c r="BO337" s="43"/>
      <c r="BP337" s="43"/>
      <c r="BQ337" s="43"/>
      <c r="BR337" s="43"/>
      <c r="BS337" s="43"/>
      <c r="BT337" s="43"/>
      <c r="BU337" s="43"/>
      <c r="BV337" s="43"/>
      <c r="BW337" s="43"/>
      <c r="BX337" s="43"/>
      <c r="BY337" s="43"/>
      <c r="BZ337" s="43"/>
      <c r="CA337" s="43"/>
      <c r="CB337" s="43"/>
      <c r="CC337" s="43"/>
      <c r="CD337" s="43"/>
      <c r="CE337" s="43"/>
      <c r="CF337" s="43"/>
      <c r="CG337" s="43"/>
      <c r="CH337" s="43"/>
      <c r="CI337" s="43"/>
    </row>
    <row r="338" spans="2:87" x14ac:dyDescent="0.25">
      <c r="B338" s="43"/>
      <c r="C338" s="43"/>
      <c r="D338" s="43"/>
      <c r="E338" s="43"/>
      <c r="F338" s="43"/>
      <c r="G338" s="43"/>
      <c r="H338" s="43"/>
      <c r="I338" s="43"/>
      <c r="K338" s="43"/>
      <c r="L338" s="43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  <c r="AA338" s="43"/>
      <c r="AB338" s="43"/>
      <c r="AC338" s="43"/>
      <c r="AD338" s="43"/>
      <c r="AE338" s="43"/>
      <c r="AF338" s="43"/>
      <c r="AG338" s="43"/>
      <c r="AH338" s="43"/>
      <c r="AI338" s="43"/>
      <c r="AJ338" s="43"/>
      <c r="AK338" s="43"/>
      <c r="AL338" s="43"/>
      <c r="AM338" s="43"/>
      <c r="AN338" s="43"/>
      <c r="AO338" s="43"/>
      <c r="AP338" s="43"/>
      <c r="AQ338" s="43"/>
      <c r="AR338" s="43"/>
      <c r="AS338" s="43"/>
      <c r="AT338" s="43"/>
      <c r="AU338" s="43"/>
      <c r="AV338" s="43"/>
      <c r="AW338" s="43"/>
      <c r="AX338" s="43"/>
      <c r="AY338" s="43"/>
      <c r="AZ338" s="43"/>
      <c r="BA338" s="43"/>
      <c r="BB338" s="43"/>
      <c r="BC338" s="43"/>
      <c r="BD338" s="43"/>
      <c r="BE338" s="43"/>
      <c r="BF338" s="43"/>
      <c r="BG338" s="43"/>
      <c r="BH338" s="43"/>
      <c r="BI338" s="43"/>
      <c r="BJ338" s="43"/>
      <c r="BK338" s="43"/>
      <c r="BL338" s="43"/>
      <c r="BM338" s="43"/>
      <c r="BN338" s="43"/>
      <c r="BO338" s="43"/>
      <c r="BP338" s="43"/>
      <c r="BQ338" s="43"/>
      <c r="BR338" s="43"/>
      <c r="BS338" s="43"/>
      <c r="BT338" s="43"/>
      <c r="BU338" s="43"/>
      <c r="BV338" s="43"/>
      <c r="BW338" s="43"/>
      <c r="BX338" s="43"/>
      <c r="BY338" s="43"/>
      <c r="BZ338" s="43"/>
      <c r="CA338" s="43"/>
      <c r="CB338" s="43"/>
      <c r="CC338" s="43"/>
      <c r="CD338" s="43"/>
      <c r="CE338" s="43"/>
      <c r="CF338" s="43"/>
      <c r="CG338" s="43"/>
      <c r="CH338" s="43"/>
      <c r="CI338" s="43"/>
    </row>
    <row r="339" spans="2:87" x14ac:dyDescent="0.25">
      <c r="B339" s="43"/>
      <c r="C339" s="43"/>
      <c r="D339" s="43"/>
      <c r="E339" s="43"/>
      <c r="F339" s="43"/>
      <c r="G339" s="43"/>
      <c r="H339" s="43"/>
      <c r="I339" s="43"/>
      <c r="K339" s="43"/>
      <c r="L339" s="43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  <c r="AA339" s="43"/>
      <c r="AB339" s="43"/>
      <c r="AC339" s="43"/>
      <c r="AD339" s="43"/>
      <c r="AE339" s="43"/>
      <c r="AF339" s="43"/>
      <c r="AG339" s="43"/>
      <c r="AH339" s="43"/>
      <c r="AI339" s="43"/>
      <c r="AJ339" s="43"/>
      <c r="AK339" s="43"/>
      <c r="AL339" s="43"/>
      <c r="AM339" s="43"/>
      <c r="AN339" s="43"/>
      <c r="AO339" s="43"/>
      <c r="AP339" s="43"/>
      <c r="AQ339" s="43"/>
      <c r="AR339" s="43"/>
      <c r="AS339" s="43"/>
      <c r="AT339" s="43"/>
      <c r="AU339" s="43"/>
      <c r="AV339" s="43"/>
      <c r="AW339" s="43"/>
      <c r="AX339" s="43"/>
      <c r="AY339" s="43"/>
      <c r="AZ339" s="43"/>
      <c r="BA339" s="43"/>
      <c r="BB339" s="43"/>
      <c r="BC339" s="43"/>
      <c r="BD339" s="43"/>
      <c r="BE339" s="43"/>
      <c r="BF339" s="43"/>
      <c r="BG339" s="43"/>
      <c r="BH339" s="43"/>
      <c r="BI339" s="43"/>
      <c r="BJ339" s="43"/>
      <c r="BK339" s="43"/>
      <c r="BL339" s="43"/>
      <c r="BM339" s="43"/>
      <c r="BN339" s="43"/>
      <c r="BO339" s="43"/>
      <c r="BP339" s="43"/>
      <c r="BQ339" s="43"/>
      <c r="BR339" s="43"/>
      <c r="BS339" s="43"/>
      <c r="BT339" s="43"/>
      <c r="BU339" s="43"/>
      <c r="BV339" s="43"/>
      <c r="BW339" s="43"/>
      <c r="BX339" s="43"/>
      <c r="BY339" s="43"/>
      <c r="BZ339" s="43"/>
      <c r="CA339" s="43"/>
      <c r="CB339" s="43"/>
      <c r="CC339" s="43"/>
      <c r="CD339" s="43"/>
      <c r="CE339" s="43"/>
      <c r="CF339" s="43"/>
      <c r="CG339" s="43"/>
      <c r="CH339" s="43"/>
      <c r="CI339" s="43"/>
    </row>
    <row r="340" spans="2:87" x14ac:dyDescent="0.25">
      <c r="B340" s="43"/>
      <c r="C340" s="43"/>
      <c r="D340" s="43"/>
      <c r="E340" s="43"/>
      <c r="F340" s="43"/>
      <c r="G340" s="43"/>
      <c r="H340" s="43"/>
      <c r="I340" s="43"/>
      <c r="K340" s="43"/>
      <c r="L340" s="43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  <c r="AA340" s="43"/>
      <c r="AB340" s="43"/>
      <c r="AC340" s="43"/>
      <c r="AD340" s="43"/>
      <c r="AE340" s="43"/>
      <c r="AF340" s="43"/>
      <c r="AG340" s="43"/>
      <c r="AH340" s="43"/>
      <c r="AI340" s="43"/>
      <c r="AJ340" s="43"/>
      <c r="AK340" s="43"/>
      <c r="AL340" s="43"/>
      <c r="AM340" s="43"/>
      <c r="AN340" s="43"/>
      <c r="AO340" s="43"/>
      <c r="AP340" s="43"/>
      <c r="AQ340" s="43"/>
      <c r="AR340" s="43"/>
      <c r="AS340" s="43"/>
      <c r="AT340" s="43"/>
      <c r="AU340" s="43"/>
      <c r="AV340" s="43"/>
      <c r="AW340" s="43"/>
      <c r="AX340" s="43"/>
      <c r="AY340" s="43"/>
      <c r="AZ340" s="43"/>
      <c r="BA340" s="43"/>
      <c r="BB340" s="43"/>
      <c r="BC340" s="43"/>
      <c r="BD340" s="43"/>
      <c r="BE340" s="43"/>
      <c r="BF340" s="43"/>
      <c r="BG340" s="43"/>
      <c r="BH340" s="43"/>
      <c r="BI340" s="43"/>
      <c r="BJ340" s="43"/>
      <c r="BK340" s="43"/>
      <c r="BL340" s="43"/>
      <c r="BM340" s="43"/>
      <c r="BN340" s="43"/>
      <c r="BO340" s="43"/>
      <c r="BP340" s="43"/>
      <c r="BQ340" s="43"/>
      <c r="BR340" s="43"/>
      <c r="BS340" s="43"/>
      <c r="BT340" s="43"/>
      <c r="BU340" s="43"/>
      <c r="BV340" s="43"/>
      <c r="BW340" s="43"/>
      <c r="BX340" s="43"/>
      <c r="BY340" s="43"/>
      <c r="BZ340" s="43"/>
      <c r="CA340" s="43"/>
      <c r="CB340" s="43"/>
      <c r="CC340" s="43"/>
      <c r="CD340" s="43"/>
      <c r="CE340" s="43"/>
      <c r="CF340" s="43"/>
      <c r="CG340" s="43"/>
      <c r="CH340" s="43"/>
      <c r="CI340" s="43"/>
    </row>
    <row r="341" spans="2:87" x14ac:dyDescent="0.25">
      <c r="B341" s="43"/>
      <c r="C341" s="43"/>
      <c r="D341" s="43"/>
      <c r="E341" s="43"/>
      <c r="F341" s="43"/>
      <c r="G341" s="43"/>
      <c r="H341" s="43"/>
      <c r="I341" s="43"/>
      <c r="K341" s="43"/>
      <c r="L341" s="43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  <c r="AA341" s="43"/>
      <c r="AB341" s="43"/>
      <c r="AC341" s="43"/>
      <c r="AD341" s="43"/>
      <c r="AE341" s="43"/>
      <c r="AF341" s="43"/>
      <c r="AG341" s="43"/>
      <c r="AH341" s="43"/>
      <c r="AI341" s="43"/>
      <c r="AJ341" s="43"/>
      <c r="AK341" s="43"/>
      <c r="AL341" s="43"/>
      <c r="AM341" s="43"/>
      <c r="AN341" s="43"/>
      <c r="AO341" s="43"/>
      <c r="AP341" s="43"/>
      <c r="AQ341" s="43"/>
      <c r="AR341" s="43"/>
      <c r="AS341" s="43"/>
      <c r="AT341" s="43"/>
      <c r="AU341" s="43"/>
      <c r="AV341" s="43"/>
      <c r="AW341" s="43"/>
      <c r="AX341" s="43"/>
      <c r="AY341" s="43"/>
      <c r="AZ341" s="43"/>
      <c r="BA341" s="43"/>
      <c r="BB341" s="43"/>
      <c r="BC341" s="43"/>
      <c r="BD341" s="43"/>
      <c r="BE341" s="43"/>
      <c r="BF341" s="43"/>
      <c r="BG341" s="43"/>
      <c r="BH341" s="43"/>
      <c r="BI341" s="43"/>
      <c r="BJ341" s="43"/>
      <c r="BK341" s="43"/>
      <c r="BL341" s="43"/>
      <c r="BM341" s="43"/>
      <c r="BN341" s="43"/>
      <c r="BO341" s="43"/>
      <c r="BP341" s="43"/>
      <c r="BQ341" s="43"/>
      <c r="BR341" s="43"/>
      <c r="BS341" s="43"/>
      <c r="BT341" s="43"/>
      <c r="BU341" s="43"/>
      <c r="BV341" s="43"/>
      <c r="BW341" s="43"/>
      <c r="BX341" s="43"/>
      <c r="BY341" s="43"/>
      <c r="BZ341" s="43"/>
      <c r="CA341" s="43"/>
      <c r="CB341" s="43"/>
      <c r="CC341" s="43"/>
      <c r="CD341" s="43"/>
      <c r="CE341" s="43"/>
      <c r="CF341" s="43"/>
      <c r="CG341" s="43"/>
      <c r="CH341" s="43"/>
      <c r="CI341" s="43"/>
    </row>
    <row r="342" spans="2:87" x14ac:dyDescent="0.25">
      <c r="B342" s="43"/>
      <c r="C342" s="43"/>
      <c r="D342" s="43"/>
      <c r="E342" s="43"/>
      <c r="F342" s="43"/>
      <c r="G342" s="43"/>
      <c r="H342" s="43"/>
      <c r="I342" s="43"/>
      <c r="K342" s="43"/>
      <c r="L342" s="43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  <c r="AA342" s="43"/>
      <c r="AB342" s="43"/>
      <c r="AC342" s="43"/>
      <c r="AD342" s="43"/>
      <c r="AE342" s="43"/>
      <c r="AF342" s="43"/>
      <c r="AG342" s="43"/>
      <c r="AH342" s="43"/>
      <c r="AI342" s="43"/>
      <c r="AJ342" s="43"/>
      <c r="AK342" s="43"/>
      <c r="AL342" s="43"/>
      <c r="AM342" s="43"/>
      <c r="AN342" s="43"/>
      <c r="AO342" s="43"/>
      <c r="AP342" s="43"/>
      <c r="AQ342" s="43"/>
      <c r="AR342" s="43"/>
      <c r="AS342" s="43"/>
      <c r="AT342" s="43"/>
      <c r="AU342" s="43"/>
      <c r="AV342" s="43"/>
      <c r="AW342" s="43"/>
      <c r="AX342" s="43"/>
      <c r="AY342" s="43"/>
      <c r="AZ342" s="43"/>
      <c r="BA342" s="43"/>
      <c r="BB342" s="43"/>
      <c r="BC342" s="43"/>
      <c r="BD342" s="43"/>
      <c r="BE342" s="43"/>
      <c r="BF342" s="43"/>
      <c r="BG342" s="43"/>
      <c r="BH342" s="43"/>
      <c r="BI342" s="43"/>
      <c r="BJ342" s="43"/>
      <c r="BK342" s="43"/>
      <c r="BL342" s="43"/>
      <c r="BM342" s="43"/>
      <c r="BN342" s="43"/>
      <c r="BO342" s="43"/>
      <c r="BP342" s="43"/>
      <c r="BQ342" s="43"/>
      <c r="BR342" s="43"/>
      <c r="BS342" s="43"/>
      <c r="BT342" s="43"/>
      <c r="BU342" s="43"/>
      <c r="BV342" s="43"/>
      <c r="BW342" s="43"/>
      <c r="BX342" s="43"/>
      <c r="BY342" s="43"/>
      <c r="BZ342" s="43"/>
      <c r="CA342" s="43"/>
      <c r="CB342" s="43"/>
      <c r="CC342" s="43"/>
      <c r="CD342" s="43"/>
      <c r="CE342" s="43"/>
      <c r="CF342" s="43"/>
      <c r="CG342" s="43"/>
      <c r="CH342" s="43"/>
      <c r="CI342" s="43"/>
    </row>
    <row r="343" spans="2:87" x14ac:dyDescent="0.25">
      <c r="B343" s="43"/>
      <c r="C343" s="43"/>
      <c r="D343" s="43"/>
      <c r="E343" s="43"/>
      <c r="F343" s="43"/>
      <c r="G343" s="43"/>
      <c r="H343" s="43"/>
      <c r="I343" s="43"/>
      <c r="K343" s="43"/>
      <c r="L343" s="43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  <c r="AA343" s="43"/>
      <c r="AB343" s="43"/>
      <c r="AC343" s="43"/>
      <c r="AD343" s="43"/>
      <c r="AE343" s="43"/>
      <c r="AF343" s="43"/>
      <c r="AG343" s="43"/>
      <c r="AH343" s="43"/>
      <c r="AI343" s="43"/>
      <c r="AJ343" s="43"/>
      <c r="AK343" s="43"/>
      <c r="AL343" s="43"/>
      <c r="AM343" s="43"/>
      <c r="AN343" s="43"/>
      <c r="AO343" s="43"/>
      <c r="AP343" s="43"/>
      <c r="AQ343" s="43"/>
      <c r="AR343" s="43"/>
      <c r="AS343" s="43"/>
      <c r="AT343" s="43"/>
      <c r="AU343" s="43"/>
      <c r="AV343" s="43"/>
      <c r="AW343" s="43"/>
      <c r="AX343" s="43"/>
      <c r="AY343" s="43"/>
      <c r="AZ343" s="43"/>
      <c r="BA343" s="43"/>
      <c r="BB343" s="43"/>
      <c r="BC343" s="43"/>
      <c r="BD343" s="43"/>
      <c r="BE343" s="43"/>
      <c r="BF343" s="43"/>
      <c r="BG343" s="43"/>
      <c r="BH343" s="43"/>
      <c r="BI343" s="43"/>
      <c r="BJ343" s="43"/>
      <c r="BK343" s="43"/>
      <c r="BL343" s="43"/>
      <c r="BM343" s="43"/>
      <c r="BN343" s="43"/>
      <c r="BO343" s="43"/>
      <c r="BP343" s="43"/>
      <c r="BQ343" s="43"/>
      <c r="BR343" s="43"/>
      <c r="BS343" s="43"/>
      <c r="BT343" s="43"/>
      <c r="BU343" s="43"/>
      <c r="BV343" s="43"/>
      <c r="BW343" s="43"/>
      <c r="BX343" s="43"/>
      <c r="BY343" s="43"/>
      <c r="BZ343" s="43"/>
      <c r="CA343" s="43"/>
      <c r="CB343" s="43"/>
      <c r="CC343" s="43"/>
      <c r="CD343" s="43"/>
      <c r="CE343" s="43"/>
      <c r="CF343" s="43"/>
      <c r="CG343" s="43"/>
      <c r="CH343" s="43"/>
      <c r="CI343" s="43"/>
    </row>
    <row r="344" spans="2:87" x14ac:dyDescent="0.25">
      <c r="B344" s="43"/>
      <c r="C344" s="43"/>
      <c r="D344" s="43"/>
      <c r="E344" s="43"/>
      <c r="F344" s="43"/>
      <c r="G344" s="43"/>
      <c r="H344" s="43"/>
      <c r="I344" s="43"/>
      <c r="K344" s="43"/>
      <c r="L344" s="43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  <c r="AA344" s="43"/>
      <c r="AB344" s="43"/>
      <c r="AC344" s="43"/>
      <c r="AD344" s="43"/>
      <c r="AE344" s="43"/>
      <c r="AF344" s="43"/>
      <c r="AG344" s="43"/>
      <c r="AH344" s="43"/>
      <c r="AI344" s="43"/>
      <c r="AJ344" s="43"/>
      <c r="AK344" s="43"/>
      <c r="AL344" s="43"/>
      <c r="AM344" s="43"/>
      <c r="AN344" s="43"/>
      <c r="AO344" s="43"/>
      <c r="AP344" s="43"/>
      <c r="AQ344" s="43"/>
      <c r="AR344" s="43"/>
      <c r="AS344" s="43"/>
      <c r="AT344" s="43"/>
      <c r="AU344" s="43"/>
      <c r="AV344" s="43"/>
      <c r="AW344" s="43"/>
      <c r="AX344" s="43"/>
      <c r="AY344" s="43"/>
      <c r="AZ344" s="43"/>
      <c r="BA344" s="43"/>
      <c r="BB344" s="43"/>
      <c r="BC344" s="43"/>
      <c r="BD344" s="43"/>
      <c r="BE344" s="43"/>
      <c r="BF344" s="43"/>
      <c r="BG344" s="43"/>
      <c r="BH344" s="43"/>
      <c r="BI344" s="43"/>
      <c r="BJ344" s="43"/>
      <c r="BK344" s="43"/>
      <c r="BL344" s="43"/>
      <c r="BM344" s="43"/>
      <c r="BN344" s="43"/>
      <c r="BO344" s="43"/>
      <c r="BP344" s="43"/>
      <c r="BQ344" s="43"/>
      <c r="BR344" s="43"/>
      <c r="BS344" s="43"/>
      <c r="BT344" s="43"/>
      <c r="BU344" s="43"/>
      <c r="BV344" s="43"/>
      <c r="BW344" s="43"/>
      <c r="BX344" s="43"/>
      <c r="BY344" s="43"/>
      <c r="BZ344" s="43"/>
      <c r="CA344" s="43"/>
      <c r="CB344" s="43"/>
      <c r="CC344" s="43"/>
      <c r="CD344" s="43"/>
      <c r="CE344" s="43"/>
      <c r="CF344" s="43"/>
      <c r="CG344" s="43"/>
      <c r="CH344" s="43"/>
      <c r="CI344" s="43"/>
    </row>
    <row r="345" spans="2:87" x14ac:dyDescent="0.25">
      <c r="B345" s="43"/>
      <c r="C345" s="43"/>
      <c r="D345" s="43"/>
      <c r="E345" s="43"/>
      <c r="F345" s="43"/>
      <c r="G345" s="43"/>
      <c r="H345" s="43"/>
      <c r="I345" s="43"/>
      <c r="K345" s="43"/>
      <c r="L345" s="43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  <c r="AA345" s="43"/>
      <c r="AB345" s="43"/>
      <c r="AC345" s="43"/>
      <c r="AD345" s="43"/>
      <c r="AE345" s="43"/>
      <c r="AF345" s="43"/>
      <c r="AG345" s="43"/>
      <c r="AH345" s="43"/>
      <c r="AI345" s="43"/>
      <c r="AJ345" s="43"/>
      <c r="AK345" s="43"/>
      <c r="AL345" s="43"/>
      <c r="AM345" s="43"/>
      <c r="AN345" s="43"/>
      <c r="AO345" s="43"/>
      <c r="AP345" s="43"/>
      <c r="AQ345" s="43"/>
      <c r="AR345" s="43"/>
      <c r="AS345" s="43"/>
      <c r="AT345" s="43"/>
      <c r="AU345" s="43"/>
      <c r="AV345" s="43"/>
      <c r="AW345" s="43"/>
      <c r="AX345" s="43"/>
      <c r="AY345" s="43"/>
      <c r="AZ345" s="43"/>
      <c r="BA345" s="43"/>
      <c r="BB345" s="43"/>
      <c r="BC345" s="43"/>
      <c r="BD345" s="43"/>
      <c r="BE345" s="43"/>
      <c r="BF345" s="43"/>
      <c r="BG345" s="43"/>
      <c r="BH345" s="43"/>
      <c r="BI345" s="43"/>
      <c r="BJ345" s="43"/>
      <c r="BK345" s="43"/>
      <c r="BL345" s="43"/>
      <c r="BM345" s="43"/>
      <c r="BN345" s="43"/>
      <c r="BO345" s="43"/>
      <c r="BP345" s="43"/>
      <c r="BQ345" s="43"/>
      <c r="BR345" s="43"/>
      <c r="BS345" s="43"/>
      <c r="BT345" s="43"/>
      <c r="BU345" s="43"/>
      <c r="BV345" s="43"/>
      <c r="BW345" s="43"/>
      <c r="BX345" s="43"/>
      <c r="BY345" s="43"/>
      <c r="BZ345" s="43"/>
      <c r="CA345" s="43"/>
      <c r="CB345" s="43"/>
      <c r="CC345" s="43"/>
      <c r="CD345" s="43"/>
      <c r="CE345" s="43"/>
      <c r="CF345" s="43"/>
      <c r="CG345" s="43"/>
      <c r="CH345" s="43"/>
      <c r="CI345" s="43"/>
    </row>
    <row r="346" spans="2:87" x14ac:dyDescent="0.25">
      <c r="B346" s="43"/>
      <c r="C346" s="43"/>
      <c r="D346" s="43"/>
      <c r="E346" s="43"/>
      <c r="F346" s="43"/>
      <c r="G346" s="43"/>
      <c r="H346" s="43"/>
      <c r="I346" s="43"/>
      <c r="K346" s="43"/>
      <c r="L346" s="43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  <c r="AA346" s="43"/>
      <c r="AB346" s="43"/>
      <c r="AC346" s="43"/>
      <c r="AD346" s="43"/>
      <c r="AE346" s="43"/>
      <c r="AF346" s="43"/>
      <c r="AG346" s="43"/>
      <c r="AH346" s="43"/>
      <c r="AI346" s="43"/>
      <c r="AJ346" s="43"/>
      <c r="AK346" s="43"/>
      <c r="AL346" s="43"/>
      <c r="AM346" s="43"/>
      <c r="AN346" s="43"/>
      <c r="AO346" s="43"/>
      <c r="AP346" s="43"/>
      <c r="AQ346" s="43"/>
      <c r="AR346" s="43"/>
      <c r="AS346" s="43"/>
      <c r="AT346" s="43"/>
      <c r="AU346" s="43"/>
      <c r="AV346" s="43"/>
      <c r="AW346" s="43"/>
      <c r="AX346" s="43"/>
      <c r="AY346" s="43"/>
      <c r="AZ346" s="43"/>
      <c r="BA346" s="43"/>
      <c r="BB346" s="43"/>
      <c r="BC346" s="43"/>
      <c r="BD346" s="43"/>
      <c r="BE346" s="43"/>
      <c r="BF346" s="43"/>
      <c r="BG346" s="43"/>
      <c r="BH346" s="43"/>
      <c r="BI346" s="43"/>
      <c r="BJ346" s="43"/>
      <c r="BK346" s="43"/>
      <c r="BL346" s="43"/>
      <c r="BM346" s="43"/>
      <c r="BN346" s="43"/>
      <c r="BO346" s="43"/>
      <c r="BP346" s="43"/>
      <c r="BQ346" s="43"/>
      <c r="BR346" s="43"/>
      <c r="BS346" s="43"/>
      <c r="BT346" s="43"/>
      <c r="BU346" s="43"/>
      <c r="BV346" s="43"/>
      <c r="BW346" s="43"/>
      <c r="BX346" s="43"/>
      <c r="BY346" s="43"/>
      <c r="BZ346" s="43"/>
      <c r="CA346" s="43"/>
      <c r="CB346" s="43"/>
      <c r="CC346" s="43"/>
      <c r="CD346" s="43"/>
      <c r="CE346" s="43"/>
      <c r="CF346" s="43"/>
      <c r="CG346" s="43"/>
      <c r="CH346" s="43"/>
      <c r="CI346" s="43"/>
    </row>
    <row r="347" spans="2:87" x14ac:dyDescent="0.25">
      <c r="B347" s="43"/>
      <c r="C347" s="43"/>
      <c r="D347" s="43"/>
      <c r="E347" s="43"/>
      <c r="F347" s="43"/>
      <c r="G347" s="43"/>
      <c r="H347" s="43"/>
      <c r="I347" s="43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  <c r="AA347" s="43"/>
      <c r="AB347" s="43"/>
      <c r="AC347" s="43"/>
      <c r="AD347" s="43"/>
      <c r="AE347" s="43"/>
      <c r="AF347" s="43"/>
      <c r="AG347" s="43"/>
      <c r="AH347" s="43"/>
      <c r="AI347" s="43"/>
      <c r="AJ347" s="43"/>
      <c r="AK347" s="43"/>
      <c r="AL347" s="43"/>
      <c r="AM347" s="43"/>
      <c r="AN347" s="43"/>
      <c r="AO347" s="43"/>
      <c r="AP347" s="43"/>
      <c r="AQ347" s="43"/>
      <c r="AR347" s="43"/>
      <c r="AS347" s="43"/>
      <c r="AT347" s="43"/>
      <c r="AU347" s="43"/>
      <c r="AV347" s="43"/>
      <c r="AW347" s="43"/>
      <c r="AX347" s="43"/>
      <c r="AY347" s="43"/>
      <c r="AZ347" s="43"/>
      <c r="BA347" s="43"/>
      <c r="BB347" s="43"/>
      <c r="BC347" s="43"/>
      <c r="BD347" s="43"/>
      <c r="BE347" s="43"/>
      <c r="BF347" s="43"/>
      <c r="BG347" s="43"/>
      <c r="BH347" s="43"/>
      <c r="BI347" s="43"/>
      <c r="BJ347" s="43"/>
      <c r="BK347" s="43"/>
      <c r="BL347" s="43"/>
      <c r="BM347" s="43"/>
      <c r="BN347" s="43"/>
      <c r="BO347" s="43"/>
      <c r="BP347" s="43"/>
      <c r="BQ347" s="43"/>
      <c r="BR347" s="43"/>
      <c r="BS347" s="43"/>
      <c r="BT347" s="43"/>
      <c r="BU347" s="43"/>
      <c r="BV347" s="43"/>
      <c r="BW347" s="43"/>
      <c r="BX347" s="43"/>
      <c r="BY347" s="43"/>
      <c r="BZ347" s="43"/>
      <c r="CA347" s="43"/>
      <c r="CB347" s="43"/>
      <c r="CC347" s="43"/>
      <c r="CD347" s="43"/>
      <c r="CE347" s="43"/>
      <c r="CF347" s="43"/>
      <c r="CG347" s="43"/>
      <c r="CH347" s="43"/>
      <c r="CI347" s="43"/>
    </row>
    <row r="348" spans="2:87" x14ac:dyDescent="0.25">
      <c r="B348" s="43"/>
      <c r="C348" s="43"/>
      <c r="D348" s="43"/>
      <c r="E348" s="43"/>
      <c r="F348" s="43"/>
      <c r="G348" s="43"/>
      <c r="H348" s="43"/>
      <c r="I348" s="43"/>
      <c r="K348" s="43"/>
      <c r="L348" s="43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  <c r="AA348" s="43"/>
      <c r="AB348" s="43"/>
      <c r="AC348" s="43"/>
      <c r="AD348" s="43"/>
      <c r="AE348" s="43"/>
      <c r="AF348" s="43"/>
      <c r="AG348" s="43"/>
      <c r="AH348" s="43"/>
      <c r="AI348" s="43"/>
      <c r="AJ348" s="43"/>
      <c r="AK348" s="43"/>
      <c r="AL348" s="43"/>
      <c r="AM348" s="43"/>
      <c r="AN348" s="43"/>
      <c r="AO348" s="43"/>
      <c r="AP348" s="43"/>
      <c r="AQ348" s="43"/>
      <c r="AR348" s="43"/>
      <c r="AS348" s="43"/>
      <c r="AT348" s="43"/>
      <c r="AU348" s="43"/>
      <c r="AV348" s="43"/>
      <c r="AW348" s="43"/>
      <c r="AX348" s="43"/>
      <c r="AY348" s="43"/>
      <c r="AZ348" s="43"/>
      <c r="BA348" s="43"/>
      <c r="BB348" s="43"/>
      <c r="BC348" s="43"/>
      <c r="BD348" s="43"/>
      <c r="BE348" s="43"/>
      <c r="BF348" s="43"/>
      <c r="BG348" s="43"/>
      <c r="BH348" s="43"/>
      <c r="BI348" s="43"/>
      <c r="BJ348" s="43"/>
      <c r="BK348" s="43"/>
      <c r="BL348" s="43"/>
      <c r="BM348" s="43"/>
      <c r="BN348" s="43"/>
      <c r="BO348" s="43"/>
      <c r="BP348" s="43"/>
      <c r="BQ348" s="43"/>
      <c r="BR348" s="43"/>
      <c r="BS348" s="43"/>
      <c r="BT348" s="43"/>
      <c r="BU348" s="43"/>
      <c r="BV348" s="43"/>
      <c r="BW348" s="43"/>
      <c r="BX348" s="43"/>
      <c r="BY348" s="43"/>
      <c r="BZ348" s="43"/>
      <c r="CA348" s="43"/>
      <c r="CB348" s="43"/>
      <c r="CC348" s="43"/>
      <c r="CD348" s="43"/>
      <c r="CE348" s="43"/>
      <c r="CF348" s="43"/>
      <c r="CG348" s="43"/>
      <c r="CH348" s="43"/>
      <c r="CI348" s="43"/>
    </row>
    <row r="349" spans="2:87" x14ac:dyDescent="0.25">
      <c r="B349" s="43"/>
      <c r="C349" s="43"/>
      <c r="D349" s="43"/>
      <c r="E349" s="43"/>
      <c r="F349" s="43"/>
      <c r="G349" s="43"/>
      <c r="H349" s="43"/>
      <c r="I349" s="43"/>
      <c r="K349" s="43"/>
      <c r="L349" s="43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  <c r="AA349" s="43"/>
      <c r="AB349" s="43"/>
      <c r="AC349" s="43"/>
      <c r="AD349" s="43"/>
      <c r="AE349" s="43"/>
      <c r="AF349" s="43"/>
      <c r="AG349" s="43"/>
      <c r="AH349" s="43"/>
      <c r="AI349" s="43"/>
      <c r="AJ349" s="43"/>
      <c r="AK349" s="43"/>
      <c r="AL349" s="43"/>
      <c r="AM349" s="43"/>
      <c r="AN349" s="43"/>
      <c r="AO349" s="43"/>
      <c r="AP349" s="43"/>
      <c r="AQ349" s="43"/>
      <c r="AR349" s="43"/>
      <c r="AS349" s="43"/>
      <c r="AT349" s="43"/>
      <c r="AU349" s="43"/>
      <c r="AV349" s="43"/>
      <c r="AW349" s="43"/>
      <c r="AX349" s="43"/>
      <c r="AY349" s="43"/>
      <c r="AZ349" s="43"/>
      <c r="BA349" s="43"/>
      <c r="BB349" s="43"/>
      <c r="BC349" s="43"/>
      <c r="BD349" s="43"/>
      <c r="BE349" s="43"/>
      <c r="BF349" s="43"/>
      <c r="BG349" s="43"/>
      <c r="BH349" s="43"/>
      <c r="BI349" s="43"/>
      <c r="BJ349" s="43"/>
      <c r="BK349" s="43"/>
      <c r="BL349" s="43"/>
      <c r="BM349" s="43"/>
      <c r="BN349" s="43"/>
      <c r="BO349" s="43"/>
      <c r="BP349" s="43"/>
      <c r="BQ349" s="43"/>
      <c r="BR349" s="43"/>
      <c r="BS349" s="43"/>
      <c r="BT349" s="43"/>
      <c r="BU349" s="43"/>
      <c r="BV349" s="43"/>
      <c r="BW349" s="43"/>
      <c r="BX349" s="43"/>
      <c r="BY349" s="43"/>
      <c r="BZ349" s="43"/>
      <c r="CA349" s="43"/>
      <c r="CB349" s="43"/>
      <c r="CC349" s="43"/>
      <c r="CD349" s="43"/>
      <c r="CE349" s="43"/>
      <c r="CF349" s="43"/>
      <c r="CG349" s="43"/>
      <c r="CH349" s="43"/>
      <c r="CI349" s="43"/>
    </row>
    <row r="350" spans="2:87" x14ac:dyDescent="0.25">
      <c r="B350" s="43"/>
      <c r="C350" s="43"/>
      <c r="D350" s="43"/>
      <c r="E350" s="43"/>
      <c r="F350" s="43"/>
      <c r="G350" s="43"/>
      <c r="H350" s="43"/>
      <c r="I350" s="43"/>
      <c r="K350" s="43"/>
      <c r="L350" s="43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  <c r="AA350" s="43"/>
      <c r="AB350" s="43"/>
      <c r="AC350" s="43"/>
      <c r="AD350" s="43"/>
      <c r="AE350" s="43"/>
      <c r="AF350" s="43"/>
      <c r="AG350" s="43"/>
      <c r="AH350" s="43"/>
      <c r="AI350" s="43"/>
      <c r="AJ350" s="43"/>
      <c r="AK350" s="43"/>
      <c r="AL350" s="43"/>
      <c r="AM350" s="43"/>
      <c r="AN350" s="43"/>
      <c r="AO350" s="43"/>
      <c r="AP350" s="43"/>
      <c r="AQ350" s="43"/>
      <c r="AR350" s="43"/>
      <c r="AS350" s="43"/>
      <c r="AT350" s="43"/>
      <c r="AU350" s="43"/>
      <c r="AV350" s="43"/>
      <c r="AW350" s="43"/>
      <c r="AX350" s="43"/>
      <c r="AY350" s="43"/>
      <c r="AZ350" s="43"/>
      <c r="BA350" s="43"/>
      <c r="BB350" s="43"/>
      <c r="BC350" s="43"/>
      <c r="BD350" s="43"/>
      <c r="BE350" s="43"/>
      <c r="BF350" s="43"/>
      <c r="BG350" s="43"/>
      <c r="BH350" s="43"/>
      <c r="BI350" s="43"/>
      <c r="BJ350" s="43"/>
      <c r="BK350" s="43"/>
      <c r="BL350" s="43"/>
      <c r="BM350" s="43"/>
      <c r="BN350" s="43"/>
      <c r="BO350" s="43"/>
      <c r="BP350" s="43"/>
      <c r="BQ350" s="43"/>
      <c r="BR350" s="43"/>
      <c r="BS350" s="43"/>
      <c r="BT350" s="43"/>
      <c r="BU350" s="43"/>
      <c r="BV350" s="43"/>
      <c r="BW350" s="43"/>
      <c r="BX350" s="43"/>
      <c r="BY350" s="43"/>
      <c r="BZ350" s="43"/>
      <c r="CA350" s="43"/>
      <c r="CB350" s="43"/>
      <c r="CC350" s="43"/>
      <c r="CD350" s="43"/>
      <c r="CE350" s="43"/>
      <c r="CF350" s="43"/>
      <c r="CG350" s="43"/>
      <c r="CH350" s="43"/>
      <c r="CI350" s="43"/>
    </row>
    <row r="351" spans="2:87" x14ac:dyDescent="0.25">
      <c r="B351" s="43"/>
      <c r="C351" s="43"/>
      <c r="D351" s="43"/>
      <c r="E351" s="43"/>
      <c r="F351" s="43"/>
      <c r="G351" s="43"/>
      <c r="H351" s="43"/>
      <c r="I351" s="43"/>
      <c r="K351" s="43"/>
      <c r="L351" s="43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  <c r="AA351" s="43"/>
      <c r="AB351" s="43"/>
      <c r="AC351" s="43"/>
      <c r="AD351" s="43"/>
      <c r="AE351" s="43"/>
      <c r="AF351" s="43"/>
      <c r="AG351" s="43"/>
      <c r="AH351" s="43"/>
      <c r="AI351" s="43"/>
      <c r="AJ351" s="43"/>
      <c r="AK351" s="43"/>
      <c r="AL351" s="43"/>
      <c r="AM351" s="43"/>
      <c r="AN351" s="43"/>
      <c r="AO351" s="43"/>
      <c r="AP351" s="43"/>
      <c r="AQ351" s="43"/>
      <c r="AR351" s="43"/>
      <c r="AS351" s="43"/>
      <c r="AT351" s="43"/>
      <c r="AU351" s="43"/>
      <c r="AV351" s="43"/>
      <c r="AW351" s="43"/>
      <c r="AX351" s="43"/>
      <c r="AY351" s="43"/>
      <c r="AZ351" s="43"/>
      <c r="BA351" s="43"/>
      <c r="BB351" s="43"/>
      <c r="BC351" s="43"/>
      <c r="BD351" s="43"/>
      <c r="BE351" s="43"/>
      <c r="BF351" s="43"/>
      <c r="BG351" s="43"/>
      <c r="BH351" s="43"/>
      <c r="BI351" s="43"/>
      <c r="BJ351" s="43"/>
      <c r="BK351" s="43"/>
      <c r="BL351" s="43"/>
      <c r="BM351" s="43"/>
      <c r="BN351" s="43"/>
      <c r="BO351" s="43"/>
      <c r="BP351" s="43"/>
      <c r="BQ351" s="43"/>
      <c r="BR351" s="43"/>
      <c r="BS351" s="43"/>
      <c r="BT351" s="43"/>
      <c r="BU351" s="43"/>
      <c r="BV351" s="43"/>
      <c r="BW351" s="43"/>
      <c r="BX351" s="43"/>
      <c r="BY351" s="43"/>
      <c r="BZ351" s="43"/>
      <c r="CA351" s="43"/>
      <c r="CB351" s="43"/>
      <c r="CC351" s="43"/>
      <c r="CD351" s="43"/>
      <c r="CE351" s="43"/>
      <c r="CF351" s="43"/>
      <c r="CG351" s="43"/>
      <c r="CH351" s="43"/>
      <c r="CI351" s="43"/>
    </row>
    <row r="352" spans="2:87" x14ac:dyDescent="0.25">
      <c r="B352" s="43"/>
      <c r="C352" s="43"/>
      <c r="D352" s="43"/>
      <c r="E352" s="43"/>
      <c r="F352" s="43"/>
      <c r="G352" s="43"/>
      <c r="H352" s="43"/>
      <c r="I352" s="43"/>
      <c r="K352" s="43"/>
      <c r="L352" s="43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  <c r="AA352" s="43"/>
      <c r="AB352" s="43"/>
      <c r="AC352" s="43"/>
      <c r="AD352" s="43"/>
      <c r="AE352" s="43"/>
      <c r="AF352" s="43"/>
      <c r="AG352" s="43"/>
      <c r="AH352" s="43"/>
      <c r="AI352" s="43"/>
      <c r="AJ352" s="43"/>
      <c r="AK352" s="43"/>
      <c r="AL352" s="43"/>
      <c r="AM352" s="43"/>
      <c r="AN352" s="43"/>
      <c r="AO352" s="43"/>
      <c r="AP352" s="43"/>
      <c r="AQ352" s="43"/>
      <c r="AR352" s="43"/>
      <c r="AS352" s="43"/>
      <c r="AT352" s="43"/>
      <c r="AU352" s="43"/>
      <c r="AV352" s="43"/>
      <c r="AW352" s="43"/>
      <c r="AX352" s="43"/>
      <c r="AY352" s="43"/>
      <c r="AZ352" s="43"/>
      <c r="BA352" s="43"/>
      <c r="BB352" s="43"/>
      <c r="BC352" s="43"/>
      <c r="BD352" s="43"/>
      <c r="BE352" s="43"/>
      <c r="BF352" s="43"/>
      <c r="BG352" s="43"/>
      <c r="BH352" s="43"/>
      <c r="BI352" s="43"/>
      <c r="BJ352" s="43"/>
      <c r="BK352" s="43"/>
      <c r="BL352" s="43"/>
      <c r="BM352" s="43"/>
      <c r="BN352" s="43"/>
      <c r="BO352" s="43"/>
      <c r="BP352" s="43"/>
      <c r="BQ352" s="43"/>
      <c r="BR352" s="43"/>
      <c r="BS352" s="43"/>
      <c r="BT352" s="43"/>
      <c r="BU352" s="43"/>
      <c r="BV352" s="43"/>
      <c r="BW352" s="43"/>
      <c r="BX352" s="43"/>
      <c r="BY352" s="43"/>
      <c r="BZ352" s="43"/>
      <c r="CA352" s="43"/>
      <c r="CB352" s="43"/>
      <c r="CC352" s="43"/>
      <c r="CD352" s="43"/>
      <c r="CE352" s="43"/>
      <c r="CF352" s="43"/>
      <c r="CG352" s="43"/>
      <c r="CH352" s="43"/>
      <c r="CI352" s="43"/>
    </row>
    <row r="353" spans="2:87" x14ac:dyDescent="0.25">
      <c r="B353" s="43"/>
      <c r="C353" s="43"/>
      <c r="D353" s="43"/>
      <c r="E353" s="43"/>
      <c r="F353" s="43"/>
      <c r="G353" s="43"/>
      <c r="H353" s="43"/>
      <c r="I353" s="43"/>
      <c r="K353" s="43"/>
      <c r="L353" s="43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  <c r="AA353" s="43"/>
      <c r="AB353" s="43"/>
      <c r="AC353" s="43"/>
      <c r="AD353" s="43"/>
      <c r="AE353" s="43"/>
      <c r="AF353" s="43"/>
      <c r="AG353" s="43"/>
      <c r="AH353" s="43"/>
      <c r="AI353" s="43"/>
      <c r="AJ353" s="43"/>
      <c r="AK353" s="43"/>
      <c r="AL353" s="43"/>
      <c r="AM353" s="43"/>
      <c r="AN353" s="43"/>
      <c r="AO353" s="43"/>
      <c r="AP353" s="43"/>
      <c r="AQ353" s="43"/>
      <c r="AR353" s="43"/>
      <c r="AS353" s="43"/>
      <c r="AT353" s="43"/>
      <c r="AU353" s="43"/>
      <c r="AV353" s="43"/>
      <c r="AW353" s="43"/>
      <c r="AX353" s="43"/>
      <c r="AY353" s="43"/>
      <c r="AZ353" s="43"/>
      <c r="BA353" s="43"/>
      <c r="BB353" s="43"/>
      <c r="BC353" s="43"/>
      <c r="BD353" s="43"/>
      <c r="BE353" s="43"/>
      <c r="BF353" s="43"/>
      <c r="BG353" s="43"/>
      <c r="BH353" s="43"/>
      <c r="BI353" s="43"/>
      <c r="BJ353" s="43"/>
      <c r="BK353" s="43"/>
      <c r="BL353" s="43"/>
      <c r="BM353" s="43"/>
      <c r="BN353" s="43"/>
      <c r="BO353" s="43"/>
      <c r="BP353" s="43"/>
      <c r="BQ353" s="43"/>
      <c r="BR353" s="43"/>
      <c r="BS353" s="43"/>
      <c r="BT353" s="43"/>
      <c r="BU353" s="43"/>
      <c r="BV353" s="43"/>
      <c r="BW353" s="43"/>
      <c r="BX353" s="43"/>
      <c r="BY353" s="43"/>
      <c r="BZ353" s="43"/>
      <c r="CA353" s="43"/>
      <c r="CB353" s="43"/>
      <c r="CC353" s="43"/>
      <c r="CD353" s="43"/>
      <c r="CE353" s="43"/>
      <c r="CF353" s="43"/>
      <c r="CG353" s="43"/>
      <c r="CH353" s="43"/>
      <c r="CI353" s="43"/>
    </row>
    <row r="354" spans="2:87" x14ac:dyDescent="0.25">
      <c r="B354" s="43"/>
      <c r="C354" s="43"/>
      <c r="D354" s="43"/>
      <c r="E354" s="43"/>
      <c r="F354" s="43"/>
      <c r="G354" s="43"/>
      <c r="H354" s="43"/>
      <c r="I354" s="43"/>
      <c r="K354" s="43"/>
      <c r="L354" s="43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  <c r="AA354" s="43"/>
      <c r="AB354" s="43"/>
      <c r="AC354" s="43"/>
      <c r="AD354" s="43"/>
      <c r="AE354" s="43"/>
      <c r="AF354" s="43"/>
      <c r="AG354" s="43"/>
      <c r="AH354" s="43"/>
      <c r="AI354" s="43"/>
      <c r="AJ354" s="43"/>
      <c r="AK354" s="43"/>
      <c r="AL354" s="43"/>
      <c r="AM354" s="43"/>
      <c r="AN354" s="43"/>
      <c r="AO354" s="43"/>
      <c r="AP354" s="43"/>
      <c r="AQ354" s="43"/>
      <c r="AR354" s="43"/>
      <c r="AS354" s="43"/>
      <c r="AT354" s="43"/>
      <c r="AU354" s="43"/>
      <c r="AV354" s="43"/>
      <c r="AW354" s="43"/>
      <c r="AX354" s="43"/>
      <c r="AY354" s="43"/>
      <c r="AZ354" s="43"/>
      <c r="BA354" s="43"/>
      <c r="BB354" s="43"/>
      <c r="BC354" s="43"/>
      <c r="BD354" s="43"/>
      <c r="BE354" s="43"/>
      <c r="BF354" s="43"/>
      <c r="BG354" s="43"/>
      <c r="BH354" s="43"/>
      <c r="BI354" s="43"/>
      <c r="BJ354" s="43"/>
      <c r="BK354" s="43"/>
      <c r="BL354" s="43"/>
      <c r="BM354" s="43"/>
      <c r="BN354" s="43"/>
      <c r="BO354" s="43"/>
      <c r="BP354" s="43"/>
      <c r="BQ354" s="43"/>
      <c r="BR354" s="43"/>
      <c r="BS354" s="43"/>
      <c r="BT354" s="43"/>
      <c r="BU354" s="43"/>
      <c r="BV354" s="43"/>
      <c r="BW354" s="43"/>
      <c r="BX354" s="43"/>
      <c r="BY354" s="43"/>
      <c r="BZ354" s="43"/>
      <c r="CA354" s="43"/>
      <c r="CB354" s="43"/>
      <c r="CC354" s="43"/>
      <c r="CD354" s="43"/>
      <c r="CE354" s="43"/>
      <c r="CF354" s="43"/>
      <c r="CG354" s="43"/>
      <c r="CH354" s="43"/>
      <c r="CI354" s="43"/>
    </row>
    <row r="355" spans="2:87" x14ac:dyDescent="0.25">
      <c r="B355" s="43"/>
      <c r="C355" s="43"/>
      <c r="D355" s="43"/>
      <c r="E355" s="43"/>
      <c r="F355" s="43"/>
      <c r="G355" s="43"/>
      <c r="H355" s="43"/>
      <c r="I355" s="43"/>
      <c r="K355" s="43"/>
      <c r="L355" s="43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  <c r="AA355" s="43"/>
      <c r="AB355" s="43"/>
      <c r="AC355" s="43"/>
      <c r="AD355" s="43"/>
      <c r="AE355" s="43"/>
      <c r="AF355" s="43"/>
      <c r="AG355" s="43"/>
      <c r="AH355" s="43"/>
      <c r="AI355" s="43"/>
      <c r="AJ355" s="43"/>
      <c r="AK355" s="43"/>
      <c r="AL355" s="43"/>
      <c r="AM355" s="43"/>
      <c r="AN355" s="43"/>
      <c r="AO355" s="43"/>
      <c r="AP355" s="43"/>
      <c r="AQ355" s="43"/>
      <c r="AR355" s="43"/>
      <c r="AS355" s="43"/>
      <c r="AT355" s="43"/>
      <c r="AU355" s="43"/>
      <c r="AV355" s="43"/>
      <c r="AW355" s="43"/>
      <c r="AX355" s="43"/>
      <c r="AY355" s="43"/>
      <c r="AZ355" s="43"/>
      <c r="BA355" s="43"/>
      <c r="BB355" s="43"/>
      <c r="BC355" s="43"/>
      <c r="BD355" s="43"/>
      <c r="BE355" s="43"/>
      <c r="BF355" s="43"/>
      <c r="BG355" s="43"/>
      <c r="BH355" s="43"/>
      <c r="BI355" s="43"/>
      <c r="BJ355" s="43"/>
      <c r="BK355" s="43"/>
      <c r="BL355" s="43"/>
      <c r="BM355" s="43"/>
      <c r="BN355" s="43"/>
      <c r="BO355" s="43"/>
      <c r="BP355" s="43"/>
      <c r="BQ355" s="43"/>
      <c r="BR355" s="43"/>
      <c r="BS355" s="43"/>
      <c r="BT355" s="43"/>
      <c r="BU355" s="43"/>
      <c r="BV355" s="43"/>
      <c r="BW355" s="43"/>
      <c r="BX355" s="43"/>
      <c r="BY355" s="43"/>
      <c r="BZ355" s="43"/>
      <c r="CA355" s="43"/>
      <c r="CB355" s="43"/>
      <c r="CC355" s="43"/>
      <c r="CD355" s="43"/>
      <c r="CE355" s="43"/>
      <c r="CF355" s="43"/>
      <c r="CG355" s="43"/>
      <c r="CH355" s="43"/>
      <c r="CI355" s="43"/>
    </row>
    <row r="356" spans="2:87" x14ac:dyDescent="0.25">
      <c r="B356" s="43"/>
      <c r="C356" s="43"/>
      <c r="D356" s="43"/>
      <c r="E356" s="43"/>
      <c r="F356" s="43"/>
      <c r="G356" s="43"/>
      <c r="H356" s="43"/>
      <c r="I356" s="43"/>
      <c r="K356" s="43"/>
      <c r="L356" s="43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  <c r="AA356" s="43"/>
      <c r="AB356" s="43"/>
      <c r="AC356" s="43"/>
      <c r="AD356" s="43"/>
      <c r="AE356" s="43"/>
      <c r="AF356" s="43"/>
      <c r="AG356" s="43"/>
      <c r="AH356" s="43"/>
      <c r="AI356" s="43"/>
      <c r="AJ356" s="43"/>
      <c r="AK356" s="43"/>
      <c r="AL356" s="43"/>
      <c r="AM356" s="43"/>
      <c r="AN356" s="43"/>
      <c r="AO356" s="43"/>
      <c r="AP356" s="43"/>
      <c r="AQ356" s="43"/>
      <c r="AR356" s="43"/>
      <c r="AS356" s="43"/>
      <c r="AT356" s="43"/>
      <c r="AU356" s="43"/>
      <c r="AV356" s="43"/>
      <c r="AW356" s="43"/>
      <c r="AX356" s="43"/>
      <c r="AY356" s="43"/>
      <c r="AZ356" s="43"/>
      <c r="BA356" s="43"/>
      <c r="BB356" s="43"/>
      <c r="BC356" s="43"/>
      <c r="BD356" s="43"/>
      <c r="BE356" s="43"/>
      <c r="BF356" s="43"/>
      <c r="BG356" s="43"/>
      <c r="BH356" s="43"/>
      <c r="BI356" s="43"/>
      <c r="BJ356" s="43"/>
      <c r="BK356" s="43"/>
      <c r="BL356" s="43"/>
      <c r="BM356" s="43"/>
      <c r="BN356" s="43"/>
      <c r="BO356" s="43"/>
      <c r="BP356" s="43"/>
      <c r="BQ356" s="43"/>
      <c r="BR356" s="43"/>
      <c r="BS356" s="43"/>
      <c r="BT356" s="43"/>
      <c r="BU356" s="43"/>
      <c r="BV356" s="43"/>
      <c r="BW356" s="43"/>
      <c r="BX356" s="43"/>
      <c r="BY356" s="43"/>
      <c r="BZ356" s="43"/>
      <c r="CA356" s="43"/>
      <c r="CB356" s="43"/>
      <c r="CC356" s="43"/>
      <c r="CD356" s="43"/>
      <c r="CE356" s="43"/>
      <c r="CF356" s="43"/>
      <c r="CG356" s="43"/>
      <c r="CH356" s="43"/>
      <c r="CI356" s="43"/>
    </row>
    <row r="357" spans="2:87" x14ac:dyDescent="0.25">
      <c r="B357" s="43"/>
      <c r="C357" s="43"/>
      <c r="D357" s="43"/>
      <c r="E357" s="43"/>
      <c r="F357" s="43"/>
      <c r="G357" s="43"/>
      <c r="H357" s="43"/>
      <c r="I357" s="43"/>
      <c r="K357" s="43"/>
      <c r="L357" s="43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  <c r="AA357" s="43"/>
      <c r="AB357" s="43"/>
      <c r="AC357" s="43"/>
      <c r="AD357" s="43"/>
      <c r="AE357" s="43"/>
      <c r="AF357" s="43"/>
      <c r="AG357" s="43"/>
      <c r="AH357" s="43"/>
      <c r="AI357" s="43"/>
      <c r="AJ357" s="43"/>
      <c r="AK357" s="43"/>
      <c r="AL357" s="43"/>
      <c r="AM357" s="43"/>
      <c r="AN357" s="43"/>
      <c r="AO357" s="43"/>
      <c r="AP357" s="43"/>
      <c r="AQ357" s="43"/>
      <c r="AR357" s="43"/>
      <c r="AS357" s="43"/>
      <c r="AT357" s="43"/>
      <c r="AU357" s="43"/>
      <c r="AV357" s="43"/>
      <c r="AW357" s="43"/>
      <c r="AX357" s="43"/>
      <c r="AY357" s="43"/>
      <c r="AZ357" s="43"/>
      <c r="BA357" s="43"/>
      <c r="BB357" s="43"/>
      <c r="BC357" s="43"/>
      <c r="BD357" s="43"/>
      <c r="BE357" s="43"/>
      <c r="BF357" s="43"/>
      <c r="BG357" s="43"/>
      <c r="BH357" s="43"/>
      <c r="BI357" s="43"/>
      <c r="BJ357" s="43"/>
      <c r="BK357" s="43"/>
      <c r="BL357" s="43"/>
      <c r="BM357" s="43"/>
      <c r="BN357" s="43"/>
      <c r="BO357" s="43"/>
      <c r="BP357" s="43"/>
      <c r="BQ357" s="43"/>
      <c r="BR357" s="43"/>
      <c r="BS357" s="43"/>
      <c r="BT357" s="43"/>
      <c r="BU357" s="43"/>
      <c r="BV357" s="43"/>
      <c r="BW357" s="43"/>
      <c r="BX357" s="43"/>
      <c r="BY357" s="43"/>
      <c r="BZ357" s="43"/>
      <c r="CA357" s="43"/>
      <c r="CB357" s="43"/>
      <c r="CC357" s="43"/>
      <c r="CD357" s="43"/>
      <c r="CE357" s="43"/>
      <c r="CF357" s="43"/>
      <c r="CG357" s="43"/>
      <c r="CH357" s="43"/>
      <c r="CI357" s="43"/>
    </row>
    <row r="358" spans="2:87" x14ac:dyDescent="0.25">
      <c r="B358" s="43"/>
      <c r="C358" s="43"/>
      <c r="D358" s="43"/>
      <c r="E358" s="43"/>
      <c r="F358" s="43"/>
      <c r="G358" s="43"/>
      <c r="H358" s="43"/>
      <c r="I358" s="43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  <c r="AA358" s="43"/>
      <c r="AB358" s="43"/>
      <c r="AC358" s="43"/>
      <c r="AD358" s="43"/>
      <c r="AE358" s="43"/>
      <c r="AF358" s="43"/>
      <c r="AG358" s="43"/>
      <c r="AH358" s="43"/>
      <c r="AI358" s="43"/>
      <c r="AJ358" s="43"/>
      <c r="AK358" s="43"/>
      <c r="AL358" s="43"/>
      <c r="AM358" s="43"/>
      <c r="AN358" s="43"/>
      <c r="AO358" s="43"/>
      <c r="AP358" s="43"/>
      <c r="AQ358" s="43"/>
      <c r="AR358" s="43"/>
      <c r="AS358" s="43"/>
      <c r="AT358" s="43"/>
      <c r="AU358" s="43"/>
      <c r="AV358" s="43"/>
      <c r="AW358" s="43"/>
      <c r="AX358" s="43"/>
      <c r="AY358" s="43"/>
      <c r="AZ358" s="43"/>
      <c r="BA358" s="43"/>
      <c r="BB358" s="43"/>
      <c r="BC358" s="43"/>
      <c r="BD358" s="43"/>
      <c r="BE358" s="43"/>
      <c r="BF358" s="43"/>
      <c r="BG358" s="43"/>
      <c r="BH358" s="43"/>
      <c r="BI358" s="43"/>
      <c r="BJ358" s="43"/>
      <c r="BK358" s="43"/>
      <c r="BL358" s="43"/>
      <c r="BM358" s="43"/>
      <c r="BN358" s="43"/>
      <c r="BO358" s="43"/>
      <c r="BP358" s="43"/>
      <c r="BQ358" s="43"/>
      <c r="BR358" s="43"/>
      <c r="BS358" s="43"/>
      <c r="BT358" s="43"/>
      <c r="BU358" s="43"/>
      <c r="BV358" s="43"/>
      <c r="BW358" s="43"/>
      <c r="BX358" s="43"/>
      <c r="BY358" s="43"/>
      <c r="BZ358" s="43"/>
      <c r="CA358" s="43"/>
      <c r="CB358" s="43"/>
      <c r="CC358" s="43"/>
      <c r="CD358" s="43"/>
      <c r="CE358" s="43"/>
      <c r="CF358" s="43"/>
      <c r="CG358" s="43"/>
      <c r="CH358" s="43"/>
      <c r="CI358" s="43"/>
    </row>
    <row r="359" spans="2:87" x14ac:dyDescent="0.25">
      <c r="B359" s="43"/>
      <c r="C359" s="43"/>
      <c r="D359" s="43"/>
      <c r="E359" s="43"/>
      <c r="F359" s="43"/>
      <c r="G359" s="43"/>
      <c r="H359" s="43"/>
      <c r="I359" s="43"/>
      <c r="K359" s="43"/>
      <c r="L359" s="43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  <c r="AA359" s="43"/>
      <c r="AB359" s="43"/>
      <c r="AC359" s="43"/>
      <c r="AD359" s="43"/>
      <c r="AE359" s="43"/>
      <c r="AF359" s="43"/>
      <c r="AG359" s="43"/>
      <c r="AH359" s="43"/>
      <c r="AI359" s="43"/>
      <c r="AJ359" s="43"/>
      <c r="AK359" s="43"/>
      <c r="AL359" s="43"/>
      <c r="AM359" s="43"/>
      <c r="AN359" s="43"/>
      <c r="AO359" s="43"/>
      <c r="AP359" s="43"/>
      <c r="AQ359" s="43"/>
      <c r="AR359" s="43"/>
      <c r="AS359" s="43"/>
      <c r="AT359" s="43"/>
      <c r="AU359" s="43"/>
      <c r="AV359" s="43"/>
      <c r="AW359" s="43"/>
      <c r="AX359" s="43"/>
      <c r="AY359" s="43"/>
      <c r="AZ359" s="43"/>
      <c r="BA359" s="43"/>
      <c r="BB359" s="43"/>
      <c r="BC359" s="43"/>
      <c r="BD359" s="43"/>
      <c r="BE359" s="43"/>
      <c r="BF359" s="43"/>
      <c r="BG359" s="43"/>
      <c r="BH359" s="43"/>
      <c r="BI359" s="43"/>
      <c r="BJ359" s="43"/>
      <c r="BK359" s="43"/>
      <c r="BL359" s="43"/>
      <c r="BM359" s="43"/>
      <c r="BN359" s="43"/>
      <c r="BO359" s="43"/>
      <c r="BP359" s="43"/>
      <c r="BQ359" s="43"/>
      <c r="BR359" s="43"/>
      <c r="BS359" s="43"/>
      <c r="BT359" s="43"/>
      <c r="BU359" s="43"/>
      <c r="BV359" s="43"/>
      <c r="BW359" s="43"/>
      <c r="BX359" s="43"/>
      <c r="BY359" s="43"/>
      <c r="BZ359" s="43"/>
      <c r="CA359" s="43"/>
      <c r="CB359" s="43"/>
      <c r="CC359" s="43"/>
      <c r="CD359" s="43"/>
      <c r="CE359" s="43"/>
      <c r="CF359" s="43"/>
      <c r="CG359" s="43"/>
      <c r="CH359" s="43"/>
      <c r="CI359" s="43"/>
    </row>
    <row r="360" spans="2:87" x14ac:dyDescent="0.25">
      <c r="B360" s="43"/>
      <c r="C360" s="43"/>
      <c r="D360" s="43"/>
      <c r="E360" s="43"/>
      <c r="F360" s="43"/>
      <c r="G360" s="43"/>
      <c r="H360" s="43"/>
      <c r="I360" s="43"/>
      <c r="K360" s="43"/>
      <c r="L360" s="43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  <c r="AA360" s="43"/>
      <c r="AB360" s="43"/>
      <c r="AC360" s="43"/>
      <c r="AD360" s="43"/>
      <c r="AE360" s="43"/>
      <c r="AF360" s="43"/>
      <c r="AG360" s="43"/>
      <c r="AH360" s="43"/>
      <c r="AI360" s="43"/>
      <c r="AJ360" s="43"/>
      <c r="AK360" s="43"/>
      <c r="AL360" s="43"/>
      <c r="AM360" s="43"/>
      <c r="AN360" s="43"/>
      <c r="AO360" s="43"/>
      <c r="AP360" s="43"/>
      <c r="AQ360" s="43"/>
      <c r="AR360" s="43"/>
      <c r="AS360" s="43"/>
      <c r="AT360" s="43"/>
      <c r="AU360" s="43"/>
      <c r="AV360" s="43"/>
      <c r="AW360" s="43"/>
      <c r="AX360" s="43"/>
      <c r="AY360" s="43"/>
      <c r="AZ360" s="43"/>
      <c r="BA360" s="43"/>
      <c r="BB360" s="43"/>
      <c r="BC360" s="43"/>
      <c r="BD360" s="43"/>
      <c r="BE360" s="43"/>
      <c r="BF360" s="43"/>
      <c r="BG360" s="43"/>
      <c r="BH360" s="43"/>
      <c r="BI360" s="43"/>
      <c r="BJ360" s="43"/>
      <c r="BK360" s="43"/>
      <c r="BL360" s="43"/>
      <c r="BM360" s="43"/>
      <c r="BN360" s="43"/>
      <c r="BO360" s="43"/>
      <c r="BP360" s="43"/>
      <c r="BQ360" s="43"/>
      <c r="BR360" s="43"/>
      <c r="BS360" s="43"/>
      <c r="BT360" s="43"/>
      <c r="BU360" s="43"/>
      <c r="BV360" s="43"/>
      <c r="BW360" s="43"/>
      <c r="BX360" s="43"/>
      <c r="BY360" s="43"/>
      <c r="BZ360" s="43"/>
      <c r="CA360" s="43"/>
      <c r="CB360" s="43"/>
      <c r="CC360" s="43"/>
      <c r="CD360" s="43"/>
      <c r="CE360" s="43"/>
      <c r="CF360" s="43"/>
      <c r="CG360" s="43"/>
      <c r="CH360" s="43"/>
      <c r="CI360" s="43"/>
    </row>
    <row r="361" spans="2:87" x14ac:dyDescent="0.25">
      <c r="B361" s="43"/>
      <c r="C361" s="43"/>
      <c r="D361" s="43"/>
      <c r="E361" s="43"/>
      <c r="F361" s="43"/>
      <c r="G361" s="43"/>
      <c r="H361" s="43"/>
      <c r="I361" s="43"/>
      <c r="K361" s="43"/>
      <c r="L361" s="43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  <c r="AA361" s="43"/>
      <c r="AB361" s="43"/>
      <c r="AC361" s="43"/>
      <c r="AD361" s="43"/>
      <c r="AE361" s="43"/>
      <c r="AF361" s="43"/>
      <c r="AG361" s="43"/>
      <c r="AH361" s="43"/>
      <c r="AI361" s="43"/>
      <c r="AJ361" s="43"/>
      <c r="AK361" s="43"/>
      <c r="AL361" s="43"/>
      <c r="AM361" s="43"/>
      <c r="AN361" s="43"/>
      <c r="AO361" s="43"/>
      <c r="AP361" s="43"/>
      <c r="AQ361" s="43"/>
      <c r="AR361" s="43"/>
      <c r="AS361" s="43"/>
      <c r="AT361" s="43"/>
      <c r="AU361" s="43"/>
      <c r="AV361" s="43"/>
      <c r="AW361" s="43"/>
      <c r="AX361" s="43"/>
      <c r="AY361" s="43"/>
      <c r="AZ361" s="43"/>
      <c r="BA361" s="43"/>
      <c r="BB361" s="43"/>
      <c r="BC361" s="43"/>
      <c r="BD361" s="43"/>
      <c r="BE361" s="43"/>
      <c r="BF361" s="43"/>
      <c r="BG361" s="43"/>
      <c r="BH361" s="43"/>
      <c r="BI361" s="43"/>
      <c r="BJ361" s="43"/>
      <c r="BK361" s="43"/>
      <c r="BL361" s="43"/>
      <c r="BM361" s="43"/>
      <c r="BN361" s="43"/>
      <c r="BO361" s="43"/>
      <c r="BP361" s="43"/>
      <c r="BQ361" s="43"/>
      <c r="BR361" s="43"/>
      <c r="BS361" s="43"/>
      <c r="BT361" s="43"/>
      <c r="BU361" s="43"/>
      <c r="BV361" s="43"/>
      <c r="BW361" s="43"/>
      <c r="BX361" s="43"/>
      <c r="BY361" s="43"/>
      <c r="BZ361" s="43"/>
      <c r="CA361" s="43"/>
      <c r="CB361" s="43"/>
      <c r="CC361" s="43"/>
      <c r="CD361" s="43"/>
      <c r="CE361" s="43"/>
      <c r="CF361" s="43"/>
      <c r="CG361" s="43"/>
      <c r="CH361" s="43"/>
      <c r="CI361" s="43"/>
    </row>
    <row r="362" spans="2:87" x14ac:dyDescent="0.25">
      <c r="B362" s="43"/>
      <c r="C362" s="43"/>
      <c r="D362" s="43"/>
      <c r="E362" s="43"/>
      <c r="F362" s="43"/>
      <c r="G362" s="43"/>
      <c r="H362" s="43"/>
      <c r="I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  <c r="AA362" s="43"/>
      <c r="AB362" s="43"/>
      <c r="AC362" s="43"/>
      <c r="AD362" s="43"/>
      <c r="AE362" s="43"/>
      <c r="AF362" s="43"/>
      <c r="AG362" s="43"/>
      <c r="AH362" s="43"/>
      <c r="AI362" s="43"/>
      <c r="AJ362" s="43"/>
      <c r="AK362" s="43"/>
      <c r="AL362" s="43"/>
      <c r="AM362" s="43"/>
      <c r="AN362" s="43"/>
      <c r="AO362" s="43"/>
      <c r="AP362" s="43"/>
      <c r="AQ362" s="43"/>
      <c r="AR362" s="43"/>
      <c r="AS362" s="43"/>
      <c r="AT362" s="43"/>
      <c r="AU362" s="43"/>
      <c r="AV362" s="43"/>
      <c r="AW362" s="43"/>
      <c r="AX362" s="43"/>
      <c r="AY362" s="43"/>
      <c r="AZ362" s="43"/>
      <c r="BA362" s="43"/>
      <c r="BB362" s="43"/>
      <c r="BC362" s="43"/>
      <c r="BD362" s="43"/>
      <c r="BE362" s="43"/>
      <c r="BF362" s="43"/>
      <c r="BG362" s="43"/>
      <c r="BH362" s="43"/>
      <c r="BI362" s="43"/>
      <c r="BJ362" s="43"/>
      <c r="BK362" s="43"/>
      <c r="BL362" s="43"/>
      <c r="BM362" s="43"/>
      <c r="BN362" s="43"/>
      <c r="BO362" s="43"/>
      <c r="BP362" s="43"/>
      <c r="BQ362" s="43"/>
      <c r="BR362" s="43"/>
      <c r="BS362" s="43"/>
      <c r="BT362" s="43"/>
      <c r="BU362" s="43"/>
      <c r="BV362" s="43"/>
      <c r="BW362" s="43"/>
      <c r="BX362" s="43"/>
      <c r="BY362" s="43"/>
      <c r="BZ362" s="43"/>
      <c r="CA362" s="43"/>
      <c r="CB362" s="43"/>
      <c r="CC362" s="43"/>
      <c r="CD362" s="43"/>
      <c r="CE362" s="43"/>
      <c r="CF362" s="43"/>
      <c r="CG362" s="43"/>
      <c r="CH362" s="43"/>
      <c r="CI362" s="43"/>
    </row>
    <row r="363" spans="2:87" x14ac:dyDescent="0.25">
      <c r="B363" s="43"/>
      <c r="C363" s="43"/>
      <c r="D363" s="43"/>
      <c r="E363" s="43"/>
      <c r="F363" s="43"/>
      <c r="G363" s="43"/>
      <c r="H363" s="43"/>
      <c r="I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  <c r="AA363" s="43"/>
      <c r="AB363" s="43"/>
      <c r="AC363" s="43"/>
      <c r="AD363" s="43"/>
      <c r="AE363" s="43"/>
      <c r="AF363" s="43"/>
      <c r="AG363" s="43"/>
      <c r="AH363" s="43"/>
      <c r="AI363" s="43"/>
      <c r="AJ363" s="43"/>
      <c r="AK363" s="43"/>
      <c r="AL363" s="43"/>
      <c r="AM363" s="43"/>
      <c r="AN363" s="43"/>
      <c r="AO363" s="43"/>
      <c r="AP363" s="43"/>
      <c r="AQ363" s="43"/>
      <c r="AR363" s="43"/>
      <c r="AS363" s="43"/>
      <c r="AT363" s="43"/>
      <c r="AU363" s="43"/>
      <c r="AV363" s="43"/>
      <c r="AW363" s="43"/>
      <c r="AX363" s="43"/>
      <c r="AY363" s="43"/>
      <c r="AZ363" s="43"/>
      <c r="BA363" s="43"/>
      <c r="BB363" s="43"/>
      <c r="BC363" s="43"/>
      <c r="BD363" s="43"/>
      <c r="BE363" s="43"/>
      <c r="BF363" s="43"/>
      <c r="BG363" s="43"/>
      <c r="BH363" s="43"/>
      <c r="BI363" s="43"/>
      <c r="BJ363" s="43"/>
      <c r="BK363" s="43"/>
      <c r="BL363" s="43"/>
      <c r="BM363" s="43"/>
      <c r="BN363" s="43"/>
      <c r="BO363" s="43"/>
      <c r="BP363" s="43"/>
      <c r="BQ363" s="43"/>
      <c r="BR363" s="43"/>
      <c r="BS363" s="43"/>
      <c r="BT363" s="43"/>
      <c r="BU363" s="43"/>
      <c r="BV363" s="43"/>
      <c r="BW363" s="43"/>
      <c r="BX363" s="43"/>
      <c r="BY363" s="43"/>
      <c r="BZ363" s="43"/>
      <c r="CA363" s="43"/>
      <c r="CB363" s="43"/>
      <c r="CC363" s="43"/>
      <c r="CD363" s="43"/>
      <c r="CE363" s="43"/>
      <c r="CF363" s="43"/>
      <c r="CG363" s="43"/>
      <c r="CH363" s="43"/>
      <c r="CI363" s="43"/>
    </row>
    <row r="364" spans="2:87" x14ac:dyDescent="0.25">
      <c r="B364" s="43"/>
      <c r="C364" s="43"/>
      <c r="D364" s="43"/>
      <c r="E364" s="43"/>
      <c r="F364" s="43"/>
      <c r="G364" s="43"/>
      <c r="H364" s="43"/>
      <c r="I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  <c r="AA364" s="43"/>
      <c r="AB364" s="43"/>
      <c r="AC364" s="43"/>
      <c r="AD364" s="43"/>
      <c r="AE364" s="43"/>
      <c r="AF364" s="43"/>
      <c r="AG364" s="43"/>
      <c r="AH364" s="43"/>
      <c r="AI364" s="43"/>
      <c r="AJ364" s="43"/>
      <c r="AK364" s="43"/>
      <c r="AL364" s="43"/>
      <c r="AM364" s="43"/>
      <c r="AN364" s="43"/>
      <c r="AO364" s="43"/>
      <c r="AP364" s="43"/>
      <c r="AQ364" s="43"/>
      <c r="AR364" s="43"/>
      <c r="AS364" s="43"/>
      <c r="AT364" s="43"/>
      <c r="AU364" s="43"/>
      <c r="AV364" s="43"/>
      <c r="AW364" s="43"/>
      <c r="AX364" s="43"/>
      <c r="AY364" s="43"/>
      <c r="AZ364" s="43"/>
      <c r="BA364" s="43"/>
      <c r="BB364" s="43"/>
      <c r="BC364" s="43"/>
      <c r="BD364" s="43"/>
      <c r="BE364" s="43"/>
      <c r="BF364" s="43"/>
      <c r="BG364" s="43"/>
      <c r="BH364" s="43"/>
      <c r="BI364" s="43"/>
      <c r="BJ364" s="43"/>
      <c r="BK364" s="43"/>
      <c r="BL364" s="43"/>
      <c r="BM364" s="43"/>
      <c r="BN364" s="43"/>
      <c r="BO364" s="43"/>
      <c r="BP364" s="43"/>
      <c r="BQ364" s="43"/>
      <c r="BR364" s="43"/>
      <c r="BS364" s="43"/>
      <c r="BT364" s="43"/>
      <c r="BU364" s="43"/>
      <c r="BV364" s="43"/>
      <c r="BW364" s="43"/>
      <c r="BX364" s="43"/>
      <c r="BY364" s="43"/>
      <c r="BZ364" s="43"/>
      <c r="CA364" s="43"/>
      <c r="CB364" s="43"/>
      <c r="CC364" s="43"/>
      <c r="CD364" s="43"/>
      <c r="CE364" s="43"/>
      <c r="CF364" s="43"/>
      <c r="CG364" s="43"/>
      <c r="CH364" s="43"/>
      <c r="CI364" s="43"/>
    </row>
    <row r="365" spans="2:87" x14ac:dyDescent="0.25">
      <c r="B365" s="43"/>
      <c r="C365" s="43"/>
      <c r="D365" s="43"/>
      <c r="E365" s="43"/>
      <c r="F365" s="43"/>
      <c r="G365" s="43"/>
      <c r="H365" s="43"/>
      <c r="I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  <c r="AA365" s="43"/>
      <c r="AB365" s="43"/>
      <c r="AC365" s="43"/>
      <c r="AD365" s="43"/>
      <c r="AE365" s="43"/>
      <c r="AF365" s="43"/>
      <c r="AG365" s="43"/>
      <c r="AH365" s="43"/>
      <c r="AI365" s="43"/>
      <c r="AJ365" s="43"/>
      <c r="AK365" s="43"/>
      <c r="AL365" s="43"/>
      <c r="AM365" s="43"/>
      <c r="AN365" s="43"/>
      <c r="AO365" s="43"/>
      <c r="AP365" s="43"/>
      <c r="AQ365" s="43"/>
      <c r="AR365" s="43"/>
      <c r="AS365" s="43"/>
      <c r="AT365" s="43"/>
      <c r="AU365" s="43"/>
      <c r="AV365" s="43"/>
      <c r="AW365" s="43"/>
      <c r="AX365" s="43"/>
      <c r="AY365" s="43"/>
      <c r="AZ365" s="43"/>
      <c r="BA365" s="43"/>
      <c r="BB365" s="43"/>
      <c r="BC365" s="43"/>
      <c r="BD365" s="43"/>
      <c r="BE365" s="43"/>
      <c r="BF365" s="43"/>
      <c r="BG365" s="43"/>
      <c r="BH365" s="43"/>
      <c r="BI365" s="43"/>
      <c r="BJ365" s="43"/>
      <c r="BK365" s="43"/>
      <c r="BL365" s="43"/>
      <c r="BM365" s="43"/>
      <c r="BN365" s="43"/>
      <c r="BO365" s="43"/>
      <c r="BP365" s="43"/>
      <c r="BQ365" s="43"/>
      <c r="BR365" s="43"/>
      <c r="BS365" s="43"/>
      <c r="BT365" s="43"/>
      <c r="BU365" s="43"/>
      <c r="BV365" s="43"/>
      <c r="BW365" s="43"/>
      <c r="BX365" s="43"/>
      <c r="BY365" s="43"/>
      <c r="BZ365" s="43"/>
      <c r="CA365" s="43"/>
      <c r="CB365" s="43"/>
      <c r="CC365" s="43"/>
      <c r="CD365" s="43"/>
      <c r="CE365" s="43"/>
      <c r="CF365" s="43"/>
      <c r="CG365" s="43"/>
      <c r="CH365" s="43"/>
      <c r="CI365" s="43"/>
    </row>
    <row r="366" spans="2:87" x14ac:dyDescent="0.25">
      <c r="B366" s="43"/>
      <c r="C366" s="43"/>
      <c r="D366" s="43"/>
      <c r="E366" s="43"/>
      <c r="F366" s="43"/>
      <c r="G366" s="43"/>
      <c r="H366" s="43"/>
      <c r="I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  <c r="AA366" s="43"/>
      <c r="AB366" s="43"/>
      <c r="AC366" s="43"/>
      <c r="AD366" s="43"/>
      <c r="AE366" s="43"/>
      <c r="AF366" s="43"/>
      <c r="AG366" s="43"/>
      <c r="AH366" s="43"/>
      <c r="AI366" s="43"/>
      <c r="AJ366" s="43"/>
      <c r="AK366" s="43"/>
      <c r="AL366" s="43"/>
      <c r="AM366" s="43"/>
      <c r="AN366" s="43"/>
      <c r="AO366" s="43"/>
      <c r="AP366" s="43"/>
      <c r="AQ366" s="43"/>
      <c r="AR366" s="43"/>
      <c r="AS366" s="43"/>
      <c r="AT366" s="43"/>
      <c r="AU366" s="43"/>
      <c r="AV366" s="43"/>
      <c r="AW366" s="43"/>
      <c r="AX366" s="43"/>
      <c r="AY366" s="43"/>
      <c r="AZ366" s="43"/>
      <c r="BA366" s="43"/>
      <c r="BB366" s="43"/>
      <c r="BC366" s="43"/>
      <c r="BD366" s="43"/>
      <c r="BE366" s="43"/>
      <c r="BF366" s="43"/>
      <c r="BG366" s="43"/>
      <c r="BH366" s="43"/>
      <c r="BI366" s="43"/>
      <c r="BJ366" s="43"/>
      <c r="BK366" s="43"/>
      <c r="BL366" s="43"/>
      <c r="BM366" s="43"/>
      <c r="BN366" s="43"/>
      <c r="BO366" s="43"/>
      <c r="BP366" s="43"/>
      <c r="BQ366" s="43"/>
      <c r="BR366" s="43"/>
      <c r="BS366" s="43"/>
      <c r="BT366" s="43"/>
      <c r="BU366" s="43"/>
      <c r="BV366" s="43"/>
      <c r="BW366" s="43"/>
      <c r="BX366" s="43"/>
      <c r="BY366" s="43"/>
      <c r="BZ366" s="43"/>
      <c r="CA366" s="43"/>
      <c r="CB366" s="43"/>
      <c r="CC366" s="43"/>
      <c r="CD366" s="43"/>
      <c r="CE366" s="43"/>
      <c r="CF366" s="43"/>
      <c r="CG366" s="43"/>
      <c r="CH366" s="43"/>
      <c r="CI366" s="43"/>
    </row>
    <row r="367" spans="2:87" x14ac:dyDescent="0.25">
      <c r="B367" s="43"/>
      <c r="C367" s="43"/>
      <c r="D367" s="43"/>
      <c r="E367" s="43"/>
      <c r="F367" s="43"/>
      <c r="G367" s="43"/>
      <c r="H367" s="43"/>
      <c r="I367" s="43"/>
      <c r="K367" s="43"/>
      <c r="L367" s="43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  <c r="AA367" s="43"/>
      <c r="AB367" s="43"/>
      <c r="AC367" s="43"/>
      <c r="AD367" s="43"/>
      <c r="AE367" s="43"/>
      <c r="AF367" s="43"/>
      <c r="AG367" s="43"/>
      <c r="AH367" s="43"/>
      <c r="AI367" s="43"/>
      <c r="AJ367" s="43"/>
      <c r="AK367" s="43"/>
      <c r="AL367" s="43"/>
      <c r="AM367" s="43"/>
      <c r="AN367" s="43"/>
      <c r="AO367" s="43"/>
      <c r="AP367" s="43"/>
      <c r="AQ367" s="43"/>
      <c r="AR367" s="43"/>
      <c r="AS367" s="43"/>
      <c r="AT367" s="43"/>
      <c r="AU367" s="43"/>
      <c r="AV367" s="43"/>
      <c r="AW367" s="43"/>
      <c r="AX367" s="43"/>
      <c r="AY367" s="43"/>
      <c r="AZ367" s="43"/>
      <c r="BA367" s="43"/>
      <c r="BB367" s="43"/>
      <c r="BC367" s="43"/>
      <c r="BD367" s="43"/>
      <c r="BE367" s="43"/>
      <c r="BF367" s="43"/>
      <c r="BG367" s="43"/>
      <c r="BH367" s="43"/>
      <c r="BI367" s="43"/>
      <c r="BJ367" s="43"/>
      <c r="BK367" s="43"/>
      <c r="BL367" s="43"/>
      <c r="BM367" s="43"/>
      <c r="BN367" s="43"/>
      <c r="BO367" s="43"/>
      <c r="BP367" s="43"/>
      <c r="BQ367" s="43"/>
      <c r="BR367" s="43"/>
      <c r="BS367" s="43"/>
      <c r="BT367" s="43"/>
      <c r="BU367" s="43"/>
      <c r="BV367" s="43"/>
      <c r="BW367" s="43"/>
      <c r="BX367" s="43"/>
      <c r="BY367" s="43"/>
      <c r="BZ367" s="43"/>
      <c r="CA367" s="43"/>
      <c r="CB367" s="43"/>
      <c r="CC367" s="43"/>
      <c r="CD367" s="43"/>
      <c r="CE367" s="43"/>
      <c r="CF367" s="43"/>
      <c r="CG367" s="43"/>
      <c r="CH367" s="43"/>
      <c r="CI367" s="43"/>
    </row>
    <row r="368" spans="2:87" x14ac:dyDescent="0.25">
      <c r="B368" s="43"/>
      <c r="C368" s="43"/>
      <c r="D368" s="43"/>
      <c r="E368" s="43"/>
      <c r="F368" s="43"/>
      <c r="G368" s="43"/>
      <c r="H368" s="43"/>
      <c r="I368" s="43"/>
      <c r="K368" s="43"/>
      <c r="L368" s="43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  <c r="AA368" s="43"/>
      <c r="AB368" s="43"/>
      <c r="AC368" s="43"/>
      <c r="AD368" s="43"/>
      <c r="AE368" s="43"/>
      <c r="AF368" s="43"/>
      <c r="AG368" s="43"/>
      <c r="AH368" s="43"/>
      <c r="AI368" s="43"/>
      <c r="AJ368" s="43"/>
      <c r="AK368" s="43"/>
      <c r="AL368" s="43"/>
      <c r="AM368" s="43"/>
      <c r="AN368" s="43"/>
      <c r="AO368" s="43"/>
      <c r="AP368" s="43"/>
      <c r="AQ368" s="43"/>
      <c r="AR368" s="43"/>
      <c r="AS368" s="43"/>
      <c r="AT368" s="43"/>
      <c r="AU368" s="43"/>
      <c r="AV368" s="43"/>
      <c r="AW368" s="43"/>
      <c r="AX368" s="43"/>
      <c r="AY368" s="43"/>
      <c r="AZ368" s="43"/>
      <c r="BA368" s="43"/>
      <c r="BB368" s="43"/>
      <c r="BC368" s="43"/>
      <c r="BD368" s="43"/>
      <c r="BE368" s="43"/>
      <c r="BF368" s="43"/>
      <c r="BG368" s="43"/>
      <c r="BH368" s="43"/>
      <c r="BI368" s="43"/>
      <c r="BJ368" s="43"/>
      <c r="BK368" s="43"/>
      <c r="BL368" s="43"/>
      <c r="BM368" s="43"/>
      <c r="BN368" s="43"/>
      <c r="BO368" s="43"/>
      <c r="BP368" s="43"/>
      <c r="BQ368" s="43"/>
      <c r="BR368" s="43"/>
      <c r="BS368" s="43"/>
      <c r="BT368" s="43"/>
      <c r="BU368" s="43"/>
      <c r="BV368" s="43"/>
      <c r="BW368" s="43"/>
      <c r="BX368" s="43"/>
      <c r="BY368" s="43"/>
      <c r="BZ368" s="43"/>
      <c r="CA368" s="43"/>
      <c r="CB368" s="43"/>
      <c r="CC368" s="43"/>
      <c r="CD368" s="43"/>
      <c r="CE368" s="43"/>
      <c r="CF368" s="43"/>
      <c r="CG368" s="43"/>
      <c r="CH368" s="43"/>
      <c r="CI368" s="43"/>
    </row>
    <row r="369" spans="2:87" x14ac:dyDescent="0.25">
      <c r="B369" s="43"/>
      <c r="C369" s="43"/>
      <c r="D369" s="43"/>
      <c r="E369" s="43"/>
      <c r="F369" s="43"/>
      <c r="G369" s="43"/>
      <c r="H369" s="43"/>
      <c r="I369" s="43"/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  <c r="AA369" s="43"/>
      <c r="AB369" s="43"/>
      <c r="AC369" s="43"/>
      <c r="AD369" s="43"/>
      <c r="AE369" s="43"/>
      <c r="AF369" s="43"/>
      <c r="AG369" s="43"/>
      <c r="AH369" s="43"/>
      <c r="AI369" s="43"/>
      <c r="AJ369" s="43"/>
      <c r="AK369" s="43"/>
      <c r="AL369" s="43"/>
      <c r="AM369" s="43"/>
      <c r="AN369" s="43"/>
      <c r="AO369" s="43"/>
      <c r="AP369" s="43"/>
      <c r="AQ369" s="43"/>
      <c r="AR369" s="43"/>
      <c r="AS369" s="43"/>
      <c r="AT369" s="43"/>
      <c r="AU369" s="43"/>
      <c r="AV369" s="43"/>
      <c r="AW369" s="43"/>
      <c r="AX369" s="43"/>
      <c r="AY369" s="43"/>
      <c r="AZ369" s="43"/>
      <c r="BA369" s="43"/>
      <c r="BB369" s="43"/>
      <c r="BC369" s="43"/>
      <c r="BD369" s="43"/>
      <c r="BE369" s="43"/>
      <c r="BF369" s="43"/>
      <c r="BG369" s="43"/>
      <c r="BH369" s="43"/>
      <c r="BI369" s="43"/>
      <c r="BJ369" s="43"/>
      <c r="BK369" s="43"/>
      <c r="BL369" s="43"/>
      <c r="BM369" s="43"/>
      <c r="BN369" s="43"/>
      <c r="BO369" s="43"/>
      <c r="BP369" s="43"/>
      <c r="BQ369" s="43"/>
      <c r="BR369" s="43"/>
      <c r="BS369" s="43"/>
      <c r="BT369" s="43"/>
      <c r="BU369" s="43"/>
      <c r="BV369" s="43"/>
      <c r="BW369" s="43"/>
      <c r="BX369" s="43"/>
      <c r="BY369" s="43"/>
      <c r="BZ369" s="43"/>
      <c r="CA369" s="43"/>
      <c r="CB369" s="43"/>
      <c r="CC369" s="43"/>
      <c r="CD369" s="43"/>
      <c r="CE369" s="43"/>
      <c r="CF369" s="43"/>
      <c r="CG369" s="43"/>
      <c r="CH369" s="43"/>
      <c r="CI369" s="43"/>
    </row>
    <row r="370" spans="2:87" x14ac:dyDescent="0.25">
      <c r="B370" s="43"/>
      <c r="C370" s="43"/>
      <c r="D370" s="43"/>
      <c r="E370" s="43"/>
      <c r="F370" s="43"/>
      <c r="G370" s="43"/>
      <c r="H370" s="43"/>
      <c r="I370" s="43"/>
      <c r="K370" s="43"/>
      <c r="L370" s="43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  <c r="AA370" s="43"/>
      <c r="AB370" s="43"/>
      <c r="AC370" s="43"/>
      <c r="AD370" s="43"/>
      <c r="AE370" s="43"/>
      <c r="AF370" s="43"/>
      <c r="AG370" s="43"/>
      <c r="AH370" s="43"/>
      <c r="AI370" s="43"/>
      <c r="AJ370" s="43"/>
      <c r="AK370" s="43"/>
      <c r="AL370" s="43"/>
      <c r="AM370" s="43"/>
      <c r="AN370" s="43"/>
      <c r="AO370" s="43"/>
      <c r="AP370" s="43"/>
      <c r="AQ370" s="43"/>
      <c r="AR370" s="43"/>
      <c r="AS370" s="43"/>
      <c r="AT370" s="43"/>
      <c r="AU370" s="43"/>
      <c r="AV370" s="43"/>
      <c r="AW370" s="43"/>
      <c r="AX370" s="43"/>
      <c r="AY370" s="43"/>
      <c r="AZ370" s="43"/>
      <c r="BA370" s="43"/>
      <c r="BB370" s="43"/>
      <c r="BC370" s="43"/>
      <c r="BD370" s="43"/>
      <c r="BE370" s="43"/>
      <c r="BF370" s="43"/>
      <c r="BG370" s="43"/>
      <c r="BH370" s="43"/>
      <c r="BI370" s="43"/>
      <c r="BJ370" s="43"/>
      <c r="BK370" s="43"/>
      <c r="BL370" s="43"/>
      <c r="BM370" s="43"/>
      <c r="BN370" s="43"/>
      <c r="BO370" s="43"/>
      <c r="BP370" s="43"/>
      <c r="BQ370" s="43"/>
      <c r="BR370" s="43"/>
      <c r="BS370" s="43"/>
      <c r="BT370" s="43"/>
      <c r="BU370" s="43"/>
      <c r="BV370" s="43"/>
      <c r="BW370" s="43"/>
      <c r="BX370" s="43"/>
      <c r="BY370" s="43"/>
      <c r="BZ370" s="43"/>
      <c r="CA370" s="43"/>
      <c r="CB370" s="43"/>
      <c r="CC370" s="43"/>
      <c r="CD370" s="43"/>
      <c r="CE370" s="43"/>
      <c r="CF370" s="43"/>
      <c r="CG370" s="43"/>
      <c r="CH370" s="43"/>
      <c r="CI370" s="43"/>
    </row>
    <row r="371" spans="2:87" x14ac:dyDescent="0.25">
      <c r="B371" s="43"/>
      <c r="C371" s="43"/>
      <c r="D371" s="43"/>
      <c r="E371" s="43"/>
      <c r="F371" s="43"/>
      <c r="G371" s="43"/>
      <c r="H371" s="43"/>
      <c r="I371" s="43"/>
      <c r="K371" s="43"/>
      <c r="L371" s="43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  <c r="AA371" s="43"/>
      <c r="AB371" s="43"/>
      <c r="AC371" s="43"/>
      <c r="AD371" s="43"/>
      <c r="AE371" s="43"/>
      <c r="AF371" s="43"/>
      <c r="AG371" s="43"/>
      <c r="AH371" s="43"/>
      <c r="AI371" s="43"/>
      <c r="AJ371" s="43"/>
      <c r="AK371" s="43"/>
      <c r="AL371" s="43"/>
      <c r="AM371" s="43"/>
      <c r="AN371" s="43"/>
      <c r="AO371" s="43"/>
      <c r="AP371" s="43"/>
      <c r="AQ371" s="43"/>
      <c r="AR371" s="43"/>
      <c r="AS371" s="43"/>
      <c r="AT371" s="43"/>
      <c r="AU371" s="43"/>
      <c r="AV371" s="43"/>
      <c r="AW371" s="43"/>
      <c r="AX371" s="43"/>
      <c r="AY371" s="43"/>
      <c r="AZ371" s="43"/>
      <c r="BA371" s="43"/>
      <c r="BB371" s="43"/>
      <c r="BC371" s="43"/>
      <c r="BD371" s="43"/>
      <c r="BE371" s="43"/>
      <c r="BF371" s="43"/>
      <c r="BG371" s="43"/>
      <c r="BH371" s="43"/>
      <c r="BI371" s="43"/>
      <c r="BJ371" s="43"/>
      <c r="BK371" s="43"/>
      <c r="BL371" s="43"/>
      <c r="BM371" s="43"/>
      <c r="BN371" s="43"/>
      <c r="BO371" s="43"/>
      <c r="BP371" s="43"/>
      <c r="BQ371" s="43"/>
      <c r="BR371" s="43"/>
      <c r="BS371" s="43"/>
      <c r="BT371" s="43"/>
      <c r="BU371" s="43"/>
      <c r="BV371" s="43"/>
      <c r="BW371" s="43"/>
      <c r="BX371" s="43"/>
      <c r="BY371" s="43"/>
      <c r="BZ371" s="43"/>
      <c r="CA371" s="43"/>
      <c r="CB371" s="43"/>
      <c r="CC371" s="43"/>
      <c r="CD371" s="43"/>
      <c r="CE371" s="43"/>
      <c r="CF371" s="43"/>
      <c r="CG371" s="43"/>
      <c r="CH371" s="43"/>
      <c r="CI371" s="43"/>
    </row>
    <row r="372" spans="2:87" x14ac:dyDescent="0.25">
      <c r="B372" s="43"/>
      <c r="C372" s="43"/>
      <c r="D372" s="43"/>
      <c r="E372" s="43"/>
      <c r="F372" s="43"/>
      <c r="G372" s="43"/>
      <c r="H372" s="43"/>
      <c r="I372" s="43"/>
      <c r="K372" s="43"/>
      <c r="L372" s="43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  <c r="AA372" s="43"/>
      <c r="AB372" s="43"/>
      <c r="AC372" s="43"/>
      <c r="AD372" s="43"/>
      <c r="AE372" s="43"/>
      <c r="AF372" s="43"/>
      <c r="AG372" s="43"/>
      <c r="AH372" s="43"/>
      <c r="AI372" s="43"/>
      <c r="AJ372" s="43"/>
      <c r="AK372" s="43"/>
      <c r="AL372" s="43"/>
      <c r="AM372" s="43"/>
      <c r="AN372" s="43"/>
      <c r="AO372" s="43"/>
      <c r="AP372" s="43"/>
      <c r="AQ372" s="43"/>
      <c r="AR372" s="43"/>
      <c r="AS372" s="43"/>
      <c r="AT372" s="43"/>
      <c r="AU372" s="43"/>
      <c r="AV372" s="43"/>
      <c r="AW372" s="43"/>
      <c r="AX372" s="43"/>
      <c r="AY372" s="43"/>
      <c r="AZ372" s="43"/>
      <c r="BA372" s="43"/>
      <c r="BB372" s="43"/>
      <c r="BC372" s="43"/>
      <c r="BD372" s="43"/>
      <c r="BE372" s="43"/>
      <c r="BF372" s="43"/>
      <c r="BG372" s="43"/>
      <c r="BH372" s="43"/>
      <c r="BI372" s="43"/>
      <c r="BJ372" s="43"/>
      <c r="BK372" s="43"/>
      <c r="BL372" s="43"/>
      <c r="BM372" s="43"/>
      <c r="BN372" s="43"/>
      <c r="BO372" s="43"/>
      <c r="BP372" s="43"/>
      <c r="BQ372" s="43"/>
      <c r="BR372" s="43"/>
      <c r="BS372" s="43"/>
      <c r="BT372" s="43"/>
      <c r="BU372" s="43"/>
      <c r="BV372" s="43"/>
      <c r="BW372" s="43"/>
      <c r="BX372" s="43"/>
      <c r="BY372" s="43"/>
      <c r="BZ372" s="43"/>
      <c r="CA372" s="43"/>
      <c r="CB372" s="43"/>
      <c r="CC372" s="43"/>
      <c r="CD372" s="43"/>
      <c r="CE372" s="43"/>
      <c r="CF372" s="43"/>
      <c r="CG372" s="43"/>
      <c r="CH372" s="43"/>
      <c r="CI372" s="43"/>
    </row>
    <row r="373" spans="2:87" x14ac:dyDescent="0.25">
      <c r="B373" s="43"/>
      <c r="C373" s="43"/>
      <c r="D373" s="43"/>
      <c r="E373" s="43"/>
      <c r="F373" s="43"/>
      <c r="G373" s="43"/>
      <c r="H373" s="43"/>
      <c r="I373" s="43"/>
      <c r="K373" s="43"/>
      <c r="L373" s="43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  <c r="AA373" s="43"/>
      <c r="AB373" s="43"/>
      <c r="AC373" s="43"/>
      <c r="AD373" s="43"/>
      <c r="AE373" s="43"/>
      <c r="AF373" s="43"/>
      <c r="AG373" s="43"/>
      <c r="AH373" s="43"/>
      <c r="AI373" s="43"/>
      <c r="AJ373" s="43"/>
      <c r="AK373" s="43"/>
      <c r="AL373" s="43"/>
      <c r="AM373" s="43"/>
      <c r="AN373" s="43"/>
      <c r="AO373" s="43"/>
      <c r="AP373" s="43"/>
      <c r="AQ373" s="43"/>
      <c r="AR373" s="43"/>
      <c r="AS373" s="43"/>
      <c r="AT373" s="43"/>
      <c r="AU373" s="43"/>
      <c r="AV373" s="43"/>
      <c r="AW373" s="43"/>
      <c r="AX373" s="43"/>
      <c r="AY373" s="43"/>
      <c r="AZ373" s="43"/>
      <c r="BA373" s="43"/>
      <c r="BB373" s="43"/>
      <c r="BC373" s="43"/>
      <c r="BD373" s="43"/>
      <c r="BE373" s="43"/>
      <c r="BF373" s="43"/>
      <c r="BG373" s="43"/>
      <c r="BH373" s="43"/>
      <c r="BI373" s="43"/>
      <c r="BJ373" s="43"/>
      <c r="BK373" s="43"/>
      <c r="BL373" s="43"/>
      <c r="BM373" s="43"/>
      <c r="BN373" s="43"/>
      <c r="BO373" s="43"/>
      <c r="BP373" s="43"/>
      <c r="BQ373" s="43"/>
      <c r="BR373" s="43"/>
      <c r="BS373" s="43"/>
      <c r="BT373" s="43"/>
      <c r="BU373" s="43"/>
      <c r="BV373" s="43"/>
      <c r="BW373" s="43"/>
      <c r="BX373" s="43"/>
      <c r="BY373" s="43"/>
      <c r="BZ373" s="43"/>
      <c r="CA373" s="43"/>
      <c r="CB373" s="43"/>
      <c r="CC373" s="43"/>
      <c r="CD373" s="43"/>
      <c r="CE373" s="43"/>
      <c r="CF373" s="43"/>
      <c r="CG373" s="43"/>
      <c r="CH373" s="43"/>
      <c r="CI373" s="43"/>
    </row>
    <row r="374" spans="2:87" x14ac:dyDescent="0.25">
      <c r="B374" s="43"/>
      <c r="C374" s="43"/>
      <c r="D374" s="43"/>
      <c r="E374" s="43"/>
      <c r="F374" s="43"/>
      <c r="G374" s="43"/>
      <c r="H374" s="43"/>
      <c r="I374" s="43"/>
      <c r="K374" s="43"/>
      <c r="L374" s="43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  <c r="AA374" s="43"/>
      <c r="AB374" s="43"/>
      <c r="AC374" s="43"/>
      <c r="AD374" s="43"/>
      <c r="AE374" s="43"/>
      <c r="AF374" s="43"/>
      <c r="AG374" s="43"/>
      <c r="AH374" s="43"/>
      <c r="AI374" s="43"/>
      <c r="AJ374" s="43"/>
      <c r="AK374" s="43"/>
      <c r="AL374" s="43"/>
      <c r="AM374" s="43"/>
      <c r="AN374" s="43"/>
      <c r="AO374" s="43"/>
      <c r="AP374" s="43"/>
      <c r="AQ374" s="43"/>
      <c r="AR374" s="43"/>
      <c r="AS374" s="43"/>
      <c r="AT374" s="43"/>
      <c r="AU374" s="43"/>
      <c r="AV374" s="43"/>
      <c r="AW374" s="43"/>
      <c r="AX374" s="43"/>
      <c r="AY374" s="43"/>
      <c r="AZ374" s="43"/>
      <c r="BA374" s="43"/>
      <c r="BB374" s="43"/>
      <c r="BC374" s="43"/>
      <c r="BD374" s="43"/>
      <c r="BE374" s="43"/>
      <c r="BF374" s="43"/>
      <c r="BG374" s="43"/>
      <c r="BH374" s="43"/>
      <c r="BI374" s="43"/>
      <c r="BJ374" s="43"/>
      <c r="BK374" s="43"/>
      <c r="BL374" s="43"/>
      <c r="BM374" s="43"/>
      <c r="BN374" s="43"/>
      <c r="BO374" s="43"/>
      <c r="BP374" s="43"/>
      <c r="BQ374" s="43"/>
      <c r="BR374" s="43"/>
      <c r="BS374" s="43"/>
      <c r="BT374" s="43"/>
      <c r="BU374" s="43"/>
      <c r="BV374" s="43"/>
      <c r="BW374" s="43"/>
      <c r="BX374" s="43"/>
      <c r="BY374" s="43"/>
      <c r="BZ374" s="43"/>
      <c r="CA374" s="43"/>
      <c r="CB374" s="43"/>
      <c r="CC374" s="43"/>
      <c r="CD374" s="43"/>
      <c r="CE374" s="43"/>
      <c r="CF374" s="43"/>
      <c r="CG374" s="43"/>
      <c r="CH374" s="43"/>
      <c r="CI374" s="43"/>
    </row>
    <row r="375" spans="2:87" x14ac:dyDescent="0.25">
      <c r="B375" s="43"/>
      <c r="C375" s="43"/>
      <c r="D375" s="43"/>
      <c r="E375" s="43"/>
      <c r="F375" s="43"/>
      <c r="G375" s="43"/>
      <c r="H375" s="43"/>
      <c r="I375" s="43"/>
      <c r="K375" s="43"/>
      <c r="L375" s="43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  <c r="AA375" s="43"/>
      <c r="AB375" s="43"/>
      <c r="AC375" s="43"/>
      <c r="AD375" s="43"/>
      <c r="AE375" s="43"/>
      <c r="AF375" s="43"/>
      <c r="AG375" s="43"/>
      <c r="AH375" s="43"/>
      <c r="AI375" s="43"/>
      <c r="AJ375" s="43"/>
      <c r="AK375" s="43"/>
      <c r="AL375" s="43"/>
      <c r="AM375" s="43"/>
      <c r="AN375" s="43"/>
      <c r="AO375" s="43"/>
      <c r="AP375" s="43"/>
      <c r="AQ375" s="43"/>
      <c r="AR375" s="43"/>
      <c r="AS375" s="43"/>
      <c r="AT375" s="43"/>
      <c r="AU375" s="43"/>
      <c r="AV375" s="43"/>
      <c r="AW375" s="43"/>
      <c r="AX375" s="43"/>
      <c r="AY375" s="43"/>
      <c r="AZ375" s="43"/>
      <c r="BA375" s="43"/>
      <c r="BB375" s="43"/>
      <c r="BC375" s="43"/>
      <c r="BD375" s="43"/>
      <c r="BE375" s="43"/>
      <c r="BF375" s="43"/>
      <c r="BG375" s="43"/>
      <c r="BH375" s="43"/>
      <c r="BI375" s="43"/>
      <c r="BJ375" s="43"/>
      <c r="BK375" s="43"/>
      <c r="BL375" s="43"/>
      <c r="BM375" s="43"/>
      <c r="BN375" s="43"/>
      <c r="BO375" s="43"/>
      <c r="BP375" s="43"/>
      <c r="BQ375" s="43"/>
      <c r="BR375" s="43"/>
      <c r="BS375" s="43"/>
      <c r="BT375" s="43"/>
      <c r="BU375" s="43"/>
      <c r="BV375" s="43"/>
      <c r="BW375" s="43"/>
      <c r="BX375" s="43"/>
      <c r="BY375" s="43"/>
      <c r="BZ375" s="43"/>
      <c r="CA375" s="43"/>
      <c r="CB375" s="43"/>
      <c r="CC375" s="43"/>
      <c r="CD375" s="43"/>
      <c r="CE375" s="43"/>
      <c r="CF375" s="43"/>
      <c r="CG375" s="43"/>
      <c r="CH375" s="43"/>
      <c r="CI375" s="43"/>
    </row>
    <row r="376" spans="2:87" x14ac:dyDescent="0.25">
      <c r="B376" s="43"/>
      <c r="C376" s="43"/>
      <c r="D376" s="43"/>
      <c r="E376" s="43"/>
      <c r="F376" s="43"/>
      <c r="G376" s="43"/>
      <c r="H376" s="43"/>
      <c r="I376" s="43"/>
      <c r="K376" s="43"/>
      <c r="L376" s="43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  <c r="AA376" s="43"/>
      <c r="AB376" s="43"/>
      <c r="AC376" s="43"/>
      <c r="AD376" s="43"/>
      <c r="AE376" s="43"/>
      <c r="AF376" s="43"/>
      <c r="AG376" s="43"/>
      <c r="AH376" s="43"/>
      <c r="AI376" s="43"/>
      <c r="AJ376" s="43"/>
      <c r="AK376" s="43"/>
      <c r="AL376" s="43"/>
      <c r="AM376" s="43"/>
      <c r="AN376" s="43"/>
      <c r="AO376" s="43"/>
      <c r="AP376" s="43"/>
      <c r="AQ376" s="43"/>
      <c r="AR376" s="43"/>
      <c r="AS376" s="43"/>
      <c r="AT376" s="43"/>
      <c r="AU376" s="43"/>
      <c r="AV376" s="43"/>
      <c r="AW376" s="43"/>
      <c r="AX376" s="43"/>
      <c r="AY376" s="43"/>
      <c r="AZ376" s="43"/>
      <c r="BA376" s="43"/>
      <c r="BB376" s="43"/>
      <c r="BC376" s="43"/>
      <c r="BD376" s="43"/>
      <c r="BE376" s="43"/>
      <c r="BF376" s="43"/>
      <c r="BG376" s="43"/>
      <c r="BH376" s="43"/>
      <c r="BI376" s="43"/>
      <c r="BJ376" s="43"/>
      <c r="BK376" s="43"/>
      <c r="BL376" s="43"/>
      <c r="BM376" s="43"/>
      <c r="BN376" s="43"/>
      <c r="BO376" s="43"/>
      <c r="BP376" s="43"/>
      <c r="BQ376" s="43"/>
      <c r="BR376" s="43"/>
      <c r="BS376" s="43"/>
      <c r="BT376" s="43"/>
      <c r="BU376" s="43"/>
      <c r="BV376" s="43"/>
      <c r="BW376" s="43"/>
      <c r="BX376" s="43"/>
      <c r="BY376" s="43"/>
      <c r="BZ376" s="43"/>
      <c r="CA376" s="43"/>
      <c r="CB376" s="43"/>
      <c r="CC376" s="43"/>
      <c r="CD376" s="43"/>
      <c r="CE376" s="43"/>
      <c r="CF376" s="43"/>
      <c r="CG376" s="43"/>
      <c r="CH376" s="43"/>
      <c r="CI376" s="43"/>
    </row>
    <row r="377" spans="2:87" x14ac:dyDescent="0.25">
      <c r="B377" s="43"/>
      <c r="C377" s="43"/>
      <c r="D377" s="43"/>
      <c r="E377" s="43"/>
      <c r="F377" s="43"/>
      <c r="G377" s="43"/>
      <c r="H377" s="43"/>
      <c r="I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  <c r="AA377" s="43"/>
      <c r="AB377" s="43"/>
      <c r="AC377" s="43"/>
      <c r="AD377" s="43"/>
      <c r="AE377" s="43"/>
      <c r="AF377" s="43"/>
      <c r="AG377" s="43"/>
      <c r="AH377" s="43"/>
      <c r="AI377" s="43"/>
      <c r="AJ377" s="43"/>
      <c r="AK377" s="43"/>
      <c r="AL377" s="43"/>
      <c r="AM377" s="43"/>
      <c r="AN377" s="43"/>
      <c r="AO377" s="43"/>
      <c r="AP377" s="43"/>
      <c r="AQ377" s="43"/>
      <c r="AR377" s="43"/>
      <c r="AS377" s="43"/>
      <c r="AT377" s="43"/>
      <c r="AU377" s="43"/>
      <c r="AV377" s="43"/>
      <c r="AW377" s="43"/>
      <c r="AX377" s="43"/>
      <c r="AY377" s="43"/>
      <c r="AZ377" s="43"/>
      <c r="BA377" s="43"/>
      <c r="BB377" s="43"/>
      <c r="BC377" s="43"/>
      <c r="BD377" s="43"/>
      <c r="BE377" s="43"/>
      <c r="BF377" s="43"/>
      <c r="BG377" s="43"/>
      <c r="BH377" s="43"/>
      <c r="BI377" s="43"/>
      <c r="BJ377" s="43"/>
      <c r="BK377" s="43"/>
      <c r="BL377" s="43"/>
      <c r="BM377" s="43"/>
      <c r="BN377" s="43"/>
      <c r="BO377" s="43"/>
      <c r="BP377" s="43"/>
      <c r="BQ377" s="43"/>
      <c r="BR377" s="43"/>
      <c r="BS377" s="43"/>
      <c r="BT377" s="43"/>
      <c r="BU377" s="43"/>
      <c r="BV377" s="43"/>
      <c r="BW377" s="43"/>
      <c r="BX377" s="43"/>
      <c r="BY377" s="43"/>
      <c r="BZ377" s="43"/>
      <c r="CA377" s="43"/>
      <c r="CB377" s="43"/>
      <c r="CC377" s="43"/>
      <c r="CD377" s="43"/>
      <c r="CE377" s="43"/>
      <c r="CF377" s="43"/>
      <c r="CG377" s="43"/>
      <c r="CH377" s="43"/>
      <c r="CI377" s="43"/>
    </row>
    <row r="378" spans="2:87" x14ac:dyDescent="0.25">
      <c r="B378" s="43"/>
      <c r="C378" s="43"/>
      <c r="D378" s="43"/>
      <c r="E378" s="43"/>
      <c r="F378" s="43"/>
      <c r="G378" s="43"/>
      <c r="H378" s="43"/>
      <c r="I378" s="43"/>
      <c r="K378" s="43"/>
      <c r="L378" s="43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  <c r="AA378" s="43"/>
      <c r="AB378" s="43"/>
      <c r="AC378" s="43"/>
      <c r="AD378" s="43"/>
      <c r="AE378" s="43"/>
      <c r="AF378" s="43"/>
      <c r="AG378" s="43"/>
      <c r="AH378" s="43"/>
      <c r="AI378" s="43"/>
      <c r="AJ378" s="43"/>
      <c r="AK378" s="43"/>
      <c r="AL378" s="43"/>
      <c r="AM378" s="43"/>
      <c r="AN378" s="43"/>
      <c r="AO378" s="43"/>
      <c r="AP378" s="43"/>
      <c r="AQ378" s="43"/>
      <c r="AR378" s="43"/>
      <c r="AS378" s="43"/>
      <c r="AT378" s="43"/>
      <c r="AU378" s="43"/>
      <c r="AV378" s="43"/>
      <c r="AW378" s="43"/>
      <c r="AX378" s="43"/>
      <c r="AY378" s="43"/>
      <c r="AZ378" s="43"/>
      <c r="BA378" s="43"/>
      <c r="BB378" s="43"/>
      <c r="BC378" s="43"/>
      <c r="BD378" s="43"/>
      <c r="BE378" s="43"/>
      <c r="BF378" s="43"/>
      <c r="BG378" s="43"/>
      <c r="BH378" s="43"/>
      <c r="BI378" s="43"/>
      <c r="BJ378" s="43"/>
      <c r="BK378" s="43"/>
      <c r="BL378" s="43"/>
      <c r="BM378" s="43"/>
      <c r="BN378" s="43"/>
      <c r="BO378" s="43"/>
      <c r="BP378" s="43"/>
      <c r="BQ378" s="43"/>
      <c r="BR378" s="43"/>
      <c r="BS378" s="43"/>
      <c r="BT378" s="43"/>
      <c r="BU378" s="43"/>
      <c r="BV378" s="43"/>
      <c r="BW378" s="43"/>
      <c r="BX378" s="43"/>
      <c r="BY378" s="43"/>
      <c r="BZ378" s="43"/>
      <c r="CA378" s="43"/>
      <c r="CB378" s="43"/>
      <c r="CC378" s="43"/>
      <c r="CD378" s="43"/>
      <c r="CE378" s="43"/>
      <c r="CF378" s="43"/>
      <c r="CG378" s="43"/>
      <c r="CH378" s="43"/>
      <c r="CI378" s="43"/>
    </row>
    <row r="379" spans="2:87" x14ac:dyDescent="0.25">
      <c r="B379" s="43"/>
      <c r="C379" s="43"/>
      <c r="D379" s="43"/>
      <c r="E379" s="43"/>
      <c r="F379" s="43"/>
      <c r="G379" s="43"/>
      <c r="H379" s="43"/>
      <c r="I379" s="43"/>
      <c r="K379" s="43"/>
      <c r="L379" s="43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  <c r="AA379" s="43"/>
      <c r="AB379" s="43"/>
      <c r="AC379" s="43"/>
      <c r="AD379" s="43"/>
      <c r="AE379" s="43"/>
      <c r="AF379" s="43"/>
      <c r="AG379" s="43"/>
      <c r="AH379" s="43"/>
      <c r="AI379" s="43"/>
      <c r="AJ379" s="43"/>
      <c r="AK379" s="43"/>
      <c r="AL379" s="43"/>
      <c r="AM379" s="43"/>
      <c r="AN379" s="43"/>
      <c r="AO379" s="43"/>
      <c r="AP379" s="43"/>
      <c r="AQ379" s="43"/>
      <c r="AR379" s="43"/>
      <c r="AS379" s="43"/>
      <c r="AT379" s="43"/>
      <c r="AU379" s="43"/>
      <c r="AV379" s="43"/>
      <c r="AW379" s="43"/>
      <c r="AX379" s="43"/>
      <c r="AY379" s="43"/>
      <c r="AZ379" s="43"/>
      <c r="BA379" s="43"/>
      <c r="BB379" s="43"/>
      <c r="BC379" s="43"/>
      <c r="BD379" s="43"/>
      <c r="BE379" s="43"/>
      <c r="BF379" s="43"/>
      <c r="BG379" s="43"/>
      <c r="BH379" s="43"/>
      <c r="BI379" s="43"/>
      <c r="BJ379" s="43"/>
      <c r="BK379" s="43"/>
      <c r="BL379" s="43"/>
      <c r="BM379" s="43"/>
      <c r="BN379" s="43"/>
      <c r="BO379" s="43"/>
      <c r="BP379" s="43"/>
      <c r="BQ379" s="43"/>
      <c r="BR379" s="43"/>
      <c r="BS379" s="43"/>
      <c r="BT379" s="43"/>
      <c r="BU379" s="43"/>
      <c r="BV379" s="43"/>
      <c r="BW379" s="43"/>
      <c r="BX379" s="43"/>
      <c r="BY379" s="43"/>
      <c r="BZ379" s="43"/>
      <c r="CA379" s="43"/>
      <c r="CB379" s="43"/>
      <c r="CC379" s="43"/>
      <c r="CD379" s="43"/>
      <c r="CE379" s="43"/>
      <c r="CF379" s="43"/>
      <c r="CG379" s="43"/>
      <c r="CH379" s="43"/>
      <c r="CI379" s="43"/>
    </row>
    <row r="380" spans="2:87" x14ac:dyDescent="0.25">
      <c r="B380" s="43"/>
      <c r="C380" s="43"/>
      <c r="D380" s="43"/>
      <c r="E380" s="43"/>
      <c r="F380" s="43"/>
      <c r="G380" s="43"/>
      <c r="H380" s="43"/>
      <c r="I380" s="43"/>
    </row>
    <row r="381" spans="2:87" x14ac:dyDescent="0.25">
      <c r="B381" s="43"/>
      <c r="C381" s="43"/>
      <c r="D381" s="43"/>
      <c r="E381" s="43"/>
      <c r="F381" s="43"/>
      <c r="G381" s="43"/>
      <c r="H381" s="43"/>
      <c r="I381" s="43"/>
    </row>
    <row r="382" spans="2:87" x14ac:dyDescent="0.25">
      <c r="B382" s="43"/>
      <c r="C382" s="43"/>
      <c r="D382" s="43"/>
      <c r="E382" s="43"/>
      <c r="F382" s="43"/>
      <c r="G382" s="43"/>
      <c r="H382" s="43"/>
      <c r="I382" s="43"/>
    </row>
    <row r="383" spans="2:87" x14ac:dyDescent="0.25">
      <c r="B383" s="43"/>
      <c r="C383" s="43"/>
      <c r="D383" s="43"/>
      <c r="E383" s="43"/>
      <c r="F383" s="43"/>
      <c r="G383" s="43"/>
      <c r="H383" s="43"/>
      <c r="I383" s="43"/>
    </row>
    <row r="384" spans="2:87" x14ac:dyDescent="0.25">
      <c r="B384" s="43"/>
      <c r="C384" s="43"/>
      <c r="D384" s="43"/>
      <c r="E384" s="43"/>
      <c r="F384" s="43"/>
      <c r="G384" s="43"/>
      <c r="H384" s="43"/>
      <c r="I384" s="43"/>
    </row>
  </sheetData>
  <mergeCells count="9">
    <mergeCell ref="B320:I320"/>
    <mergeCell ref="B156:I156"/>
    <mergeCell ref="B175:I175"/>
    <mergeCell ref="B197:I197"/>
    <mergeCell ref="B216:I216"/>
    <mergeCell ref="B238:I238"/>
    <mergeCell ref="B257:I257"/>
    <mergeCell ref="B279:I279"/>
    <mergeCell ref="B298:I298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Datos</vt:lpstr>
      <vt:lpstr>Cuadro Gral</vt:lpstr>
      <vt:lpstr>EU</vt:lpstr>
      <vt:lpstr>Pob</vt:lpstr>
      <vt:lpstr>PIB e Inv</vt:lpstr>
      <vt:lpstr>Precios</vt:lpstr>
      <vt:lpstr>Externo</vt:lpstr>
      <vt:lpstr>Fin Publicas</vt:lpstr>
      <vt:lpstr>Monetario</vt:lpstr>
      <vt:lpstr>Cuadros</vt:lpstr>
      <vt:lpstr>'Cuadro Gral'!Área_de_impresión</vt:lpstr>
      <vt:lpstr>Cuadros!Área_de_impresión</vt:lpstr>
      <vt:lpstr>EU!Área_de_impresión</vt:lpstr>
      <vt:lpstr>Externo!Área_de_impresión</vt:lpstr>
      <vt:lpstr>'Fin Publicas'!Área_de_impresión</vt:lpstr>
      <vt:lpstr>Monetario!Área_de_impresión</vt:lpstr>
      <vt:lpstr>'PIB e Inv'!Área_de_impresión</vt:lpstr>
      <vt:lpstr>Precios!Área_de_impresión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</cp:lastModifiedBy>
  <cp:lastPrinted>2021-06-18T23:43:05Z</cp:lastPrinted>
  <dcterms:created xsi:type="dcterms:W3CDTF">2021-04-24T23:40:05Z</dcterms:created>
  <dcterms:modified xsi:type="dcterms:W3CDTF">2024-09-08T16:38:49Z</dcterms:modified>
</cp:coreProperties>
</file>