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0" windowWidth="20490" windowHeight="6600" activeTab="7"/>
  </bookViews>
  <sheets>
    <sheet name="bp" sheetId="1" r:id="rId1"/>
    <sheet name="bc" sheetId="2" r:id="rId2"/>
    <sheet name="XM Men" sheetId="3" r:id="rId3"/>
    <sheet name="XM Tri" sheetId="4" r:id="rId4"/>
    <sheet name="BP TRIM" sheetId="8" r:id="rId5"/>
    <sheet name="Pet A" sheetId="5" r:id="rId6"/>
    <sheet name="Pet Men" sheetId="6" r:id="rId7"/>
    <sheet name="Precios Pet" sheetId="7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\A">#REF!</definedName>
    <definedName name="\g">#REF!</definedName>
    <definedName name="\S">#REF!</definedName>
    <definedName name="__123Graph_A" hidden="1">#REF!</definedName>
    <definedName name="__123Graph_AIMPORTS" hidden="1">'[1]CA input'!#REF!</definedName>
    <definedName name="__123Graph_B" hidden="1">[2]TOC!#REF!</definedName>
    <definedName name="__123Graph_BIMPORTS" hidden="1">'[1]CA input'!#REF!</definedName>
    <definedName name="__123Graph_C" hidden="1">[2]TOC!#REF!</definedName>
    <definedName name="__123Graph_CIMPORTS" hidden="1">#REF!</definedName>
    <definedName name="__123Graph_D" hidden="1">[2]TOC!#REF!</definedName>
    <definedName name="__123Graph_E" hidden="1">[2]TOC!#REF!</definedName>
    <definedName name="__123Graph_F" hidden="1">[2]TOC!#REF!</definedName>
    <definedName name="__123Graph_X" hidden="1">#REF!</definedName>
    <definedName name="__123Graph_XIMPORTS" hidden="1">'[1]CA input'!#REF!</definedName>
    <definedName name="_1__123Graph_AFIG_D" hidden="1">#REF!</definedName>
    <definedName name="_124Graph_A" hidden="1">#REF!</definedName>
    <definedName name="_124Graph_H" hidden="1">[2]TOC!#REF!</definedName>
    <definedName name="_2__123Graph_AGROWTH_CPI" hidden="1">[3]Data!#REF!</definedName>
    <definedName name="_3__123Graph_ATERMS_OF_TRADE" hidden="1">#REF!</definedName>
    <definedName name="_345" hidden="1">[2]TOC!#REF!</definedName>
    <definedName name="_4__123Graph_BTERMS_OF_TRADE" hidden="1">#REF!</definedName>
    <definedName name="_5__123Graph_DGROWTH_CPI" hidden="1">[3]Data!#REF!</definedName>
    <definedName name="_6__123Graph_XFIG_D" hidden="1">#REF!</definedName>
    <definedName name="_7__123Graph_XTERMS_OF_TRADE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hidden="1">#REF!</definedName>
    <definedName name="_Regression_Int" hidden="1">1</definedName>
    <definedName name="_Regression_Out" hidden="1">[4]C!$AK$18:$AK$18</definedName>
    <definedName name="_Regression_X" hidden="1">#REF!</definedName>
    <definedName name="_Regression_Y" hidden="1">#REF!</definedName>
    <definedName name="ACTIVATE">#REF!</definedName>
    <definedName name="_xlnm.Print_Area">#REF!</definedName>
    <definedName name="ASSUMPT">#REF!</definedName>
    <definedName name="ASSUMPTIONS">#REF!</definedName>
    <definedName name="basicdata1">#REF!</definedName>
    <definedName name="basicdata2">#REF!</definedName>
    <definedName name="BCA_NGDP">[5]Q6!$E$10:$AH$10</definedName>
    <definedName name="BMG">[5]Q6!$E$27:$AH$27</definedName>
    <definedName name="BOP">#REF!</definedName>
    <definedName name="BXG">[5]Q6!$E$19:$AH$19</definedName>
    <definedName name="CAPITAL">#REF!</definedName>
    <definedName name="CARGO_BY_TYPE">'[6]Table No.18-Exports goods+servi'!#REF!</definedName>
    <definedName name="CCode">[7]Codes!$A$2</definedName>
    <definedName name="CENTRALG">#REF!</definedName>
    <definedName name="CFLOW">#REF!</definedName>
    <definedName name="chart1">#REF!</definedName>
    <definedName name="Chart11">#REF!</definedName>
    <definedName name="chart2">#REF!</definedName>
    <definedName name="Chart22">#REF!</definedName>
    <definedName name="COUNTER">#REF!</definedName>
    <definedName name="CurrVintage">[8]Current!$D$66</definedName>
    <definedName name="Date">[7]Current!$D$67</definedName>
    <definedName name="DEBT">#REF!</definedName>
    <definedName name="Discount_NC">[9]NPV_base!#REF!</definedName>
    <definedName name="DiscountRate">#REF!</definedName>
    <definedName name="empty">[1]Micro!#REF!</definedName>
    <definedName name="ergferger" hidden="1">{"Main Economic Indicators",#N/A,FALSE,"C"}</definedName>
    <definedName name="EX_IMP">#REF!</definedName>
    <definedName name="GCB_NGDP">[5]Q4!$E$19:$AH$19</definedName>
    <definedName name="GGB_NGDP">[5]Q4!$E$41:$AH$41</definedName>
    <definedName name="Grace_NC">[9]NPV_base!#REF!</definedName>
    <definedName name="IMPORT">#REF!</definedName>
    <definedName name="IN_OUT">#REF!</definedName>
    <definedName name="IN1_">#REF!</definedName>
    <definedName name="Interest_NC">[9]NPV_base!#REF!</definedName>
    <definedName name="InterestRate">#REF!</definedName>
    <definedName name="LUR">[5]Q3!$E$16:$AH$16</definedName>
    <definedName name="MACRO">#REF!</definedName>
    <definedName name="Maturity_NC">[9]NPV_base!#REF!</definedName>
    <definedName name="MCV">[10]Q2!$E$101:$AH$101</definedName>
    <definedName name="MIDDLE">#REF!</definedName>
    <definedName name="NGDP">[10]Q2!$E$54:$AH$54</definedName>
    <definedName name="NGDP_RG">[5]Q1!$E$51:$AH$51</definedName>
    <definedName name="OnShow">[0]!OnShow</definedName>
    <definedName name="PCPIG">[5]Q3!$E$26:$AH$26</definedName>
    <definedName name="PRICES">#REF!</definedName>
    <definedName name="Print_Area">#N/A</definedName>
    <definedName name="PSECTOR">#REF!</definedName>
    <definedName name="REDB1">#REF!</definedName>
    <definedName name="REDB2">#REF!</definedName>
    <definedName name="REDB3">#REF!</definedName>
    <definedName name="REDB4">#REF!</definedName>
    <definedName name="REDB5">#REF!</definedName>
    <definedName name="REDB6">#REF!</definedName>
    <definedName name="REDB7">#REF!</definedName>
    <definedName name="REDB8">#REF!</definedName>
    <definedName name="REDB9">#REF!</definedName>
    <definedName name="REDF1">#REF!</definedName>
    <definedName name="REDF2">#REF!</definedName>
    <definedName name="REDF3">#REF!</definedName>
    <definedName name="REDF4">#REF!</definedName>
    <definedName name="REDF5">#REF!</definedName>
    <definedName name="REDF6">#REF!</definedName>
    <definedName name="REDF7">#REF!</definedName>
    <definedName name="rtre" hidden="1">{"Main Economic Indicators",#N/A,FALSE,"C"}</definedName>
    <definedName name="SELECT">#REF!</definedName>
    <definedName name="SERV">#REF!</definedName>
    <definedName name="STOP">#REF!</definedName>
    <definedName name="Table1">#REF!</definedName>
    <definedName name="table19">#REF!</definedName>
    <definedName name="table2">#REF!</definedName>
    <definedName name="Table20">#REF!</definedName>
    <definedName name="Table21">#REF!</definedName>
    <definedName name="Table22">#REF!</definedName>
    <definedName name="Table222">#REF!</definedName>
    <definedName name="Table23a">#REF!</definedName>
    <definedName name="Table23b">#REF!</definedName>
    <definedName name="Table25">#REF!</definedName>
    <definedName name="Table25a">#REF!</definedName>
    <definedName name="Table25b">#REF!</definedName>
    <definedName name="Table26a">#REF!</definedName>
    <definedName name="Table26b">#REF!</definedName>
    <definedName name="table3">#REF!</definedName>
    <definedName name="table333">#REF!</definedName>
    <definedName name="table4">#REF!</definedName>
    <definedName name="table444">#REF!</definedName>
    <definedName name="table5">#REF!</definedName>
    <definedName name="table555">#REF!</definedName>
    <definedName name="_xlnm.Print_Titles">[11]Q5!$A$1:$C$65536,[11]Q5!$A$1:$IV$7</definedName>
    <definedName name="TMG_RPCH">[5]Q5!$E$40:$AH$40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Year">#REF!</definedName>
    <definedName name="Z_1A8C061B_2301_11D3_BFD1_000039E37209_.wvu.Cols" hidden="1">#REF!,#REF!,#REF!</definedName>
    <definedName name="Z_1A8C061B_2301_11D3_BFD1_000039E37209_.wvu.Rows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" l="1"/>
  <c r="I15" i="1"/>
  <c r="I16" i="1"/>
  <c r="I17" i="1"/>
  <c r="I18" i="1"/>
  <c r="I19" i="1"/>
  <c r="I20" i="1"/>
  <c r="I21" i="1"/>
  <c r="I22" i="1"/>
  <c r="I23" i="1"/>
  <c r="I6" i="1"/>
  <c r="I7" i="1"/>
  <c r="I8" i="1"/>
  <c r="I9" i="1"/>
  <c r="I10" i="1"/>
  <c r="I11" i="1"/>
  <c r="I12" i="1"/>
  <c r="I13" i="1"/>
  <c r="I5" i="1"/>
  <c r="E126" i="8" l="1"/>
  <c r="E125" i="8"/>
  <c r="E124" i="8"/>
  <c r="E123" i="8"/>
  <c r="E122" i="8"/>
  <c r="E121" i="8"/>
  <c r="E120" i="8"/>
  <c r="E119" i="8"/>
  <c r="E118" i="8"/>
  <c r="E117" i="8"/>
  <c r="E116" i="8"/>
  <c r="E115" i="8"/>
  <c r="E114" i="8"/>
  <c r="E113" i="8"/>
  <c r="E112" i="8"/>
  <c r="E111" i="8"/>
  <c r="E110" i="8"/>
  <c r="E109" i="8"/>
  <c r="E108" i="8"/>
  <c r="E107" i="8"/>
  <c r="E106" i="8"/>
  <c r="E105" i="8"/>
  <c r="E104" i="8"/>
  <c r="E103" i="8"/>
  <c r="E102" i="8"/>
  <c r="E101" i="8"/>
  <c r="E100" i="8"/>
  <c r="E99" i="8"/>
  <c r="E98" i="8"/>
  <c r="E97" i="8"/>
  <c r="E96" i="8"/>
  <c r="E95" i="8"/>
  <c r="E94" i="8"/>
  <c r="E93" i="8"/>
  <c r="E92" i="8"/>
  <c r="E91" i="8"/>
  <c r="E90" i="8"/>
  <c r="E89" i="8"/>
  <c r="E88" i="8"/>
  <c r="E87" i="8"/>
  <c r="E86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E71" i="8"/>
  <c r="E70" i="8"/>
  <c r="E69" i="8"/>
  <c r="E68" i="8"/>
  <c r="E67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I269" i="3" l="1"/>
  <c r="B269" i="3"/>
  <c r="I268" i="3"/>
  <c r="B268" i="3"/>
  <c r="I267" i="3"/>
  <c r="B267" i="3"/>
  <c r="I266" i="3"/>
  <c r="B266" i="3"/>
  <c r="I265" i="3"/>
  <c r="B265" i="3"/>
  <c r="I264" i="3"/>
  <c r="B264" i="3"/>
  <c r="I263" i="3"/>
  <c r="B263" i="3"/>
  <c r="I262" i="3"/>
  <c r="B262" i="3"/>
  <c r="I261" i="3"/>
  <c r="B261" i="3"/>
  <c r="I260" i="3"/>
  <c r="B260" i="3"/>
  <c r="I259" i="3"/>
  <c r="B259" i="3"/>
  <c r="I258" i="3"/>
  <c r="B258" i="3"/>
  <c r="I257" i="3"/>
  <c r="B257" i="3"/>
  <c r="I256" i="3"/>
  <c r="B256" i="3"/>
  <c r="I255" i="3"/>
  <c r="B255" i="3"/>
  <c r="I254" i="3"/>
  <c r="B254" i="3"/>
  <c r="I253" i="3"/>
  <c r="B253" i="3"/>
  <c r="I252" i="3"/>
  <c r="B252" i="3"/>
  <c r="I251" i="3"/>
  <c r="B251" i="3"/>
  <c r="I250" i="3"/>
  <c r="B250" i="3"/>
  <c r="I249" i="3"/>
  <c r="B249" i="3"/>
  <c r="I248" i="3"/>
  <c r="B248" i="3"/>
  <c r="I247" i="3"/>
  <c r="B247" i="3"/>
  <c r="I246" i="3"/>
  <c r="B246" i="3"/>
  <c r="I245" i="3"/>
  <c r="B245" i="3"/>
  <c r="I244" i="3"/>
  <c r="B244" i="3"/>
  <c r="I243" i="3"/>
  <c r="B243" i="3"/>
  <c r="I242" i="3"/>
  <c r="B242" i="3"/>
  <c r="I241" i="3"/>
  <c r="B241" i="3"/>
  <c r="I240" i="3"/>
  <c r="B240" i="3"/>
  <c r="I239" i="3"/>
  <c r="B239" i="3"/>
  <c r="I238" i="3"/>
  <c r="B238" i="3"/>
  <c r="I237" i="3"/>
  <c r="B237" i="3"/>
  <c r="I236" i="3"/>
  <c r="B236" i="3"/>
  <c r="L235" i="3"/>
  <c r="M235" i="3" s="1"/>
  <c r="N235" i="3" s="1"/>
  <c r="I235" i="3"/>
  <c r="B235" i="3"/>
  <c r="I234" i="3"/>
  <c r="B234" i="3"/>
  <c r="K233" i="3"/>
  <c r="D233" i="3"/>
  <c r="L232" i="3"/>
  <c r="M232" i="3" s="1"/>
  <c r="K232" i="3"/>
  <c r="D232" i="3"/>
  <c r="K231" i="3"/>
  <c r="D231" i="3"/>
  <c r="K230" i="3"/>
  <c r="D230" i="3"/>
  <c r="K229" i="3"/>
  <c r="D229" i="3"/>
  <c r="K228" i="3"/>
  <c r="D228" i="3"/>
  <c r="K227" i="3"/>
  <c r="D227" i="3"/>
  <c r="K226" i="3"/>
  <c r="D226" i="3"/>
  <c r="K225" i="3"/>
  <c r="D225" i="3"/>
  <c r="K224" i="3"/>
  <c r="D224" i="3"/>
  <c r="K223" i="3"/>
  <c r="D223" i="3"/>
  <c r="K222" i="3"/>
  <c r="D222" i="3"/>
  <c r="I221" i="3"/>
  <c r="B221" i="3"/>
  <c r="I220" i="3"/>
  <c r="B220" i="3"/>
  <c r="I219" i="3"/>
  <c r="B219" i="3"/>
  <c r="I218" i="3"/>
  <c r="B218" i="3"/>
  <c r="I217" i="3"/>
  <c r="B217" i="3"/>
  <c r="I216" i="3"/>
  <c r="B216" i="3"/>
  <c r="I215" i="3"/>
  <c r="B215" i="3"/>
  <c r="I214" i="3"/>
  <c r="B214" i="3"/>
  <c r="I213" i="3"/>
  <c r="B213" i="3"/>
  <c r="I212" i="3"/>
  <c r="B212" i="3"/>
  <c r="I211" i="3"/>
  <c r="B211" i="3"/>
  <c r="I210" i="3"/>
  <c r="B210" i="3"/>
  <c r="I209" i="3"/>
  <c r="B209" i="3"/>
  <c r="I208" i="3"/>
  <c r="B208" i="3"/>
  <c r="I207" i="3"/>
  <c r="B207" i="3"/>
  <c r="I206" i="3"/>
  <c r="B206" i="3"/>
  <c r="I205" i="3"/>
  <c r="B205" i="3"/>
  <c r="I204" i="3"/>
  <c r="B204" i="3"/>
  <c r="I203" i="3"/>
  <c r="B203" i="3"/>
  <c r="I202" i="3"/>
  <c r="B202" i="3"/>
  <c r="I201" i="3"/>
  <c r="B201" i="3"/>
  <c r="I200" i="3"/>
  <c r="B200" i="3"/>
  <c r="I199" i="3"/>
  <c r="B199" i="3"/>
  <c r="I198" i="3"/>
  <c r="B198" i="3"/>
  <c r="I197" i="3"/>
  <c r="D197" i="3"/>
  <c r="I196" i="3"/>
  <c r="D196" i="3"/>
  <c r="I195" i="3"/>
  <c r="D195" i="3"/>
  <c r="I194" i="3"/>
  <c r="D194" i="3"/>
  <c r="I193" i="3"/>
  <c r="D193" i="3"/>
  <c r="L192" i="3"/>
  <c r="I192" i="3"/>
  <c r="D192" i="3"/>
  <c r="L191" i="3"/>
  <c r="I191" i="3"/>
  <c r="D191" i="3"/>
  <c r="I190" i="3"/>
  <c r="D190" i="3"/>
  <c r="I189" i="3"/>
  <c r="D189" i="3"/>
  <c r="I188" i="3"/>
  <c r="D188" i="3"/>
  <c r="I187" i="3"/>
  <c r="D187" i="3"/>
  <c r="I186" i="3"/>
  <c r="D186" i="3"/>
  <c r="J185" i="3"/>
  <c r="I185" i="3"/>
  <c r="D185" i="3"/>
  <c r="J184" i="3"/>
  <c r="I184" i="3" s="1"/>
  <c r="D184" i="3"/>
  <c r="J183" i="3"/>
  <c r="I183" i="3"/>
  <c r="D183" i="3"/>
  <c r="J182" i="3"/>
  <c r="I182" i="3"/>
  <c r="D182" i="3"/>
  <c r="J181" i="3"/>
  <c r="I181" i="3" s="1"/>
  <c r="D181" i="3"/>
  <c r="J180" i="3"/>
  <c r="I180" i="3"/>
  <c r="D180" i="3"/>
  <c r="J179" i="3"/>
  <c r="I179" i="3" s="1"/>
  <c r="D179" i="3"/>
  <c r="J178" i="3"/>
  <c r="I178" i="3"/>
  <c r="D178" i="3"/>
  <c r="J177" i="3"/>
  <c r="I177" i="3" s="1"/>
  <c r="D177" i="3"/>
  <c r="J176" i="3"/>
  <c r="I176" i="3"/>
  <c r="D176" i="3"/>
  <c r="J175" i="3"/>
  <c r="I175" i="3" s="1"/>
  <c r="D175" i="3"/>
  <c r="J174" i="3"/>
  <c r="I174" i="3"/>
  <c r="D174" i="3"/>
  <c r="J173" i="3"/>
  <c r="I173" i="3" s="1"/>
  <c r="B173" i="3"/>
  <c r="J172" i="3"/>
  <c r="I172" i="3"/>
  <c r="B172" i="3"/>
  <c r="J171" i="3"/>
  <c r="I171" i="3" s="1"/>
  <c r="B171" i="3"/>
  <c r="J170" i="3"/>
  <c r="I170" i="3"/>
  <c r="B170" i="3"/>
  <c r="J169" i="3"/>
  <c r="I169" i="3" s="1"/>
  <c r="B169" i="3"/>
  <c r="J168" i="3"/>
  <c r="I168" i="3"/>
  <c r="B168" i="3"/>
  <c r="J167" i="3"/>
  <c r="I167" i="3" s="1"/>
  <c r="B167" i="3"/>
  <c r="J166" i="3"/>
  <c r="I166" i="3"/>
  <c r="B166" i="3"/>
  <c r="J165" i="3"/>
  <c r="I165" i="3" s="1"/>
  <c r="B165" i="3"/>
  <c r="J164" i="3"/>
  <c r="I164" i="3"/>
  <c r="B164" i="3"/>
  <c r="J163" i="3"/>
  <c r="I163" i="3" s="1"/>
  <c r="B163" i="3"/>
  <c r="J162" i="3"/>
  <c r="I162" i="3"/>
  <c r="B162" i="3"/>
  <c r="J161" i="3"/>
  <c r="I161" i="3" s="1"/>
  <c r="B161" i="3"/>
  <c r="J160" i="3"/>
  <c r="I160" i="3"/>
  <c r="B160" i="3"/>
  <c r="J159" i="3"/>
  <c r="I159" i="3" s="1"/>
  <c r="B159" i="3"/>
  <c r="J158" i="3"/>
  <c r="I158" i="3"/>
  <c r="B158" i="3"/>
  <c r="J157" i="3"/>
  <c r="I157" i="3" s="1"/>
  <c r="B157" i="3"/>
  <c r="J156" i="3"/>
  <c r="I156" i="3"/>
  <c r="B156" i="3"/>
  <c r="J155" i="3"/>
  <c r="I155" i="3" s="1"/>
  <c r="E155" i="3"/>
  <c r="F155" i="3" s="1"/>
  <c r="G155" i="3" s="1"/>
  <c r="B155" i="3"/>
  <c r="J154" i="3"/>
  <c r="I154" i="3"/>
  <c r="B154" i="3"/>
  <c r="J153" i="3"/>
  <c r="I153" i="3" s="1"/>
  <c r="B153" i="3"/>
  <c r="J152" i="3"/>
  <c r="I152" i="3"/>
  <c r="B152" i="3"/>
  <c r="J151" i="3"/>
  <c r="I151" i="3" s="1"/>
  <c r="B151" i="3"/>
  <c r="J150" i="3"/>
  <c r="I150" i="3"/>
  <c r="B150" i="3"/>
  <c r="J149" i="3"/>
  <c r="I149" i="3" s="1"/>
  <c r="B149" i="3"/>
  <c r="J148" i="3"/>
  <c r="I148" i="3"/>
  <c r="B148" i="3"/>
  <c r="J147" i="3"/>
  <c r="I147" i="3" s="1"/>
  <c r="B147" i="3"/>
  <c r="J146" i="3"/>
  <c r="I146" i="3"/>
  <c r="B146" i="3"/>
  <c r="J145" i="3"/>
  <c r="I145" i="3" s="1"/>
  <c r="B145" i="3"/>
  <c r="J144" i="3"/>
  <c r="I144" i="3"/>
  <c r="B144" i="3"/>
  <c r="J143" i="3"/>
  <c r="I143" i="3" s="1"/>
  <c r="B143" i="3"/>
  <c r="J142" i="3"/>
  <c r="I142" i="3"/>
  <c r="B142" i="3"/>
  <c r="J141" i="3"/>
  <c r="I141" i="3" s="1"/>
  <c r="B141" i="3"/>
  <c r="J140" i="3"/>
  <c r="I140" i="3"/>
  <c r="B140" i="3"/>
  <c r="J139" i="3"/>
  <c r="I139" i="3" s="1"/>
  <c r="B139" i="3"/>
  <c r="J138" i="3"/>
  <c r="I138" i="3"/>
  <c r="B138" i="3"/>
  <c r="J137" i="3"/>
  <c r="I137" i="3" s="1"/>
  <c r="B137" i="3"/>
  <c r="J136" i="3"/>
  <c r="I136" i="3"/>
  <c r="B136" i="3"/>
  <c r="J135" i="3"/>
  <c r="I135" i="3" s="1"/>
  <c r="B135" i="3"/>
  <c r="J134" i="3"/>
  <c r="I134" i="3"/>
  <c r="B134" i="3"/>
  <c r="J133" i="3"/>
  <c r="I133" i="3" s="1"/>
  <c r="E133" i="3"/>
  <c r="B133" i="3"/>
  <c r="J132" i="3"/>
  <c r="I132" i="3"/>
  <c r="B132" i="3"/>
  <c r="J131" i="3"/>
  <c r="I131" i="3" s="1"/>
  <c r="E131" i="3"/>
  <c r="B131" i="3"/>
  <c r="J130" i="3"/>
  <c r="I130" i="3"/>
  <c r="B130" i="3"/>
  <c r="J129" i="3"/>
  <c r="I129" i="3" s="1"/>
  <c r="B129" i="3"/>
  <c r="J128" i="3"/>
  <c r="I128" i="3"/>
  <c r="B128" i="3"/>
  <c r="J127" i="3"/>
  <c r="I127" i="3" s="1"/>
  <c r="B127" i="3"/>
  <c r="J126" i="3"/>
  <c r="I126" i="3"/>
  <c r="B126" i="3"/>
  <c r="J125" i="3"/>
  <c r="I125" i="3" s="1"/>
  <c r="E125" i="3"/>
  <c r="F125" i="3" s="1"/>
  <c r="G125" i="3" s="1"/>
  <c r="B125" i="3"/>
  <c r="J124" i="3"/>
  <c r="I124" i="3"/>
  <c r="B124" i="3"/>
  <c r="J123" i="3"/>
  <c r="I123" i="3" s="1"/>
  <c r="E123" i="3"/>
  <c r="B123" i="3"/>
  <c r="J122" i="3"/>
  <c r="I122" i="3" s="1"/>
  <c r="E122" i="3"/>
  <c r="B122" i="3"/>
  <c r="L121" i="3"/>
  <c r="J121" i="3"/>
  <c r="I121" i="3"/>
  <c r="B121" i="3"/>
  <c r="J120" i="3"/>
  <c r="I120" i="3"/>
  <c r="B120" i="3"/>
  <c r="L119" i="3"/>
  <c r="J119" i="3"/>
  <c r="I119" i="3"/>
  <c r="B119" i="3"/>
  <c r="J118" i="3"/>
  <c r="I118" i="3" s="1"/>
  <c r="B118" i="3"/>
  <c r="J117" i="3"/>
  <c r="I117" i="3"/>
  <c r="B117" i="3"/>
  <c r="J116" i="3"/>
  <c r="I116" i="3"/>
  <c r="E116" i="3"/>
  <c r="B116" i="3"/>
  <c r="J115" i="3"/>
  <c r="I115" i="3"/>
  <c r="B115" i="3"/>
  <c r="J114" i="3"/>
  <c r="I114" i="3"/>
  <c r="E114" i="3"/>
  <c r="B114" i="3"/>
  <c r="J113" i="3"/>
  <c r="K113" i="3" s="1"/>
  <c r="J112" i="3"/>
  <c r="K112" i="3" s="1"/>
  <c r="K111" i="3"/>
  <c r="J111" i="3"/>
  <c r="K110" i="3"/>
  <c r="J110" i="3"/>
  <c r="J109" i="3"/>
  <c r="K109" i="3" s="1"/>
  <c r="J108" i="3"/>
  <c r="K108" i="3" s="1"/>
  <c r="K107" i="3"/>
  <c r="J107" i="3"/>
  <c r="K106" i="3"/>
  <c r="J106" i="3"/>
  <c r="J105" i="3"/>
  <c r="K105" i="3" s="1"/>
  <c r="J104" i="3"/>
  <c r="K104" i="3" s="1"/>
  <c r="K103" i="3"/>
  <c r="J103" i="3"/>
  <c r="K102" i="3"/>
  <c r="J102" i="3"/>
  <c r="J101" i="3"/>
  <c r="K101" i="3" s="1"/>
  <c r="J100" i="3"/>
  <c r="K100" i="3" s="1"/>
  <c r="K99" i="3"/>
  <c r="J99" i="3"/>
  <c r="K98" i="3"/>
  <c r="J98" i="3"/>
  <c r="J97" i="3"/>
  <c r="K97" i="3" s="1"/>
  <c r="J96" i="3"/>
  <c r="K96" i="3" s="1"/>
  <c r="K95" i="3"/>
  <c r="J95" i="3"/>
  <c r="K94" i="3"/>
  <c r="J94" i="3"/>
  <c r="J93" i="3"/>
  <c r="K93" i="3" s="1"/>
  <c r="J92" i="3"/>
  <c r="K92" i="3" s="1"/>
  <c r="K91" i="3"/>
  <c r="J91" i="3"/>
  <c r="K90" i="3"/>
  <c r="J90" i="3"/>
  <c r="L89" i="3"/>
  <c r="J89" i="3"/>
  <c r="I89" i="3"/>
  <c r="J88" i="3"/>
  <c r="I88" i="3"/>
  <c r="J87" i="3"/>
  <c r="I87" i="3"/>
  <c r="L86" i="3"/>
  <c r="J86" i="3"/>
  <c r="I86" i="3" s="1"/>
  <c r="L85" i="3"/>
  <c r="J85" i="3"/>
  <c r="I85" i="3"/>
  <c r="J84" i="3"/>
  <c r="I84" i="3"/>
  <c r="J83" i="3"/>
  <c r="I83" i="3" s="1"/>
  <c r="L82" i="3"/>
  <c r="J82" i="3"/>
  <c r="I82" i="3" s="1"/>
  <c r="E82" i="3"/>
  <c r="J81" i="3"/>
  <c r="I81" i="3"/>
  <c r="J80" i="3"/>
  <c r="I80" i="3"/>
  <c r="J79" i="3"/>
  <c r="I79" i="3" s="1"/>
  <c r="E79" i="3"/>
  <c r="J78" i="3"/>
  <c r="I78" i="3" s="1"/>
  <c r="E78" i="3"/>
  <c r="J77" i="3"/>
  <c r="I77" i="3"/>
  <c r="J76" i="3"/>
  <c r="I76" i="3"/>
  <c r="J75" i="3"/>
  <c r="I75" i="3"/>
  <c r="E75" i="3"/>
  <c r="F75" i="3" s="1"/>
  <c r="G75" i="3" s="1"/>
  <c r="J74" i="3"/>
  <c r="I74" i="3" s="1"/>
  <c r="L73" i="3"/>
  <c r="J73" i="3"/>
  <c r="I73" i="3"/>
  <c r="J72" i="3"/>
  <c r="I72" i="3"/>
  <c r="L71" i="3"/>
  <c r="J71" i="3"/>
  <c r="I71" i="3" s="1"/>
  <c r="E71" i="3"/>
  <c r="F71" i="3" s="1"/>
  <c r="G71" i="3" s="1"/>
  <c r="J70" i="3"/>
  <c r="I70" i="3" s="1"/>
  <c r="J69" i="3"/>
  <c r="I69" i="3"/>
  <c r="J68" i="3"/>
  <c r="I68" i="3" s="1"/>
  <c r="E68" i="3"/>
  <c r="L67" i="3"/>
  <c r="J67" i="3"/>
  <c r="I67" i="3" s="1"/>
  <c r="E67" i="3"/>
  <c r="J66" i="3"/>
  <c r="I66" i="3" s="1"/>
  <c r="J65" i="3"/>
  <c r="I65" i="3"/>
  <c r="J64" i="3"/>
  <c r="I64" i="3" s="1"/>
  <c r="E64" i="3"/>
  <c r="J63" i="3"/>
  <c r="I63" i="3" s="1"/>
  <c r="J62" i="3"/>
  <c r="I62" i="3" s="1"/>
  <c r="J61" i="3"/>
  <c r="I61" i="3"/>
  <c r="J60" i="3"/>
  <c r="I60" i="3"/>
  <c r="J59" i="3"/>
  <c r="I59" i="3"/>
  <c r="J58" i="3"/>
  <c r="I58" i="3" s="1"/>
  <c r="J57" i="3"/>
  <c r="I57" i="3" s="1"/>
  <c r="J56" i="3"/>
  <c r="I56" i="3"/>
  <c r="J55" i="3"/>
  <c r="I55" i="3"/>
  <c r="J54" i="3"/>
  <c r="I54" i="3" s="1"/>
  <c r="K53" i="3"/>
  <c r="J53" i="3"/>
  <c r="J52" i="3"/>
  <c r="K52" i="3" s="1"/>
  <c r="J51" i="3"/>
  <c r="K51" i="3" s="1"/>
  <c r="K50" i="3"/>
  <c r="J50" i="3"/>
  <c r="K49" i="3"/>
  <c r="J49" i="3"/>
  <c r="J48" i="3"/>
  <c r="K48" i="3" s="1"/>
  <c r="J47" i="3"/>
  <c r="K47" i="3" s="1"/>
  <c r="K46" i="3"/>
  <c r="J46" i="3"/>
  <c r="K45" i="3"/>
  <c r="J45" i="3"/>
  <c r="J44" i="3"/>
  <c r="K44" i="3" s="1"/>
  <c r="J43" i="3"/>
  <c r="K43" i="3" s="1"/>
  <c r="K42" i="3"/>
  <c r="J42" i="3"/>
  <c r="K41" i="3"/>
  <c r="J41" i="3"/>
  <c r="J40" i="3"/>
  <c r="K40" i="3" s="1"/>
  <c r="J39" i="3"/>
  <c r="K39" i="3" s="1"/>
  <c r="E39" i="3"/>
  <c r="F39" i="3" s="1"/>
  <c r="G39" i="3" s="1"/>
  <c r="K38" i="3"/>
  <c r="J38" i="3"/>
  <c r="E38" i="3"/>
  <c r="F38" i="3" s="1"/>
  <c r="G38" i="3" s="1"/>
  <c r="J37" i="3"/>
  <c r="K37" i="3" s="1"/>
  <c r="J36" i="3"/>
  <c r="K36" i="3" s="1"/>
  <c r="J35" i="3"/>
  <c r="K35" i="3" s="1"/>
  <c r="E35" i="3"/>
  <c r="F35" i="3" s="1"/>
  <c r="G35" i="3" s="1"/>
  <c r="K34" i="3"/>
  <c r="J34" i="3"/>
  <c r="E34" i="3"/>
  <c r="F34" i="3" s="1"/>
  <c r="G34" i="3" s="1"/>
  <c r="J33" i="3"/>
  <c r="K33" i="3" s="1"/>
  <c r="J32" i="3"/>
  <c r="K32" i="3" s="1"/>
  <c r="J31" i="3"/>
  <c r="K31" i="3" s="1"/>
  <c r="E31" i="3"/>
  <c r="K30" i="3"/>
  <c r="J30" i="3"/>
  <c r="E30" i="3"/>
  <c r="J29" i="3"/>
  <c r="K29" i="3" s="1"/>
  <c r="J28" i="3"/>
  <c r="K28" i="3" s="1"/>
  <c r="V27" i="3"/>
  <c r="T27" i="3"/>
  <c r="Q27" i="3"/>
  <c r="J27" i="3"/>
  <c r="K27" i="3" s="1"/>
  <c r="Y26" i="3"/>
  <c r="V26" i="3"/>
  <c r="T26" i="3"/>
  <c r="Q26" i="3"/>
  <c r="K26" i="3"/>
  <c r="J26" i="3"/>
  <c r="E26" i="3"/>
  <c r="Y25" i="3"/>
  <c r="V25" i="3"/>
  <c r="T25" i="3"/>
  <c r="Q25" i="3"/>
  <c r="J25" i="3"/>
  <c r="K25" i="3" s="1"/>
  <c r="E25" i="3"/>
  <c r="Y24" i="3"/>
  <c r="V24" i="3"/>
  <c r="T24" i="3"/>
  <c r="Q24" i="3"/>
  <c r="J24" i="3"/>
  <c r="K24" i="3" s="1"/>
  <c r="Y23" i="3"/>
  <c r="V23" i="3"/>
  <c r="Q23" i="3"/>
  <c r="J23" i="3"/>
  <c r="K23" i="3" s="1"/>
  <c r="Y22" i="3"/>
  <c r="V22" i="3"/>
  <c r="Q22" i="3"/>
  <c r="T22" i="3" s="1"/>
  <c r="K22" i="3"/>
  <c r="J22" i="3"/>
  <c r="E22" i="3"/>
  <c r="Y21" i="3"/>
  <c r="V21" i="3"/>
  <c r="T21" i="3"/>
  <c r="Q21" i="3"/>
  <c r="K21" i="3"/>
  <c r="J21" i="3"/>
  <c r="E21" i="3"/>
  <c r="Y20" i="3"/>
  <c r="V20" i="3"/>
  <c r="J20" i="3"/>
  <c r="K20" i="3" s="1"/>
  <c r="Y19" i="3"/>
  <c r="V19" i="3"/>
  <c r="Q19" i="3"/>
  <c r="J19" i="3"/>
  <c r="K19" i="3" s="1"/>
  <c r="Y18" i="3"/>
  <c r="V18" i="3"/>
  <c r="T18" i="3"/>
  <c r="Q18" i="3"/>
  <c r="K18" i="3"/>
  <c r="J18" i="3"/>
  <c r="E18" i="3"/>
  <c r="F18" i="3" s="1"/>
  <c r="G18" i="3" s="1"/>
  <c r="D18" i="3"/>
  <c r="Y17" i="3"/>
  <c r="V17" i="3"/>
  <c r="Q17" i="3"/>
  <c r="K17" i="3"/>
  <c r="D17" i="3"/>
  <c r="Y16" i="3"/>
  <c r="V16" i="3"/>
  <c r="T16" i="3"/>
  <c r="Q16" i="3"/>
  <c r="K16" i="3"/>
  <c r="D16" i="3"/>
  <c r="Y15" i="3"/>
  <c r="V15" i="3"/>
  <c r="L115" i="3" s="1"/>
  <c r="T15" i="3"/>
  <c r="Q15" i="3"/>
  <c r="E118" i="3" s="1"/>
  <c r="F118" i="3" s="1"/>
  <c r="G118" i="3" s="1"/>
  <c r="K15" i="3"/>
  <c r="D15" i="3"/>
  <c r="V14" i="3"/>
  <c r="T14" i="3"/>
  <c r="Q14" i="3"/>
  <c r="K14" i="3"/>
  <c r="D14" i="3"/>
  <c r="Q13" i="3"/>
  <c r="T13" i="3" s="1"/>
  <c r="K13" i="3"/>
  <c r="D13" i="3"/>
  <c r="Y12" i="3"/>
  <c r="V12" i="3"/>
  <c r="T12" i="3"/>
  <c r="Q12" i="3"/>
  <c r="K12" i="3"/>
  <c r="D12" i="3"/>
  <c r="Y11" i="3"/>
  <c r="V11" i="3"/>
  <c r="L77" i="3" s="1"/>
  <c r="T11" i="3"/>
  <c r="Q11" i="3"/>
  <c r="E70" i="3" s="1"/>
  <c r="F70" i="3" s="1"/>
  <c r="G70" i="3" s="1"/>
  <c r="K11" i="3"/>
  <c r="D11" i="3"/>
  <c r="V10" i="3"/>
  <c r="T10" i="3"/>
  <c r="Q10" i="3"/>
  <c r="K10" i="3"/>
  <c r="D10" i="3"/>
  <c r="Q9" i="3"/>
  <c r="T9" i="3" s="1"/>
  <c r="K9" i="3"/>
  <c r="D9" i="3"/>
  <c r="T8" i="3"/>
  <c r="Q8" i="3"/>
  <c r="E41" i="3" s="1"/>
  <c r="F41" i="3" s="1"/>
  <c r="G41" i="3" s="1"/>
  <c r="K8" i="3"/>
  <c r="D8" i="3"/>
  <c r="T7" i="3"/>
  <c r="F22" i="3" s="1"/>
  <c r="G22" i="3" s="1"/>
  <c r="Q7" i="3"/>
  <c r="E29" i="3" s="1"/>
  <c r="K7" i="3"/>
  <c r="D7" i="3"/>
  <c r="Q6" i="3"/>
  <c r="E6" i="3" s="1"/>
  <c r="K6" i="3"/>
  <c r="D6" i="3"/>
  <c r="L9" i="3" l="1"/>
  <c r="E7" i="3"/>
  <c r="E8" i="3"/>
  <c r="E9" i="3"/>
  <c r="E13" i="3"/>
  <c r="E148" i="3"/>
  <c r="E146" i="3"/>
  <c r="E144" i="3"/>
  <c r="E142" i="3"/>
  <c r="E140" i="3"/>
  <c r="E138" i="3"/>
  <c r="E145" i="3"/>
  <c r="E149" i="3"/>
  <c r="E141" i="3"/>
  <c r="E143" i="3"/>
  <c r="V7" i="3"/>
  <c r="L23" i="3" s="1"/>
  <c r="E172" i="3"/>
  <c r="F172" i="3" s="1"/>
  <c r="G172" i="3" s="1"/>
  <c r="E170" i="3"/>
  <c r="F170" i="3" s="1"/>
  <c r="G170" i="3" s="1"/>
  <c r="E168" i="3"/>
  <c r="E166" i="3"/>
  <c r="E164" i="3"/>
  <c r="F164" i="3" s="1"/>
  <c r="G164" i="3" s="1"/>
  <c r="E162" i="3"/>
  <c r="F162" i="3" s="1"/>
  <c r="G162" i="3" s="1"/>
  <c r="E169" i="3"/>
  <c r="E173" i="3"/>
  <c r="E165" i="3"/>
  <c r="F165" i="3" s="1"/>
  <c r="G165" i="3" s="1"/>
  <c r="O165" i="3" s="1"/>
  <c r="E167" i="3"/>
  <c r="F167" i="3" s="1"/>
  <c r="G167" i="3" s="1"/>
  <c r="L24" i="3"/>
  <c r="F29" i="3"/>
  <c r="G29" i="3" s="1"/>
  <c r="E46" i="3"/>
  <c r="F46" i="3" s="1"/>
  <c r="G46" i="3" s="1"/>
  <c r="O155" i="3"/>
  <c r="E171" i="3"/>
  <c r="L64" i="3"/>
  <c r="L65" i="3"/>
  <c r="M65" i="3" s="1"/>
  <c r="N65" i="3" s="1"/>
  <c r="L61" i="3"/>
  <c r="L60" i="3"/>
  <c r="L56" i="3"/>
  <c r="L58" i="3"/>
  <c r="M58" i="3" s="1"/>
  <c r="N58" i="3" s="1"/>
  <c r="L62" i="3"/>
  <c r="L59" i="3"/>
  <c r="L55" i="3"/>
  <c r="L63" i="3"/>
  <c r="M63" i="3" s="1"/>
  <c r="N63" i="3" s="1"/>
  <c r="L54" i="3"/>
  <c r="E14" i="3"/>
  <c r="L18" i="3"/>
  <c r="N19" i="3"/>
  <c r="T20" i="3"/>
  <c r="E221" i="3"/>
  <c r="E217" i="3"/>
  <c r="E213" i="3"/>
  <c r="F213" i="3" s="1"/>
  <c r="G213" i="3" s="1"/>
  <c r="O213" i="3" s="1"/>
  <c r="E216" i="3"/>
  <c r="F216" i="3" s="1"/>
  <c r="G216" i="3" s="1"/>
  <c r="O216" i="3" s="1"/>
  <c r="E211" i="3"/>
  <c r="E210" i="3"/>
  <c r="E212" i="3"/>
  <c r="F212" i="3" s="1"/>
  <c r="G212" i="3" s="1"/>
  <c r="O212" i="3" s="1"/>
  <c r="E215" i="3"/>
  <c r="F215" i="3" s="1"/>
  <c r="G215" i="3" s="1"/>
  <c r="E219" i="3"/>
  <c r="E214" i="3"/>
  <c r="E220" i="3"/>
  <c r="F220" i="3" s="1"/>
  <c r="G220" i="3" s="1"/>
  <c r="F25" i="3"/>
  <c r="G25" i="3" s="1"/>
  <c r="O25" i="3" s="1"/>
  <c r="F26" i="3"/>
  <c r="G26" i="3" s="1"/>
  <c r="L35" i="3"/>
  <c r="M73" i="3"/>
  <c r="N73" i="3" s="1"/>
  <c r="F78" i="3"/>
  <c r="G78" i="3" s="1"/>
  <c r="F82" i="3"/>
  <c r="G82" i="3" s="1"/>
  <c r="M89" i="3"/>
  <c r="N89" i="3" s="1"/>
  <c r="L105" i="3"/>
  <c r="L113" i="3"/>
  <c r="M121" i="3"/>
  <c r="N121" i="3" s="1"/>
  <c r="F133" i="3"/>
  <c r="G133" i="3" s="1"/>
  <c r="T6" i="3"/>
  <c r="F6" i="3" s="1"/>
  <c r="G6" i="3" s="1"/>
  <c r="Y7" i="3"/>
  <c r="E65" i="3"/>
  <c r="F65" i="3" s="1"/>
  <c r="G65" i="3" s="1"/>
  <c r="E61" i="3"/>
  <c r="F61" i="3" s="1"/>
  <c r="G61" i="3" s="1"/>
  <c r="E57" i="3"/>
  <c r="F57" i="3" s="1"/>
  <c r="G57" i="3" s="1"/>
  <c r="E63" i="3"/>
  <c r="F63" i="3" s="1"/>
  <c r="G63" i="3" s="1"/>
  <c r="E55" i="3"/>
  <c r="F55" i="3" s="1"/>
  <c r="G55" i="3" s="1"/>
  <c r="E62" i="3"/>
  <c r="F62" i="3" s="1"/>
  <c r="G62" i="3" s="1"/>
  <c r="E60" i="3"/>
  <c r="F60" i="3" s="1"/>
  <c r="G60" i="3" s="1"/>
  <c r="E56" i="3"/>
  <c r="F56" i="3" s="1"/>
  <c r="G56" i="3" s="1"/>
  <c r="E59" i="3"/>
  <c r="F59" i="3" s="1"/>
  <c r="G59" i="3" s="1"/>
  <c r="E11" i="3"/>
  <c r="F11" i="3" s="1"/>
  <c r="G11" i="3" s="1"/>
  <c r="E113" i="3"/>
  <c r="F113" i="3" s="1"/>
  <c r="G113" i="3" s="1"/>
  <c r="E109" i="3"/>
  <c r="F109" i="3" s="1"/>
  <c r="G109" i="3" s="1"/>
  <c r="E105" i="3"/>
  <c r="F105" i="3" s="1"/>
  <c r="G105" i="3" s="1"/>
  <c r="E112" i="3"/>
  <c r="F112" i="3" s="1"/>
  <c r="G112" i="3" s="1"/>
  <c r="E108" i="3"/>
  <c r="F108" i="3" s="1"/>
  <c r="G108" i="3" s="1"/>
  <c r="E104" i="3"/>
  <c r="F104" i="3" s="1"/>
  <c r="G104" i="3" s="1"/>
  <c r="E110" i="3"/>
  <c r="F110" i="3" s="1"/>
  <c r="G110" i="3" s="1"/>
  <c r="E106" i="3"/>
  <c r="F106" i="3" s="1"/>
  <c r="G106" i="3" s="1"/>
  <c r="E102" i="3"/>
  <c r="F102" i="3" s="1"/>
  <c r="G102" i="3" s="1"/>
  <c r="E107" i="3"/>
  <c r="F107" i="3" s="1"/>
  <c r="G107" i="3" s="1"/>
  <c r="E103" i="3"/>
  <c r="F103" i="3" s="1"/>
  <c r="G103" i="3" s="1"/>
  <c r="E111" i="3"/>
  <c r="F111" i="3" s="1"/>
  <c r="G111" i="3" s="1"/>
  <c r="E15" i="3"/>
  <c r="T17" i="3"/>
  <c r="L160" i="3"/>
  <c r="M160" i="3" s="1"/>
  <c r="N160" i="3" s="1"/>
  <c r="L158" i="3"/>
  <c r="M158" i="3" s="1"/>
  <c r="N158" i="3" s="1"/>
  <c r="L156" i="3"/>
  <c r="M156" i="3" s="1"/>
  <c r="N156" i="3" s="1"/>
  <c r="L154" i="3"/>
  <c r="M154" i="3" s="1"/>
  <c r="N154" i="3" s="1"/>
  <c r="L152" i="3"/>
  <c r="M152" i="3" s="1"/>
  <c r="N152" i="3" s="1"/>
  <c r="L150" i="3"/>
  <c r="M150" i="3" s="1"/>
  <c r="N150" i="3" s="1"/>
  <c r="L161" i="3"/>
  <c r="M161" i="3" s="1"/>
  <c r="N161" i="3" s="1"/>
  <c r="L159" i="3"/>
  <c r="M159" i="3" s="1"/>
  <c r="N159" i="3" s="1"/>
  <c r="L157" i="3"/>
  <c r="M157" i="3" s="1"/>
  <c r="N157" i="3" s="1"/>
  <c r="L155" i="3"/>
  <c r="M155" i="3" s="1"/>
  <c r="N155" i="3" s="1"/>
  <c r="L153" i="3"/>
  <c r="M153" i="3" s="1"/>
  <c r="N153" i="3" s="1"/>
  <c r="L151" i="3"/>
  <c r="M151" i="3" s="1"/>
  <c r="N151" i="3" s="1"/>
  <c r="L19" i="3"/>
  <c r="M19" i="3" s="1"/>
  <c r="T19" i="3"/>
  <c r="F21" i="3"/>
  <c r="G21" i="3" s="1"/>
  <c r="T23" i="3"/>
  <c r="L25" i="3"/>
  <c r="M25" i="3" s="1"/>
  <c r="N25" i="3" s="1"/>
  <c r="L27" i="3"/>
  <c r="M27" i="3" s="1"/>
  <c r="N27" i="3" s="1"/>
  <c r="Y27" i="3"/>
  <c r="L28" i="3"/>
  <c r="M28" i="3" s="1"/>
  <c r="N28" i="3" s="1"/>
  <c r="L39" i="3"/>
  <c r="L44" i="3"/>
  <c r="L46" i="3"/>
  <c r="E54" i="3"/>
  <c r="F54" i="3" s="1"/>
  <c r="G54" i="3" s="1"/>
  <c r="L57" i="3"/>
  <c r="F68" i="3"/>
  <c r="G68" i="3" s="1"/>
  <c r="M85" i="3"/>
  <c r="N85" i="3" s="1"/>
  <c r="M119" i="3"/>
  <c r="N119" i="3" s="1"/>
  <c r="F123" i="3"/>
  <c r="G123" i="3" s="1"/>
  <c r="E53" i="3"/>
  <c r="F53" i="3" s="1"/>
  <c r="G53" i="3" s="1"/>
  <c r="E49" i="3"/>
  <c r="F49" i="3" s="1"/>
  <c r="G49" i="3" s="1"/>
  <c r="E45" i="3"/>
  <c r="F45" i="3" s="1"/>
  <c r="G45" i="3" s="1"/>
  <c r="E43" i="3"/>
  <c r="F43" i="3" s="1"/>
  <c r="G43" i="3" s="1"/>
  <c r="E52" i="3"/>
  <c r="F52" i="3" s="1"/>
  <c r="G52" i="3" s="1"/>
  <c r="E48" i="3"/>
  <c r="F48" i="3" s="1"/>
  <c r="G48" i="3" s="1"/>
  <c r="E44" i="3"/>
  <c r="F44" i="3" s="1"/>
  <c r="G44" i="3" s="1"/>
  <c r="E51" i="3"/>
  <c r="F51" i="3" s="1"/>
  <c r="G51" i="3" s="1"/>
  <c r="E47" i="3"/>
  <c r="F47" i="3" s="1"/>
  <c r="G47" i="3" s="1"/>
  <c r="E101" i="3"/>
  <c r="F101" i="3" s="1"/>
  <c r="G101" i="3" s="1"/>
  <c r="E97" i="3"/>
  <c r="F97" i="3" s="1"/>
  <c r="G97" i="3" s="1"/>
  <c r="E93" i="3"/>
  <c r="F93" i="3" s="1"/>
  <c r="G93" i="3" s="1"/>
  <c r="E100" i="3"/>
  <c r="F100" i="3" s="1"/>
  <c r="G100" i="3" s="1"/>
  <c r="E96" i="3"/>
  <c r="F96" i="3" s="1"/>
  <c r="G96" i="3" s="1"/>
  <c r="E92" i="3"/>
  <c r="F92" i="3" s="1"/>
  <c r="G92" i="3" s="1"/>
  <c r="E98" i="3"/>
  <c r="F98" i="3" s="1"/>
  <c r="G98" i="3" s="1"/>
  <c r="E94" i="3"/>
  <c r="F94" i="3" s="1"/>
  <c r="G94" i="3" s="1"/>
  <c r="E90" i="3"/>
  <c r="F90" i="3" s="1"/>
  <c r="G90" i="3" s="1"/>
  <c r="E99" i="3"/>
  <c r="F99" i="3" s="1"/>
  <c r="G99" i="3" s="1"/>
  <c r="E95" i="3"/>
  <c r="F95" i="3" s="1"/>
  <c r="G95" i="3" s="1"/>
  <c r="E91" i="3"/>
  <c r="F91" i="3" s="1"/>
  <c r="G91" i="3" s="1"/>
  <c r="E17" i="3"/>
  <c r="L21" i="3"/>
  <c r="M21" i="3" s="1"/>
  <c r="N21" i="3" s="1"/>
  <c r="E209" i="3"/>
  <c r="F209" i="3" s="1"/>
  <c r="G209" i="3" s="1"/>
  <c r="E205" i="3"/>
  <c r="F205" i="3" s="1"/>
  <c r="G205" i="3" s="1"/>
  <c r="E201" i="3"/>
  <c r="F201" i="3" s="1"/>
  <c r="G201" i="3" s="1"/>
  <c r="E200" i="3"/>
  <c r="F200" i="3" s="1"/>
  <c r="G200" i="3" s="1"/>
  <c r="O200" i="3" s="1"/>
  <c r="E207" i="3"/>
  <c r="F207" i="3" s="1"/>
  <c r="G207" i="3" s="1"/>
  <c r="E206" i="3"/>
  <c r="F206" i="3" s="1"/>
  <c r="G206" i="3" s="1"/>
  <c r="E204" i="3"/>
  <c r="F204" i="3" s="1"/>
  <c r="G204" i="3" s="1"/>
  <c r="E198" i="3"/>
  <c r="F198" i="3" s="1"/>
  <c r="G198" i="3" s="1"/>
  <c r="E203" i="3"/>
  <c r="F203" i="3" s="1"/>
  <c r="G203" i="3" s="1"/>
  <c r="O203" i="3" s="1"/>
  <c r="E202" i="3"/>
  <c r="F202" i="3" s="1"/>
  <c r="G202" i="3" s="1"/>
  <c r="E199" i="3"/>
  <c r="F199" i="3" s="1"/>
  <c r="G199" i="3" s="1"/>
  <c r="E208" i="3"/>
  <c r="F208" i="3" s="1"/>
  <c r="G208" i="3" s="1"/>
  <c r="L31" i="3"/>
  <c r="L47" i="3"/>
  <c r="E139" i="3"/>
  <c r="E147" i="3"/>
  <c r="E163" i="3"/>
  <c r="F163" i="3" s="1"/>
  <c r="G163" i="3" s="1"/>
  <c r="O163" i="3" s="1"/>
  <c r="M191" i="3"/>
  <c r="N191" i="3" s="1"/>
  <c r="E10" i="3"/>
  <c r="L110" i="3"/>
  <c r="L106" i="3"/>
  <c r="L102" i="3"/>
  <c r="L20" i="3"/>
  <c r="M20" i="3" s="1"/>
  <c r="N20" i="3" s="1"/>
  <c r="L267" i="3"/>
  <c r="L263" i="3"/>
  <c r="L259" i="3"/>
  <c r="M259" i="3" s="1"/>
  <c r="N259" i="3" s="1"/>
  <c r="L266" i="3"/>
  <c r="L262" i="3"/>
  <c r="L258" i="3"/>
  <c r="L269" i="3"/>
  <c r="M269" i="3" s="1"/>
  <c r="N269" i="3" s="1"/>
  <c r="L265" i="3"/>
  <c r="L261" i="3"/>
  <c r="L264" i="3"/>
  <c r="L260" i="3"/>
  <c r="M260" i="3" s="1"/>
  <c r="N260" i="3" s="1"/>
  <c r="L268" i="3"/>
  <c r="L30" i="3"/>
  <c r="V8" i="3"/>
  <c r="Y8" i="3" s="1"/>
  <c r="L40" i="3"/>
  <c r="L42" i="3"/>
  <c r="E50" i="3"/>
  <c r="F50" i="3" s="1"/>
  <c r="G50" i="3" s="1"/>
  <c r="L51" i="3"/>
  <c r="F64" i="3"/>
  <c r="G64" i="3" s="1"/>
  <c r="V6" i="3"/>
  <c r="L11" i="3" s="1"/>
  <c r="L7" i="3"/>
  <c r="V9" i="3"/>
  <c r="Y10" i="3"/>
  <c r="M77" i="3"/>
  <c r="N77" i="3" s="1"/>
  <c r="E12" i="3"/>
  <c r="V13" i="3"/>
  <c r="L97" i="3" s="1"/>
  <c r="Y14" i="3"/>
  <c r="M115" i="3"/>
  <c r="N115" i="3" s="1"/>
  <c r="E16" i="3"/>
  <c r="L148" i="3"/>
  <c r="M148" i="3" s="1"/>
  <c r="N148" i="3" s="1"/>
  <c r="L146" i="3"/>
  <c r="M146" i="3" s="1"/>
  <c r="N146" i="3" s="1"/>
  <c r="L144" i="3"/>
  <c r="M144" i="3" s="1"/>
  <c r="N144" i="3" s="1"/>
  <c r="L142" i="3"/>
  <c r="M142" i="3" s="1"/>
  <c r="N142" i="3" s="1"/>
  <c r="L140" i="3"/>
  <c r="M140" i="3" s="1"/>
  <c r="N140" i="3" s="1"/>
  <c r="L138" i="3"/>
  <c r="M138" i="3" s="1"/>
  <c r="N138" i="3" s="1"/>
  <c r="L149" i="3"/>
  <c r="M149" i="3" s="1"/>
  <c r="N149" i="3" s="1"/>
  <c r="L147" i="3"/>
  <c r="M147" i="3" s="1"/>
  <c r="N147" i="3" s="1"/>
  <c r="L145" i="3"/>
  <c r="M145" i="3" s="1"/>
  <c r="N145" i="3" s="1"/>
  <c r="L143" i="3"/>
  <c r="M143" i="3" s="1"/>
  <c r="N143" i="3" s="1"/>
  <c r="L141" i="3"/>
  <c r="M141" i="3" s="1"/>
  <c r="N141" i="3" s="1"/>
  <c r="L139" i="3"/>
  <c r="M139" i="3" s="1"/>
  <c r="N139" i="3" s="1"/>
  <c r="E160" i="3"/>
  <c r="F160" i="3" s="1"/>
  <c r="G160" i="3" s="1"/>
  <c r="O160" i="3" s="1"/>
  <c r="E158" i="3"/>
  <c r="F158" i="3" s="1"/>
  <c r="G158" i="3" s="1"/>
  <c r="O158" i="3" s="1"/>
  <c r="E156" i="3"/>
  <c r="F156" i="3" s="1"/>
  <c r="G156" i="3" s="1"/>
  <c r="E154" i="3"/>
  <c r="F154" i="3" s="1"/>
  <c r="G154" i="3" s="1"/>
  <c r="E152" i="3"/>
  <c r="F152" i="3" s="1"/>
  <c r="G152" i="3" s="1"/>
  <c r="O152" i="3" s="1"/>
  <c r="E150" i="3"/>
  <c r="F150" i="3" s="1"/>
  <c r="G150" i="3" s="1"/>
  <c r="E161" i="3"/>
  <c r="F161" i="3" s="1"/>
  <c r="G161" i="3" s="1"/>
  <c r="E153" i="3"/>
  <c r="F153" i="3" s="1"/>
  <c r="G153" i="3" s="1"/>
  <c r="O153" i="3" s="1"/>
  <c r="E159" i="3"/>
  <c r="F159" i="3" s="1"/>
  <c r="G159" i="3" s="1"/>
  <c r="O159" i="3" s="1"/>
  <c r="E151" i="3"/>
  <c r="F151" i="3" s="1"/>
  <c r="G151" i="3" s="1"/>
  <c r="E157" i="3"/>
  <c r="F157" i="3" s="1"/>
  <c r="G157" i="3" s="1"/>
  <c r="O157" i="3" s="1"/>
  <c r="L172" i="3"/>
  <c r="M172" i="3" s="1"/>
  <c r="N172" i="3" s="1"/>
  <c r="L170" i="3"/>
  <c r="M170" i="3" s="1"/>
  <c r="N170" i="3" s="1"/>
  <c r="L168" i="3"/>
  <c r="M168" i="3" s="1"/>
  <c r="N168" i="3" s="1"/>
  <c r="L166" i="3"/>
  <c r="M166" i="3" s="1"/>
  <c r="N166" i="3" s="1"/>
  <c r="L164" i="3"/>
  <c r="M164" i="3" s="1"/>
  <c r="N164" i="3" s="1"/>
  <c r="L162" i="3"/>
  <c r="M162" i="3" s="1"/>
  <c r="N162" i="3" s="1"/>
  <c r="L173" i="3"/>
  <c r="M173" i="3" s="1"/>
  <c r="N173" i="3" s="1"/>
  <c r="L171" i="3"/>
  <c r="M171" i="3" s="1"/>
  <c r="N171" i="3" s="1"/>
  <c r="L169" i="3"/>
  <c r="M169" i="3" s="1"/>
  <c r="N169" i="3" s="1"/>
  <c r="L167" i="3"/>
  <c r="M167" i="3" s="1"/>
  <c r="N167" i="3" s="1"/>
  <c r="L165" i="3"/>
  <c r="M165" i="3" s="1"/>
  <c r="N165" i="3" s="1"/>
  <c r="L163" i="3"/>
  <c r="M163" i="3" s="1"/>
  <c r="N163" i="3" s="1"/>
  <c r="L209" i="3"/>
  <c r="M209" i="3" s="1"/>
  <c r="N209" i="3" s="1"/>
  <c r="L205" i="3"/>
  <c r="M205" i="3" s="1"/>
  <c r="N205" i="3" s="1"/>
  <c r="L201" i="3"/>
  <c r="M201" i="3" s="1"/>
  <c r="N201" i="3" s="1"/>
  <c r="L204" i="3"/>
  <c r="M204" i="3" s="1"/>
  <c r="N204" i="3" s="1"/>
  <c r="L199" i="3"/>
  <c r="M199" i="3" s="1"/>
  <c r="N199" i="3" s="1"/>
  <c r="L206" i="3"/>
  <c r="M206" i="3" s="1"/>
  <c r="N206" i="3" s="1"/>
  <c r="L200" i="3"/>
  <c r="M200" i="3" s="1"/>
  <c r="N200" i="3" s="1"/>
  <c r="L208" i="3"/>
  <c r="M208" i="3" s="1"/>
  <c r="N208" i="3" s="1"/>
  <c r="L207" i="3"/>
  <c r="M207" i="3" s="1"/>
  <c r="N207" i="3" s="1"/>
  <c r="L198" i="3"/>
  <c r="M198" i="3" s="1"/>
  <c r="N198" i="3" s="1"/>
  <c r="L202" i="3"/>
  <c r="M202" i="3" s="1"/>
  <c r="N202" i="3" s="1"/>
  <c r="L203" i="3"/>
  <c r="M203" i="3" s="1"/>
  <c r="N203" i="3" s="1"/>
  <c r="L221" i="3"/>
  <c r="M221" i="3" s="1"/>
  <c r="N221" i="3" s="1"/>
  <c r="L217" i="3"/>
  <c r="M217" i="3" s="1"/>
  <c r="N217" i="3" s="1"/>
  <c r="L213" i="3"/>
  <c r="M213" i="3" s="1"/>
  <c r="N213" i="3" s="1"/>
  <c r="L220" i="3"/>
  <c r="M220" i="3" s="1"/>
  <c r="N220" i="3" s="1"/>
  <c r="L215" i="3"/>
  <c r="M215" i="3" s="1"/>
  <c r="N215" i="3" s="1"/>
  <c r="L210" i="3"/>
  <c r="M210" i="3" s="1"/>
  <c r="N210" i="3" s="1"/>
  <c r="L216" i="3"/>
  <c r="M216" i="3" s="1"/>
  <c r="N216" i="3" s="1"/>
  <c r="L211" i="3"/>
  <c r="M211" i="3" s="1"/>
  <c r="N211" i="3" s="1"/>
  <c r="L219" i="3"/>
  <c r="M219" i="3" s="1"/>
  <c r="N219" i="3" s="1"/>
  <c r="L218" i="3"/>
  <c r="M218" i="3" s="1"/>
  <c r="N218" i="3" s="1"/>
  <c r="L212" i="3"/>
  <c r="M212" i="3" s="1"/>
  <c r="N212" i="3" s="1"/>
  <c r="L214" i="3"/>
  <c r="M214" i="3" s="1"/>
  <c r="N214" i="3" s="1"/>
  <c r="N26" i="3"/>
  <c r="L26" i="3"/>
  <c r="M26" i="3" s="1"/>
  <c r="E267" i="3"/>
  <c r="F267" i="3" s="1"/>
  <c r="G267" i="3" s="1"/>
  <c r="E263" i="3"/>
  <c r="F263" i="3" s="1"/>
  <c r="G263" i="3" s="1"/>
  <c r="E259" i="3"/>
  <c r="F259" i="3" s="1"/>
  <c r="G259" i="3" s="1"/>
  <c r="O259" i="3" s="1"/>
  <c r="E266" i="3"/>
  <c r="F266" i="3" s="1"/>
  <c r="G266" i="3" s="1"/>
  <c r="E262" i="3"/>
  <c r="F262" i="3" s="1"/>
  <c r="G262" i="3" s="1"/>
  <c r="E258" i="3"/>
  <c r="F258" i="3" s="1"/>
  <c r="G258" i="3" s="1"/>
  <c r="E269" i="3"/>
  <c r="F269" i="3" s="1"/>
  <c r="G269" i="3" s="1"/>
  <c r="O269" i="3" s="1"/>
  <c r="E265" i="3"/>
  <c r="F265" i="3" s="1"/>
  <c r="G265" i="3" s="1"/>
  <c r="E261" i="3"/>
  <c r="F261" i="3" s="1"/>
  <c r="G261" i="3" s="1"/>
  <c r="E264" i="3"/>
  <c r="F264" i="3" s="1"/>
  <c r="G264" i="3" s="1"/>
  <c r="E268" i="3"/>
  <c r="F268" i="3" s="1"/>
  <c r="G268" i="3" s="1"/>
  <c r="E260" i="3"/>
  <c r="F260" i="3" s="1"/>
  <c r="G260" i="3" s="1"/>
  <c r="F30" i="3"/>
  <c r="G30" i="3" s="1"/>
  <c r="F31" i="3"/>
  <c r="G31" i="3" s="1"/>
  <c r="L32" i="3"/>
  <c r="L38" i="3"/>
  <c r="E42" i="3"/>
  <c r="F42" i="3" s="1"/>
  <c r="G42" i="3" s="1"/>
  <c r="L43" i="3"/>
  <c r="L48" i="3"/>
  <c r="L50" i="3"/>
  <c r="E58" i="3"/>
  <c r="F58" i="3" s="1"/>
  <c r="G58" i="3" s="1"/>
  <c r="O58" i="3" s="1"/>
  <c r="F67" i="3"/>
  <c r="G67" i="3" s="1"/>
  <c r="M82" i="3"/>
  <c r="N82" i="3" s="1"/>
  <c r="L93" i="3"/>
  <c r="L109" i="3"/>
  <c r="M109" i="3" s="1"/>
  <c r="N109" i="3" s="1"/>
  <c r="F114" i="3"/>
  <c r="G114" i="3" s="1"/>
  <c r="F122" i="3"/>
  <c r="G122" i="3" s="1"/>
  <c r="F131" i="3"/>
  <c r="G131" i="3" s="1"/>
  <c r="E218" i="3"/>
  <c r="F218" i="3" s="1"/>
  <c r="G218" i="3" s="1"/>
  <c r="O218" i="3" s="1"/>
  <c r="L255" i="3"/>
  <c r="M255" i="3" s="1"/>
  <c r="N255" i="3" s="1"/>
  <c r="L251" i="3"/>
  <c r="M251" i="3" s="1"/>
  <c r="N251" i="3" s="1"/>
  <c r="L247" i="3"/>
  <c r="M247" i="3" s="1"/>
  <c r="N247" i="3" s="1"/>
  <c r="L254" i="3"/>
  <c r="M254" i="3" s="1"/>
  <c r="N254" i="3" s="1"/>
  <c r="L250" i="3"/>
  <c r="M250" i="3" s="1"/>
  <c r="N250" i="3" s="1"/>
  <c r="L246" i="3"/>
  <c r="M246" i="3" s="1"/>
  <c r="N246" i="3" s="1"/>
  <c r="L257" i="3"/>
  <c r="M257" i="3" s="1"/>
  <c r="N257" i="3" s="1"/>
  <c r="L253" i="3"/>
  <c r="M253" i="3" s="1"/>
  <c r="N253" i="3" s="1"/>
  <c r="L249" i="3"/>
  <c r="M249" i="3" s="1"/>
  <c r="N249" i="3" s="1"/>
  <c r="L256" i="3"/>
  <c r="M256" i="3" s="1"/>
  <c r="N256" i="3" s="1"/>
  <c r="L252" i="3"/>
  <c r="M252" i="3" s="1"/>
  <c r="N252" i="3" s="1"/>
  <c r="L248" i="3"/>
  <c r="M248" i="3" s="1"/>
  <c r="N248" i="3" s="1"/>
  <c r="M86" i="3"/>
  <c r="N86" i="3" s="1"/>
  <c r="M192" i="3"/>
  <c r="N192" i="3" s="1"/>
  <c r="E89" i="3"/>
  <c r="F89" i="3" s="1"/>
  <c r="G89" i="3" s="1"/>
  <c r="E85" i="3"/>
  <c r="F85" i="3" s="1"/>
  <c r="G85" i="3" s="1"/>
  <c r="E81" i="3"/>
  <c r="F81" i="3" s="1"/>
  <c r="G81" i="3" s="1"/>
  <c r="O81" i="3" s="1"/>
  <c r="E88" i="3"/>
  <c r="F88" i="3" s="1"/>
  <c r="G88" i="3" s="1"/>
  <c r="O88" i="3" s="1"/>
  <c r="E84" i="3"/>
  <c r="F84" i="3" s="1"/>
  <c r="G84" i="3" s="1"/>
  <c r="E80" i="3"/>
  <c r="F80" i="3" s="1"/>
  <c r="G80" i="3" s="1"/>
  <c r="L88" i="3"/>
  <c r="M88" i="3" s="1"/>
  <c r="N88" i="3" s="1"/>
  <c r="L84" i="3"/>
  <c r="M84" i="3" s="1"/>
  <c r="N84" i="3" s="1"/>
  <c r="L80" i="3"/>
  <c r="M80" i="3" s="1"/>
  <c r="N80" i="3" s="1"/>
  <c r="L87" i="3"/>
  <c r="M87" i="3" s="1"/>
  <c r="N87" i="3" s="1"/>
  <c r="L83" i="3"/>
  <c r="M83" i="3" s="1"/>
  <c r="N83" i="3" s="1"/>
  <c r="L79" i="3"/>
  <c r="M79" i="3" s="1"/>
  <c r="N79" i="3" s="1"/>
  <c r="E136" i="3"/>
  <c r="F136" i="3" s="1"/>
  <c r="G136" i="3" s="1"/>
  <c r="E134" i="3"/>
  <c r="F134" i="3" s="1"/>
  <c r="G134" i="3" s="1"/>
  <c r="E132" i="3"/>
  <c r="F132" i="3" s="1"/>
  <c r="G132" i="3" s="1"/>
  <c r="O132" i="3" s="1"/>
  <c r="E130" i="3"/>
  <c r="F130" i="3" s="1"/>
  <c r="G130" i="3" s="1"/>
  <c r="O130" i="3" s="1"/>
  <c r="E128" i="3"/>
  <c r="F128" i="3" s="1"/>
  <c r="G128" i="3" s="1"/>
  <c r="E126" i="3"/>
  <c r="F126" i="3" s="1"/>
  <c r="G126" i="3" s="1"/>
  <c r="L136" i="3"/>
  <c r="M136" i="3" s="1"/>
  <c r="N136" i="3" s="1"/>
  <c r="L134" i="3"/>
  <c r="M134" i="3" s="1"/>
  <c r="N134" i="3" s="1"/>
  <c r="L132" i="3"/>
  <c r="M132" i="3" s="1"/>
  <c r="N132" i="3" s="1"/>
  <c r="L130" i="3"/>
  <c r="M130" i="3" s="1"/>
  <c r="N130" i="3" s="1"/>
  <c r="L128" i="3"/>
  <c r="M128" i="3" s="1"/>
  <c r="N128" i="3" s="1"/>
  <c r="L126" i="3"/>
  <c r="M126" i="3" s="1"/>
  <c r="N126" i="3" s="1"/>
  <c r="W16" i="3" s="1"/>
  <c r="L137" i="3"/>
  <c r="M137" i="3" s="1"/>
  <c r="N137" i="3" s="1"/>
  <c r="L135" i="3"/>
  <c r="M135" i="3" s="1"/>
  <c r="N135" i="3" s="1"/>
  <c r="L133" i="3"/>
  <c r="M133" i="3" s="1"/>
  <c r="N133" i="3" s="1"/>
  <c r="L131" i="3"/>
  <c r="M131" i="3" s="1"/>
  <c r="N131" i="3" s="1"/>
  <c r="L129" i="3"/>
  <c r="M129" i="3" s="1"/>
  <c r="N129" i="3" s="1"/>
  <c r="L127" i="3"/>
  <c r="M127" i="3" s="1"/>
  <c r="N127" i="3" s="1"/>
  <c r="E20" i="3"/>
  <c r="F20" i="3" s="1"/>
  <c r="G20" i="3" s="1"/>
  <c r="E195" i="3"/>
  <c r="F195" i="3" s="1"/>
  <c r="G195" i="3" s="1"/>
  <c r="O195" i="3" s="1"/>
  <c r="E194" i="3"/>
  <c r="F194" i="3" s="1"/>
  <c r="G194" i="3" s="1"/>
  <c r="E190" i="3"/>
  <c r="F190" i="3" s="1"/>
  <c r="G190" i="3" s="1"/>
  <c r="E186" i="3"/>
  <c r="F186" i="3" s="1"/>
  <c r="G186" i="3" s="1"/>
  <c r="E187" i="3"/>
  <c r="F187" i="3" s="1"/>
  <c r="G187" i="3" s="1"/>
  <c r="O187" i="3" s="1"/>
  <c r="E191" i="3"/>
  <c r="F191" i="3" s="1"/>
  <c r="L197" i="3"/>
  <c r="M197" i="3" s="1"/>
  <c r="N197" i="3" s="1"/>
  <c r="L194" i="3"/>
  <c r="M194" i="3" s="1"/>
  <c r="N194" i="3" s="1"/>
  <c r="L190" i="3"/>
  <c r="M190" i="3" s="1"/>
  <c r="N190" i="3" s="1"/>
  <c r="L186" i="3"/>
  <c r="M186" i="3" s="1"/>
  <c r="N186" i="3" s="1"/>
  <c r="L195" i="3"/>
  <c r="M195" i="3" s="1"/>
  <c r="N195" i="3" s="1"/>
  <c r="L193" i="3"/>
  <c r="M193" i="3" s="1"/>
  <c r="N193" i="3" s="1"/>
  <c r="L189" i="3"/>
  <c r="M189" i="3" s="1"/>
  <c r="N189" i="3" s="1"/>
  <c r="L185" i="3"/>
  <c r="M185" i="3" s="1"/>
  <c r="N185" i="3" s="1"/>
  <c r="L188" i="3"/>
  <c r="M188" i="3" s="1"/>
  <c r="N188" i="3" s="1"/>
  <c r="L187" i="3"/>
  <c r="M187" i="3" s="1"/>
  <c r="N187" i="3" s="1"/>
  <c r="L196" i="3"/>
  <c r="M196" i="3" s="1"/>
  <c r="N196" i="3" s="1"/>
  <c r="E24" i="3"/>
  <c r="F24" i="3" s="1"/>
  <c r="G24" i="3" s="1"/>
  <c r="E242" i="3"/>
  <c r="F242" i="3" s="1"/>
  <c r="G242" i="3" s="1"/>
  <c r="E238" i="3"/>
  <c r="F238" i="3" s="1"/>
  <c r="G238" i="3" s="1"/>
  <c r="E234" i="3"/>
  <c r="F234" i="3" s="1"/>
  <c r="G234" i="3" s="1"/>
  <c r="E245" i="3"/>
  <c r="F245" i="3" s="1"/>
  <c r="G245" i="3" s="1"/>
  <c r="O245" i="3" s="1"/>
  <c r="E241" i="3"/>
  <c r="F241" i="3" s="1"/>
  <c r="G241" i="3" s="1"/>
  <c r="E237" i="3"/>
  <c r="F237" i="3" s="1"/>
  <c r="G237" i="3" s="1"/>
  <c r="E243" i="3"/>
  <c r="F243" i="3" s="1"/>
  <c r="G243" i="3" s="1"/>
  <c r="O243" i="3" s="1"/>
  <c r="E240" i="3"/>
  <c r="F240" i="3" s="1"/>
  <c r="G240" i="3" s="1"/>
  <c r="O240" i="3" s="1"/>
  <c r="E235" i="3"/>
  <c r="F235" i="3" s="1"/>
  <c r="G235" i="3" s="1"/>
  <c r="O235" i="3" s="1"/>
  <c r="E244" i="3"/>
  <c r="F244" i="3" s="1"/>
  <c r="G244" i="3" s="1"/>
  <c r="E239" i="3"/>
  <c r="F239" i="3" s="1"/>
  <c r="G239" i="3" s="1"/>
  <c r="O239" i="3" s="1"/>
  <c r="E236" i="3"/>
  <c r="F236" i="3" s="1"/>
  <c r="G236" i="3" s="1"/>
  <c r="L243" i="3"/>
  <c r="M243" i="3" s="1"/>
  <c r="N243" i="3" s="1"/>
  <c r="L242" i="3"/>
  <c r="M242" i="3" s="1"/>
  <c r="N242" i="3" s="1"/>
  <c r="L238" i="3"/>
  <c r="M238" i="3" s="1"/>
  <c r="N238" i="3" s="1"/>
  <c r="L234" i="3"/>
  <c r="M234" i="3" s="1"/>
  <c r="N234" i="3" s="1"/>
  <c r="L245" i="3"/>
  <c r="M245" i="3" s="1"/>
  <c r="N245" i="3" s="1"/>
  <c r="L241" i="3"/>
  <c r="M241" i="3" s="1"/>
  <c r="N241" i="3" s="1"/>
  <c r="L237" i="3"/>
  <c r="M237" i="3" s="1"/>
  <c r="N237" i="3" s="1"/>
  <c r="L236" i="3"/>
  <c r="M236" i="3" s="1"/>
  <c r="N236" i="3" s="1"/>
  <c r="L240" i="3"/>
  <c r="M240" i="3" s="1"/>
  <c r="N240" i="3" s="1"/>
  <c r="L239" i="3"/>
  <c r="M239" i="3" s="1"/>
  <c r="N239" i="3" s="1"/>
  <c r="L244" i="3"/>
  <c r="M244" i="3" s="1"/>
  <c r="N244" i="3" s="1"/>
  <c r="E28" i="3"/>
  <c r="F28" i="3" s="1"/>
  <c r="G28" i="3" s="1"/>
  <c r="E32" i="3"/>
  <c r="F32" i="3" s="1"/>
  <c r="G32" i="3" s="1"/>
  <c r="E36" i="3"/>
  <c r="F36" i="3" s="1"/>
  <c r="G36" i="3" s="1"/>
  <c r="E40" i="3"/>
  <c r="F40" i="3" s="1"/>
  <c r="G40" i="3" s="1"/>
  <c r="E66" i="3"/>
  <c r="F66" i="3" s="1"/>
  <c r="G66" i="3" s="1"/>
  <c r="L66" i="3"/>
  <c r="M66" i="3" s="1"/>
  <c r="N66" i="3" s="1"/>
  <c r="L70" i="3"/>
  <c r="M70" i="3" s="1"/>
  <c r="N70" i="3" s="1"/>
  <c r="O70" i="3" s="1"/>
  <c r="L74" i="3"/>
  <c r="M74" i="3" s="1"/>
  <c r="N74" i="3" s="1"/>
  <c r="E83" i="3"/>
  <c r="F83" i="3" s="1"/>
  <c r="G83" i="3" s="1"/>
  <c r="E86" i="3"/>
  <c r="F86" i="3" s="1"/>
  <c r="G86" i="3" s="1"/>
  <c r="O86" i="3" s="1"/>
  <c r="E127" i="3"/>
  <c r="F127" i="3" s="1"/>
  <c r="G127" i="3" s="1"/>
  <c r="O127" i="3" s="1"/>
  <c r="E135" i="3"/>
  <c r="F135" i="3" s="1"/>
  <c r="G135" i="3" s="1"/>
  <c r="O135" i="3" s="1"/>
  <c r="E222" i="3"/>
  <c r="F222" i="3" s="1"/>
  <c r="G222" i="3" s="1"/>
  <c r="E255" i="3"/>
  <c r="F255" i="3" s="1"/>
  <c r="G255" i="3" s="1"/>
  <c r="O255" i="3" s="1"/>
  <c r="E251" i="3"/>
  <c r="F251" i="3" s="1"/>
  <c r="G251" i="3" s="1"/>
  <c r="O251" i="3" s="1"/>
  <c r="E247" i="3"/>
  <c r="F247" i="3" s="1"/>
  <c r="G247" i="3" s="1"/>
  <c r="O247" i="3" s="1"/>
  <c r="E254" i="3"/>
  <c r="F254" i="3" s="1"/>
  <c r="G254" i="3" s="1"/>
  <c r="E250" i="3"/>
  <c r="F250" i="3" s="1"/>
  <c r="G250" i="3" s="1"/>
  <c r="O250" i="3" s="1"/>
  <c r="E246" i="3"/>
  <c r="F246" i="3" s="1"/>
  <c r="G246" i="3" s="1"/>
  <c r="E257" i="3"/>
  <c r="F257" i="3" s="1"/>
  <c r="G257" i="3" s="1"/>
  <c r="O257" i="3" s="1"/>
  <c r="E253" i="3"/>
  <c r="F253" i="3" s="1"/>
  <c r="G253" i="3" s="1"/>
  <c r="E249" i="3"/>
  <c r="F249" i="3" s="1"/>
  <c r="G249" i="3" s="1"/>
  <c r="O249" i="3" s="1"/>
  <c r="E248" i="3"/>
  <c r="F248" i="3" s="1"/>
  <c r="G248" i="3" s="1"/>
  <c r="E256" i="3"/>
  <c r="F256" i="3" s="1"/>
  <c r="G256" i="3" s="1"/>
  <c r="O256" i="3" s="1"/>
  <c r="E252" i="3"/>
  <c r="F252" i="3" s="1"/>
  <c r="G252" i="3" s="1"/>
  <c r="M67" i="3"/>
  <c r="N67" i="3" s="1"/>
  <c r="M71" i="3"/>
  <c r="N71" i="3" s="1"/>
  <c r="O71" i="3" s="1"/>
  <c r="F79" i="3"/>
  <c r="G79" i="3" s="1"/>
  <c r="O79" i="3" s="1"/>
  <c r="F116" i="3"/>
  <c r="G116" i="3" s="1"/>
  <c r="E77" i="3"/>
  <c r="F77" i="3" s="1"/>
  <c r="G77" i="3" s="1"/>
  <c r="O77" i="3" s="1"/>
  <c r="E73" i="3"/>
  <c r="F73" i="3" s="1"/>
  <c r="G73" i="3" s="1"/>
  <c r="E69" i="3"/>
  <c r="F69" i="3" s="1"/>
  <c r="G69" i="3" s="1"/>
  <c r="E76" i="3"/>
  <c r="F76" i="3" s="1"/>
  <c r="G76" i="3" s="1"/>
  <c r="O76" i="3" s="1"/>
  <c r="E72" i="3"/>
  <c r="F72" i="3" s="1"/>
  <c r="G72" i="3" s="1"/>
  <c r="O72" i="3" s="1"/>
  <c r="L76" i="3"/>
  <c r="M76" i="3" s="1"/>
  <c r="N76" i="3" s="1"/>
  <c r="L72" i="3"/>
  <c r="M72" i="3" s="1"/>
  <c r="N72" i="3" s="1"/>
  <c r="L68" i="3"/>
  <c r="M68" i="3" s="1"/>
  <c r="N68" i="3" s="1"/>
  <c r="L75" i="3"/>
  <c r="M75" i="3" s="1"/>
  <c r="N75" i="3" s="1"/>
  <c r="O75" i="3" s="1"/>
  <c r="E124" i="3"/>
  <c r="F124" i="3" s="1"/>
  <c r="G124" i="3" s="1"/>
  <c r="E121" i="3"/>
  <c r="F121" i="3" s="1"/>
  <c r="G121" i="3" s="1"/>
  <c r="E119" i="3"/>
  <c r="F119" i="3" s="1"/>
  <c r="G119" i="3" s="1"/>
  <c r="O119" i="3" s="1"/>
  <c r="E117" i="3"/>
  <c r="F117" i="3" s="1"/>
  <c r="G117" i="3" s="1"/>
  <c r="O117" i="3" s="1"/>
  <c r="E115" i="3"/>
  <c r="F115" i="3" s="1"/>
  <c r="G115" i="3" s="1"/>
  <c r="O115" i="3" s="1"/>
  <c r="L124" i="3"/>
  <c r="M124" i="3" s="1"/>
  <c r="N124" i="3" s="1"/>
  <c r="L122" i="3"/>
  <c r="M122" i="3" s="1"/>
  <c r="N122" i="3" s="1"/>
  <c r="L125" i="3"/>
  <c r="M125" i="3" s="1"/>
  <c r="N125" i="3" s="1"/>
  <c r="O125" i="3" s="1"/>
  <c r="L123" i="3"/>
  <c r="M123" i="3" s="1"/>
  <c r="N123" i="3" s="1"/>
  <c r="L120" i="3"/>
  <c r="M120" i="3" s="1"/>
  <c r="N120" i="3" s="1"/>
  <c r="L118" i="3"/>
  <c r="M118" i="3" s="1"/>
  <c r="N118" i="3" s="1"/>
  <c r="O118" i="3" s="1"/>
  <c r="L116" i="3"/>
  <c r="M116" i="3" s="1"/>
  <c r="N116" i="3" s="1"/>
  <c r="L114" i="3"/>
  <c r="M114" i="3" s="1"/>
  <c r="N114" i="3" s="1"/>
  <c r="E19" i="3"/>
  <c r="F19" i="3" s="1"/>
  <c r="G19" i="3" s="1"/>
  <c r="Q20" i="3"/>
  <c r="E174" i="3" s="1"/>
  <c r="F174" i="3" s="1"/>
  <c r="G174" i="3" s="1"/>
  <c r="L183" i="3"/>
  <c r="M183" i="3" s="1"/>
  <c r="N183" i="3" s="1"/>
  <c r="L184" i="3"/>
  <c r="M184" i="3" s="1"/>
  <c r="N184" i="3" s="1"/>
  <c r="L182" i="3"/>
  <c r="M182" i="3" s="1"/>
  <c r="N182" i="3" s="1"/>
  <c r="L180" i="3"/>
  <c r="M180" i="3" s="1"/>
  <c r="N180" i="3" s="1"/>
  <c r="L178" i="3"/>
  <c r="M178" i="3" s="1"/>
  <c r="N178" i="3" s="1"/>
  <c r="L176" i="3"/>
  <c r="M176" i="3" s="1"/>
  <c r="N176" i="3" s="1"/>
  <c r="L174" i="3"/>
  <c r="M174" i="3" s="1"/>
  <c r="N174" i="3" s="1"/>
  <c r="L181" i="3"/>
  <c r="M181" i="3" s="1"/>
  <c r="N181" i="3" s="1"/>
  <c r="L179" i="3"/>
  <c r="M179" i="3" s="1"/>
  <c r="N179" i="3" s="1"/>
  <c r="L177" i="3"/>
  <c r="M177" i="3" s="1"/>
  <c r="N177" i="3" s="1"/>
  <c r="L175" i="3"/>
  <c r="M175" i="3" s="1"/>
  <c r="N175" i="3" s="1"/>
  <c r="E23" i="3"/>
  <c r="F23" i="3" s="1"/>
  <c r="G23" i="3" s="1"/>
  <c r="E227" i="3"/>
  <c r="F227" i="3" s="1"/>
  <c r="G227" i="3" s="1"/>
  <c r="O227" i="3" s="1"/>
  <c r="E231" i="3"/>
  <c r="F231" i="3" s="1"/>
  <c r="G231" i="3" s="1"/>
  <c r="E223" i="3"/>
  <c r="F223" i="3" s="1"/>
  <c r="G223" i="3" s="1"/>
  <c r="O223" i="3" s="1"/>
  <c r="L227" i="3"/>
  <c r="M227" i="3" s="1"/>
  <c r="N227" i="3" s="1"/>
  <c r="L224" i="3"/>
  <c r="M224" i="3" s="1"/>
  <c r="N224" i="3" s="1"/>
  <c r="L223" i="3"/>
  <c r="M223" i="3" s="1"/>
  <c r="L231" i="3"/>
  <c r="M231" i="3" s="1"/>
  <c r="N231" i="3" s="1"/>
  <c r="E27" i="3"/>
  <c r="F27" i="3" s="1"/>
  <c r="G27" i="3" s="1"/>
  <c r="E33" i="3"/>
  <c r="F33" i="3" s="1"/>
  <c r="G33" i="3" s="1"/>
  <c r="E37" i="3"/>
  <c r="F37" i="3" s="1"/>
  <c r="G37" i="3" s="1"/>
  <c r="L69" i="3"/>
  <c r="M69" i="3" s="1"/>
  <c r="N69" i="3" s="1"/>
  <c r="E74" i="3"/>
  <c r="F74" i="3" s="1"/>
  <c r="G74" i="3" s="1"/>
  <c r="L78" i="3"/>
  <c r="M78" i="3" s="1"/>
  <c r="N78" i="3" s="1"/>
  <c r="W12" i="3" s="1"/>
  <c r="L81" i="3"/>
  <c r="M81" i="3" s="1"/>
  <c r="N81" i="3" s="1"/>
  <c r="E87" i="3"/>
  <c r="F87" i="3" s="1"/>
  <c r="G87" i="3" s="1"/>
  <c r="O87" i="3" s="1"/>
  <c r="L91" i="3"/>
  <c r="L92" i="3"/>
  <c r="L99" i="3"/>
  <c r="L100" i="3"/>
  <c r="L103" i="3"/>
  <c r="L104" i="3"/>
  <c r="L107" i="3"/>
  <c r="L108" i="3"/>
  <c r="M108" i="3" s="1"/>
  <c r="N108" i="3" s="1"/>
  <c r="L111" i="3"/>
  <c r="L112" i="3"/>
  <c r="L117" i="3"/>
  <c r="M117" i="3" s="1"/>
  <c r="N117" i="3" s="1"/>
  <c r="E120" i="3"/>
  <c r="F120" i="3" s="1"/>
  <c r="G120" i="3" s="1"/>
  <c r="O120" i="3" s="1"/>
  <c r="E129" i="3"/>
  <c r="F129" i="3" s="1"/>
  <c r="G129" i="3" s="1"/>
  <c r="O129" i="3" s="1"/>
  <c r="E137" i="3"/>
  <c r="F137" i="3" s="1"/>
  <c r="G137" i="3" s="1"/>
  <c r="O137" i="3" s="1"/>
  <c r="E178" i="3"/>
  <c r="G191" i="3"/>
  <c r="O191" i="3" s="1"/>
  <c r="E189" i="3"/>
  <c r="F189" i="3" s="1"/>
  <c r="G189" i="3"/>
  <c r="O189" i="3" s="1"/>
  <c r="E230" i="3"/>
  <c r="F230" i="3" s="1"/>
  <c r="G230" i="3" s="1"/>
  <c r="L233" i="3"/>
  <c r="M233" i="3" s="1"/>
  <c r="N233" i="3"/>
  <c r="E188" i="3"/>
  <c r="F188" i="3" s="1"/>
  <c r="G188" i="3" s="1"/>
  <c r="O188" i="3" s="1"/>
  <c r="E197" i="3"/>
  <c r="F197" i="3" s="1"/>
  <c r="G197" i="3"/>
  <c r="O197" i="3" s="1"/>
  <c r="E229" i="3"/>
  <c r="F229" i="3" s="1"/>
  <c r="G229" i="3"/>
  <c r="N232" i="3"/>
  <c r="E196" i="3"/>
  <c r="F196" i="3" s="1"/>
  <c r="G196" i="3" s="1"/>
  <c r="O196" i="3" s="1"/>
  <c r="L225" i="3"/>
  <c r="M225" i="3" s="1"/>
  <c r="E185" i="3"/>
  <c r="E192" i="3"/>
  <c r="F192" i="3" s="1"/>
  <c r="G192" i="3" s="1"/>
  <c r="O192" i="3" s="1"/>
  <c r="E193" i="3"/>
  <c r="F193" i="3" s="1"/>
  <c r="G193" i="3" s="1"/>
  <c r="N225" i="3"/>
  <c r="E228" i="3"/>
  <c r="F228" i="3" s="1"/>
  <c r="G228" i="3" s="1"/>
  <c r="L222" i="3"/>
  <c r="M222" i="3" s="1"/>
  <c r="N222" i="3" s="1"/>
  <c r="E224" i="3"/>
  <c r="F224" i="3" s="1"/>
  <c r="G224" i="3" s="1"/>
  <c r="E226" i="3"/>
  <c r="F226" i="3" s="1"/>
  <c r="G226" i="3" s="1"/>
  <c r="L228" i="3"/>
  <c r="M228" i="3" s="1"/>
  <c r="N228" i="3" s="1"/>
  <c r="L230" i="3"/>
  <c r="M230" i="3" s="1"/>
  <c r="N230" i="3" s="1"/>
  <c r="E232" i="3"/>
  <c r="F232" i="3" s="1"/>
  <c r="G232" i="3" s="1"/>
  <c r="O232" i="3" s="1"/>
  <c r="N223" i="3"/>
  <c r="E225" i="3"/>
  <c r="F225" i="3" s="1"/>
  <c r="G225" i="3" s="1"/>
  <c r="O225" i="3" s="1"/>
  <c r="L226" i="3"/>
  <c r="M226" i="3" s="1"/>
  <c r="N226" i="3" s="1"/>
  <c r="L229" i="3"/>
  <c r="M229" i="3" s="1"/>
  <c r="N229" i="3" s="1"/>
  <c r="E233" i="3"/>
  <c r="F233" i="3" s="1"/>
  <c r="G233" i="3" s="1"/>
  <c r="O228" i="3" l="1"/>
  <c r="O174" i="3"/>
  <c r="M97" i="3"/>
  <c r="N97" i="3" s="1"/>
  <c r="O224" i="3"/>
  <c r="O231" i="3"/>
  <c r="M11" i="3"/>
  <c r="N11" i="3" s="1"/>
  <c r="O11" i="3" s="1"/>
  <c r="M38" i="3"/>
  <c r="N38" i="3" s="1"/>
  <c r="O38" i="3" s="1"/>
  <c r="M32" i="3"/>
  <c r="N32" i="3" s="1"/>
  <c r="O64" i="3"/>
  <c r="M30" i="3"/>
  <c r="N30" i="3" s="1"/>
  <c r="M106" i="3"/>
  <c r="N106" i="3" s="1"/>
  <c r="O209" i="3"/>
  <c r="O215" i="3"/>
  <c r="O162" i="3"/>
  <c r="F143" i="3"/>
  <c r="G143" i="3" s="1"/>
  <c r="O143" i="3" s="1"/>
  <c r="F146" i="3"/>
  <c r="G146" i="3" s="1"/>
  <c r="O146" i="3" s="1"/>
  <c r="M9" i="3"/>
  <c r="N9" i="3" s="1"/>
  <c r="M99" i="3"/>
  <c r="N99" i="3" s="1"/>
  <c r="O99" i="3" s="1"/>
  <c r="O74" i="3"/>
  <c r="O246" i="3"/>
  <c r="R26" i="3"/>
  <c r="E176" i="3"/>
  <c r="F176" i="3" s="1"/>
  <c r="G176" i="3" s="1"/>
  <c r="O176" i="3" s="1"/>
  <c r="O237" i="3"/>
  <c r="O20" i="3"/>
  <c r="O131" i="3"/>
  <c r="O264" i="3"/>
  <c r="O263" i="3"/>
  <c r="M264" i="3"/>
  <c r="N264" i="3" s="1"/>
  <c r="M263" i="3"/>
  <c r="N263" i="3" s="1"/>
  <c r="L16" i="3"/>
  <c r="M16" i="3" s="1"/>
  <c r="N16" i="3" s="1"/>
  <c r="Y6" i="3"/>
  <c r="O208" i="3"/>
  <c r="O198" i="3"/>
  <c r="R22" i="3"/>
  <c r="E180" i="3"/>
  <c r="F180" i="3" s="1"/>
  <c r="G180" i="3" s="1"/>
  <c r="O180" i="3" s="1"/>
  <c r="L17" i="3"/>
  <c r="M17" i="3" s="1"/>
  <c r="N17" i="3" s="1"/>
  <c r="O109" i="3"/>
  <c r="O55" i="3"/>
  <c r="M35" i="3"/>
  <c r="N35" i="3" s="1"/>
  <c r="O35" i="3" s="1"/>
  <c r="M56" i="3"/>
  <c r="N56" i="3" s="1"/>
  <c r="W24" i="3"/>
  <c r="O121" i="3"/>
  <c r="O69" i="3"/>
  <c r="E182" i="3"/>
  <c r="F182" i="3" s="1"/>
  <c r="G182" i="3" s="1"/>
  <c r="O182" i="3" s="1"/>
  <c r="W11" i="3"/>
  <c r="O32" i="3"/>
  <c r="O241" i="3"/>
  <c r="O242" i="3"/>
  <c r="O190" i="3"/>
  <c r="O126" i="3"/>
  <c r="R16" i="3"/>
  <c r="O134" i="3"/>
  <c r="O80" i="3"/>
  <c r="O85" i="3"/>
  <c r="W26" i="3"/>
  <c r="O122" i="3"/>
  <c r="L101" i="3"/>
  <c r="R8" i="3"/>
  <c r="O30" i="3"/>
  <c r="O261" i="3"/>
  <c r="O262" i="3"/>
  <c r="O267" i="3"/>
  <c r="O161" i="3"/>
  <c r="O156" i="3"/>
  <c r="F16" i="3"/>
  <c r="G16" i="3" s="1"/>
  <c r="L45" i="3"/>
  <c r="M45" i="3" s="1"/>
  <c r="N45" i="3" s="1"/>
  <c r="O45" i="3" s="1"/>
  <c r="L53" i="3"/>
  <c r="L49" i="3"/>
  <c r="Y9" i="3"/>
  <c r="M51" i="3" s="1"/>
  <c r="N51" i="3" s="1"/>
  <c r="O51" i="3" s="1"/>
  <c r="O50" i="3"/>
  <c r="M261" i="3"/>
  <c r="N261" i="3" s="1"/>
  <c r="M262" i="3"/>
  <c r="N262" i="3" s="1"/>
  <c r="M267" i="3"/>
  <c r="N267" i="3" s="1"/>
  <c r="L15" i="3"/>
  <c r="M15" i="3" s="1"/>
  <c r="N15" i="3" s="1"/>
  <c r="L12" i="3"/>
  <c r="M12" i="3" s="1"/>
  <c r="N12" i="3" s="1"/>
  <c r="F139" i="3"/>
  <c r="G139" i="3" s="1"/>
  <c r="O139" i="3" s="1"/>
  <c r="O199" i="3"/>
  <c r="O204" i="3"/>
  <c r="O201" i="3"/>
  <c r="F17" i="3"/>
  <c r="G17" i="3" s="1"/>
  <c r="O17" i="3" s="1"/>
  <c r="R13" i="3"/>
  <c r="O123" i="3"/>
  <c r="M57" i="3"/>
  <c r="N57" i="3" s="1"/>
  <c r="W18" i="3"/>
  <c r="F15" i="3"/>
  <c r="G15" i="3" s="1"/>
  <c r="O15" i="3" s="1"/>
  <c r="R14" i="3"/>
  <c r="O108" i="3"/>
  <c r="O56" i="3"/>
  <c r="O63" i="3"/>
  <c r="L8" i="3"/>
  <c r="M8" i="3" s="1"/>
  <c r="N8" i="3" s="1"/>
  <c r="O82" i="3"/>
  <c r="F214" i="3"/>
  <c r="G214" i="3" s="1"/>
  <c r="O214" i="3" s="1"/>
  <c r="F210" i="3"/>
  <c r="G210" i="3" s="1"/>
  <c r="F217" i="3"/>
  <c r="G217" i="3" s="1"/>
  <c r="O217" i="3" s="1"/>
  <c r="M18" i="3"/>
  <c r="N18" i="3" s="1"/>
  <c r="M59" i="3"/>
  <c r="N59" i="3" s="1"/>
  <c r="M60" i="3"/>
  <c r="N60" i="3" s="1"/>
  <c r="L52" i="3"/>
  <c r="M52" i="3" s="1"/>
  <c r="N52" i="3" s="1"/>
  <c r="F173" i="3"/>
  <c r="G173" i="3" s="1"/>
  <c r="O173" i="3" s="1"/>
  <c r="F166" i="3"/>
  <c r="G166" i="3" s="1"/>
  <c r="O166" i="3" s="1"/>
  <c r="M23" i="3"/>
  <c r="N23" i="3" s="1"/>
  <c r="O23" i="3" s="1"/>
  <c r="F149" i="3"/>
  <c r="G149" i="3" s="1"/>
  <c r="O149" i="3" s="1"/>
  <c r="F142" i="3"/>
  <c r="G142" i="3" s="1"/>
  <c r="O142" i="3" s="1"/>
  <c r="F7" i="3"/>
  <c r="G7" i="3" s="1"/>
  <c r="O234" i="3"/>
  <c r="R25" i="3"/>
  <c r="M93" i="3"/>
  <c r="N93" i="3" s="1"/>
  <c r="O93" i="3" s="1"/>
  <c r="W19" i="3"/>
  <c r="M7" i="3"/>
  <c r="N7" i="3" s="1"/>
  <c r="M42" i="3"/>
  <c r="N42" i="3" s="1"/>
  <c r="M40" i="3"/>
  <c r="N40" i="3" s="1"/>
  <c r="O40" i="3" s="1"/>
  <c r="M31" i="3"/>
  <c r="N31" i="3" s="1"/>
  <c r="O207" i="3"/>
  <c r="M46" i="3"/>
  <c r="N46" i="3" s="1"/>
  <c r="F14" i="3"/>
  <c r="G14" i="3" s="1"/>
  <c r="O14" i="3" s="1"/>
  <c r="O167" i="3"/>
  <c r="O170" i="3"/>
  <c r="F138" i="3"/>
  <c r="G138" i="3" s="1"/>
  <c r="F9" i="3"/>
  <c r="G9" i="3" s="1"/>
  <c r="O9" i="3" s="1"/>
  <c r="F185" i="3"/>
  <c r="G185" i="3" s="1"/>
  <c r="O185" i="3" s="1"/>
  <c r="F178" i="3"/>
  <c r="G178" i="3" s="1"/>
  <c r="O178" i="3" s="1"/>
  <c r="M107" i="3"/>
  <c r="N107" i="3" s="1"/>
  <c r="O27" i="3"/>
  <c r="E184" i="3"/>
  <c r="F184" i="3" s="1"/>
  <c r="G184" i="3" s="1"/>
  <c r="O184" i="3" s="1"/>
  <c r="E177" i="3"/>
  <c r="F177" i="3" s="1"/>
  <c r="G177" i="3" s="1"/>
  <c r="O177" i="3" s="1"/>
  <c r="E175" i="3"/>
  <c r="F175" i="3" s="1"/>
  <c r="G175" i="3" s="1"/>
  <c r="O175" i="3" s="1"/>
  <c r="E181" i="3"/>
  <c r="F181" i="3" s="1"/>
  <c r="G181" i="3" s="1"/>
  <c r="O181" i="3" s="1"/>
  <c r="E179" i="3"/>
  <c r="F179" i="3" s="1"/>
  <c r="G179" i="3" s="1"/>
  <c r="O179" i="3" s="1"/>
  <c r="O248" i="3"/>
  <c r="O244" i="3"/>
  <c r="O238" i="3"/>
  <c r="O186" i="3"/>
  <c r="R21" i="3"/>
  <c r="M50" i="3"/>
  <c r="N50" i="3" s="1"/>
  <c r="O31" i="3"/>
  <c r="R27" i="3"/>
  <c r="O154" i="3"/>
  <c r="L98" i="3"/>
  <c r="M98" i="3" s="1"/>
  <c r="N98" i="3" s="1"/>
  <c r="O98" i="3" s="1"/>
  <c r="L94" i="3"/>
  <c r="L90" i="3"/>
  <c r="Y13" i="3"/>
  <c r="M92" i="3" s="1"/>
  <c r="N92" i="3" s="1"/>
  <c r="O92" i="3" s="1"/>
  <c r="L6" i="3"/>
  <c r="M6" i="3" s="1"/>
  <c r="N6" i="3" s="1"/>
  <c r="L14" i="3"/>
  <c r="M14" i="3" s="1"/>
  <c r="N14" i="3" s="1"/>
  <c r="L10" i="3"/>
  <c r="M10" i="3" s="1"/>
  <c r="N10" i="3" s="1"/>
  <c r="M258" i="3"/>
  <c r="N258" i="3" s="1"/>
  <c r="M110" i="3"/>
  <c r="N110" i="3" s="1"/>
  <c r="O110" i="3" s="1"/>
  <c r="F147" i="3"/>
  <c r="G147" i="3" s="1"/>
  <c r="O147" i="3" s="1"/>
  <c r="O97" i="3"/>
  <c r="O68" i="3"/>
  <c r="M39" i="3"/>
  <c r="N39" i="3" s="1"/>
  <c r="O39" i="3" s="1"/>
  <c r="O21" i="3"/>
  <c r="O107" i="3"/>
  <c r="O59" i="3"/>
  <c r="O65" i="3"/>
  <c r="M113" i="3"/>
  <c r="N113" i="3" s="1"/>
  <c r="O113" i="3" s="1"/>
  <c r="O220" i="3"/>
  <c r="M55" i="3"/>
  <c r="N55" i="3" s="1"/>
  <c r="M64" i="3"/>
  <c r="N64" i="3" s="1"/>
  <c r="O29" i="3"/>
  <c r="O164" i="3"/>
  <c r="O172" i="3"/>
  <c r="F141" i="3"/>
  <c r="G141" i="3" s="1"/>
  <c r="O141" i="3" s="1"/>
  <c r="F140" i="3"/>
  <c r="G140" i="3" s="1"/>
  <c r="O140" i="3" s="1"/>
  <c r="F148" i="3"/>
  <c r="G148" i="3" s="1"/>
  <c r="O148" i="3" s="1"/>
  <c r="F8" i="3"/>
  <c r="G8" i="3" s="1"/>
  <c r="R7" i="3"/>
  <c r="O233" i="3"/>
  <c r="O229" i="3"/>
  <c r="O230" i="3"/>
  <c r="M112" i="3"/>
  <c r="N112" i="3" s="1"/>
  <c r="M104" i="3"/>
  <c r="N104" i="3" s="1"/>
  <c r="O104" i="3" s="1"/>
  <c r="L96" i="3"/>
  <c r="W20" i="3"/>
  <c r="O19" i="3"/>
  <c r="O226" i="3"/>
  <c r="O193" i="3"/>
  <c r="E183" i="3"/>
  <c r="F183" i="3" s="1"/>
  <c r="G183" i="3" s="1"/>
  <c r="O183" i="3" s="1"/>
  <c r="M111" i="3"/>
  <c r="N111" i="3" s="1"/>
  <c r="O111" i="3" s="1"/>
  <c r="M103" i="3"/>
  <c r="N103" i="3" s="1"/>
  <c r="O103" i="3" s="1"/>
  <c r="L95" i="3"/>
  <c r="W15" i="3"/>
  <c r="O124" i="3"/>
  <c r="O73" i="3"/>
  <c r="O116" i="3"/>
  <c r="O252" i="3"/>
  <c r="O253" i="3"/>
  <c r="O254" i="3"/>
  <c r="O222" i="3"/>
  <c r="R24" i="3"/>
  <c r="O83" i="3"/>
  <c r="R11" i="3"/>
  <c r="O66" i="3"/>
  <c r="O28" i="3"/>
  <c r="W25" i="3"/>
  <c r="O236" i="3"/>
  <c r="W21" i="3"/>
  <c r="O194" i="3"/>
  <c r="O128" i="3"/>
  <c r="O136" i="3"/>
  <c r="O84" i="3"/>
  <c r="O89" i="3"/>
  <c r="R15" i="3"/>
  <c r="O114" i="3"/>
  <c r="O67" i="3"/>
  <c r="R9" i="3"/>
  <c r="O260" i="3"/>
  <c r="O266" i="3"/>
  <c r="W23" i="3"/>
  <c r="W22" i="3"/>
  <c r="O151" i="3"/>
  <c r="O150" i="3"/>
  <c r="Z18" i="3" s="1"/>
  <c r="R18" i="3"/>
  <c r="W17" i="3"/>
  <c r="F12" i="3"/>
  <c r="G12" i="3" s="1"/>
  <c r="O12" i="3" s="1"/>
  <c r="L33" i="3"/>
  <c r="M33" i="3" s="1"/>
  <c r="N33" i="3" s="1"/>
  <c r="O33" i="3" s="1"/>
  <c r="L41" i="3"/>
  <c r="M41" i="3" s="1"/>
  <c r="N41" i="3" s="1"/>
  <c r="O41" i="3" s="1"/>
  <c r="L37" i="3"/>
  <c r="M37" i="3" s="1"/>
  <c r="N37" i="3" s="1"/>
  <c r="O37" i="3" s="1"/>
  <c r="M268" i="3"/>
  <c r="N268" i="3" s="1"/>
  <c r="O268" i="3" s="1"/>
  <c r="M265" i="3"/>
  <c r="N265" i="3" s="1"/>
  <c r="O265" i="3" s="1"/>
  <c r="M266" i="3"/>
  <c r="N266" i="3" s="1"/>
  <c r="M102" i="3"/>
  <c r="N102" i="3" s="1"/>
  <c r="F10" i="3"/>
  <c r="G10" i="3" s="1"/>
  <c r="O10" i="3" s="1"/>
  <c r="L36" i="3"/>
  <c r="M36" i="3" s="1"/>
  <c r="N36" i="3" s="1"/>
  <c r="O36" i="3" s="1"/>
  <c r="O202" i="3"/>
  <c r="O206" i="3"/>
  <c r="O205" i="3"/>
  <c r="O52" i="3"/>
  <c r="R10" i="3"/>
  <c r="L34" i="3"/>
  <c r="M34" i="3" s="1"/>
  <c r="N34" i="3" s="1"/>
  <c r="O34" i="3" s="1"/>
  <c r="O106" i="3"/>
  <c r="O112" i="3"/>
  <c r="L13" i="3"/>
  <c r="M13" i="3" s="1"/>
  <c r="N13" i="3" s="1"/>
  <c r="O60" i="3"/>
  <c r="O57" i="3"/>
  <c r="O133" i="3"/>
  <c r="M105" i="3"/>
  <c r="N105" i="3" s="1"/>
  <c r="O105" i="3" s="1"/>
  <c r="R12" i="3"/>
  <c r="O78" i="3"/>
  <c r="O26" i="3"/>
  <c r="F219" i="3"/>
  <c r="G219" i="3" s="1"/>
  <c r="O219" i="3" s="1"/>
  <c r="F211" i="3"/>
  <c r="G211" i="3" s="1"/>
  <c r="O211" i="3" s="1"/>
  <c r="F221" i="3"/>
  <c r="G221" i="3" s="1"/>
  <c r="O221" i="3" s="1"/>
  <c r="M54" i="3"/>
  <c r="N54" i="3" s="1"/>
  <c r="M62" i="3"/>
  <c r="N62" i="3" s="1"/>
  <c r="O62" i="3" s="1"/>
  <c r="M61" i="3"/>
  <c r="N61" i="3" s="1"/>
  <c r="O61" i="3" s="1"/>
  <c r="F171" i="3"/>
  <c r="G171" i="3" s="1"/>
  <c r="O171" i="3" s="1"/>
  <c r="O46" i="3"/>
  <c r="M24" i="3"/>
  <c r="N24" i="3" s="1"/>
  <c r="O24" i="3" s="1"/>
  <c r="F169" i="3"/>
  <c r="G169" i="3" s="1"/>
  <c r="O169" i="3" s="1"/>
  <c r="F168" i="3"/>
  <c r="G168" i="3" s="1"/>
  <c r="O168" i="3" s="1"/>
  <c r="F145" i="3"/>
  <c r="G145" i="3" s="1"/>
  <c r="O145" i="3" s="1"/>
  <c r="F144" i="3"/>
  <c r="G144" i="3" s="1"/>
  <c r="O144" i="3" s="1"/>
  <c r="F13" i="3"/>
  <c r="G13" i="3" s="1"/>
  <c r="L22" i="3"/>
  <c r="M22" i="3" s="1"/>
  <c r="N22" i="3" s="1"/>
  <c r="O22" i="3" s="1"/>
  <c r="L29" i="3"/>
  <c r="M29" i="3" s="1"/>
  <c r="N29" i="3" s="1"/>
  <c r="W6" i="3" l="1"/>
  <c r="R19" i="3"/>
  <c r="O6" i="3"/>
  <c r="W10" i="3"/>
  <c r="O54" i="3"/>
  <c r="Z10" i="3" s="1"/>
  <c r="Z16" i="3"/>
  <c r="R20" i="3"/>
  <c r="Z12" i="3"/>
  <c r="Z15" i="3"/>
  <c r="Z11" i="3"/>
  <c r="Z24" i="3"/>
  <c r="O8" i="3"/>
  <c r="M47" i="3"/>
  <c r="N47" i="3" s="1"/>
  <c r="O47" i="3" s="1"/>
  <c r="M90" i="3"/>
  <c r="N90" i="3" s="1"/>
  <c r="O138" i="3"/>
  <c r="Z17" i="3" s="1"/>
  <c r="R17" i="3"/>
  <c r="Z25" i="3"/>
  <c r="M100" i="3"/>
  <c r="N100" i="3" s="1"/>
  <c r="O100" i="3" s="1"/>
  <c r="O210" i="3"/>
  <c r="Z23" i="3" s="1"/>
  <c r="R23" i="3"/>
  <c r="M49" i="3"/>
  <c r="N49" i="3" s="1"/>
  <c r="O49" i="3" s="1"/>
  <c r="M101" i="3"/>
  <c r="N101" i="3" s="1"/>
  <c r="O101" i="3" s="1"/>
  <c r="M48" i="3"/>
  <c r="N48" i="3" s="1"/>
  <c r="O48" i="3" s="1"/>
  <c r="M44" i="3"/>
  <c r="N44" i="3" s="1"/>
  <c r="O44" i="3" s="1"/>
  <c r="Z20" i="3"/>
  <c r="W7" i="3"/>
  <c r="O18" i="3"/>
  <c r="Z7" i="3" s="1"/>
  <c r="W27" i="3"/>
  <c r="M91" i="3"/>
  <c r="N91" i="3" s="1"/>
  <c r="O91" i="3" s="1"/>
  <c r="O16" i="3"/>
  <c r="M43" i="3"/>
  <c r="N43" i="3" s="1"/>
  <c r="O43" i="3" s="1"/>
  <c r="Z22" i="3"/>
  <c r="Z26" i="3"/>
  <c r="Z19" i="3"/>
  <c r="W14" i="3"/>
  <c r="O13" i="3"/>
  <c r="O42" i="3"/>
  <c r="M95" i="3"/>
  <c r="N95" i="3" s="1"/>
  <c r="O95" i="3" s="1"/>
  <c r="M96" i="3"/>
  <c r="N96" i="3" s="1"/>
  <c r="O96" i="3" s="1"/>
  <c r="M94" i="3"/>
  <c r="N94" i="3" s="1"/>
  <c r="O94" i="3" s="1"/>
  <c r="O258" i="3"/>
  <c r="Z27" i="3" s="1"/>
  <c r="Z21" i="3"/>
  <c r="O7" i="3"/>
  <c r="O102" i="3"/>
  <c r="Z14" i="3" s="1"/>
  <c r="M53" i="3"/>
  <c r="N53" i="3" s="1"/>
  <c r="O53" i="3" s="1"/>
  <c r="Z8" i="3"/>
  <c r="W8" i="3"/>
  <c r="R6" i="3"/>
  <c r="Z6" i="3" l="1"/>
  <c r="Z9" i="3"/>
  <c r="W9" i="3"/>
  <c r="W13" i="3"/>
  <c r="O90" i="3"/>
  <c r="Z13" i="3" s="1"/>
  <c r="B75" i="5" l="1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D157" i="4" l="1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4" i="4"/>
  <c r="D133" i="4"/>
  <c r="D132" i="4"/>
  <c r="D131" i="4"/>
  <c r="D130" i="4"/>
  <c r="D129" i="4"/>
  <c r="D128" i="4"/>
  <c r="D127" i="4"/>
  <c r="D126" i="4"/>
  <c r="D125" i="4"/>
  <c r="D124" i="4"/>
  <c r="D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L78" i="4"/>
  <c r="L79" i="4" s="1"/>
  <c r="L80" i="4" s="1"/>
  <c r="L81" i="4" s="1"/>
  <c r="L82" i="4" s="1"/>
  <c r="L83" i="4" s="1"/>
  <c r="L84" i="4" s="1"/>
  <c r="L85" i="4" s="1"/>
  <c r="L86" i="4" s="1"/>
  <c r="L87" i="4" s="1"/>
  <c r="L88" i="4" s="1"/>
  <c r="L89" i="4" s="1"/>
  <c r="L90" i="4" s="1"/>
  <c r="L91" i="4" s="1"/>
  <c r="L92" i="4" s="1"/>
  <c r="L93" i="4" s="1"/>
  <c r="L94" i="4" s="1"/>
  <c r="L95" i="4" s="1"/>
  <c r="L96" i="4" s="1"/>
  <c r="L97" i="4" s="1"/>
  <c r="L98" i="4" s="1"/>
  <c r="L99" i="4" s="1"/>
  <c r="L100" i="4" s="1"/>
  <c r="L101" i="4" s="1"/>
  <c r="L102" i="4" s="1"/>
  <c r="L103" i="4" s="1"/>
  <c r="L104" i="4" s="1"/>
  <c r="L105" i="4" s="1"/>
  <c r="L106" i="4" s="1"/>
  <c r="L107" i="4" s="1"/>
  <c r="L108" i="4" s="1"/>
  <c r="L109" i="4" s="1"/>
  <c r="L110" i="4" s="1"/>
  <c r="L111" i="4" s="1"/>
  <c r="L112" i="4" s="1"/>
  <c r="L113" i="4" s="1"/>
  <c r="L114" i="4" s="1"/>
  <c r="L115" i="4" s="1"/>
  <c r="L116" i="4" s="1"/>
  <c r="L117" i="4" s="1"/>
  <c r="L118" i="4" s="1"/>
  <c r="L119" i="4" s="1"/>
  <c r="L120" i="4" s="1"/>
  <c r="L121" i="4" s="1"/>
  <c r="L122" i="4" s="1"/>
  <c r="L123" i="4" s="1"/>
  <c r="L124" i="4" s="1"/>
  <c r="L125" i="4" s="1"/>
  <c r="L126" i="4" s="1"/>
  <c r="L127" i="4" s="1"/>
  <c r="L128" i="4" s="1"/>
  <c r="L129" i="4" s="1"/>
  <c r="L130" i="4" s="1"/>
  <c r="L131" i="4" s="1"/>
  <c r="L132" i="4" s="1"/>
  <c r="L133" i="4" s="1"/>
  <c r="L134" i="4" s="1"/>
  <c r="L135" i="4" s="1"/>
  <c r="L136" i="4" s="1"/>
  <c r="L137" i="4" s="1"/>
  <c r="L138" i="4" s="1"/>
  <c r="L139" i="4" s="1"/>
  <c r="L140" i="4" s="1"/>
  <c r="L141" i="4" s="1"/>
  <c r="L142" i="4" s="1"/>
  <c r="L143" i="4" s="1"/>
  <c r="L144" i="4" s="1"/>
  <c r="L145" i="4" s="1"/>
  <c r="L146" i="4" s="1"/>
  <c r="L147" i="4" s="1"/>
  <c r="L148" i="4" s="1"/>
  <c r="L149" i="4" s="1"/>
  <c r="L150" i="4" s="1"/>
  <c r="L151" i="4" s="1"/>
  <c r="L152" i="4" s="1"/>
  <c r="L153" i="4" s="1"/>
  <c r="L154" i="4" s="1"/>
  <c r="L155" i="4" s="1"/>
  <c r="L156" i="4" s="1"/>
  <c r="L157" i="4" s="1"/>
  <c r="L158" i="4" s="1"/>
  <c r="L159" i="4" s="1"/>
  <c r="L160" i="4" s="1"/>
  <c r="L161" i="4" s="1"/>
  <c r="L162" i="4" s="1"/>
  <c r="L163" i="4" s="1"/>
  <c r="L164" i="4" s="1"/>
  <c r="L165" i="4" s="1"/>
  <c r="L166" i="4" s="1"/>
  <c r="L167" i="4" s="1"/>
  <c r="L168" i="4" s="1"/>
  <c r="L169" i="4" s="1"/>
  <c r="L170" i="4" s="1"/>
  <c r="L171" i="4" s="1"/>
  <c r="L172" i="4" s="1"/>
  <c r="L173" i="4" s="1"/>
  <c r="L174" i="4" s="1"/>
  <c r="L175" i="4" s="1"/>
  <c r="L176" i="4" s="1"/>
  <c r="L177" i="4" s="1"/>
  <c r="L178" i="4" s="1"/>
  <c r="L179" i="4" s="1"/>
  <c r="L180" i="4" s="1"/>
  <c r="L181" i="4" s="1"/>
  <c r="L182" i="4" s="1"/>
  <c r="L183" i="4" s="1"/>
  <c r="L184" i="4" s="1"/>
  <c r="L185" i="4" s="1"/>
  <c r="L186" i="4" s="1"/>
  <c r="L187" i="4" s="1"/>
  <c r="L188" i="4" s="1"/>
  <c r="L189" i="4" s="1"/>
  <c r="L190" i="4" s="1"/>
  <c r="L191" i="4" s="1"/>
  <c r="L192" i="4" s="1"/>
  <c r="L193" i="4" s="1"/>
  <c r="L194" i="4" s="1"/>
  <c r="L195" i="4" s="1"/>
  <c r="L196" i="4" s="1"/>
  <c r="L197" i="4" s="1"/>
  <c r="L198" i="4" s="1"/>
  <c r="L199" i="4" s="1"/>
  <c r="L200" i="4" s="1"/>
  <c r="L201" i="4" s="1"/>
  <c r="L202" i="4" s="1"/>
  <c r="L203" i="4" s="1"/>
  <c r="L204" i="4" s="1"/>
  <c r="L205" i="4" s="1"/>
  <c r="L206" i="4" s="1"/>
  <c r="L207" i="4" s="1"/>
  <c r="L208" i="4" s="1"/>
  <c r="L209" i="4" s="1"/>
  <c r="D78" i="4"/>
  <c r="D75" i="2" l="1"/>
  <c r="D71" i="2"/>
  <c r="D70" i="2"/>
  <c r="D67" i="2"/>
  <c r="G60" i="2"/>
  <c r="D59" i="2"/>
  <c r="D58" i="2"/>
  <c r="G55" i="2"/>
  <c r="D55" i="2"/>
  <c r="G51" i="2"/>
  <c r="D47" i="2"/>
  <c r="D43" i="2"/>
  <c r="D42" i="2"/>
  <c r="G39" i="2"/>
  <c r="G35" i="2"/>
  <c r="D26" i="2"/>
  <c r="G24" i="2"/>
  <c r="F24" i="2"/>
  <c r="G23" i="2"/>
  <c r="F23" i="2"/>
  <c r="D23" i="2"/>
  <c r="G22" i="2"/>
  <c r="F22" i="2"/>
  <c r="D22" i="2"/>
  <c r="G21" i="2"/>
  <c r="F21" i="2"/>
  <c r="D21" i="2"/>
  <c r="G20" i="2"/>
  <c r="F20" i="2"/>
  <c r="D20" i="2"/>
  <c r="G19" i="2"/>
  <c r="F19" i="2"/>
  <c r="D19" i="2"/>
  <c r="G18" i="2"/>
  <c r="F18" i="2"/>
  <c r="D18" i="2"/>
  <c r="G17" i="2"/>
  <c r="F17" i="2"/>
  <c r="D17" i="2"/>
  <c r="G16" i="2"/>
  <c r="F16" i="2"/>
  <c r="D16" i="2"/>
  <c r="G15" i="2"/>
  <c r="F15" i="2"/>
  <c r="D15" i="2"/>
  <c r="G14" i="2"/>
  <c r="F14" i="2"/>
  <c r="D14" i="2"/>
  <c r="G13" i="2"/>
  <c r="F13" i="2"/>
  <c r="D13" i="2"/>
  <c r="G12" i="2"/>
  <c r="F12" i="2"/>
  <c r="D12" i="2"/>
  <c r="G11" i="2"/>
  <c r="F11" i="2"/>
  <c r="D11" i="2"/>
  <c r="G10" i="2"/>
  <c r="F10" i="2"/>
  <c r="D10" i="2"/>
  <c r="G9" i="2"/>
  <c r="F9" i="2"/>
  <c r="D9" i="2"/>
  <c r="G8" i="2"/>
  <c r="F8" i="2"/>
  <c r="D8" i="2"/>
  <c r="G7" i="2"/>
  <c r="F7" i="2"/>
  <c r="D7" i="2"/>
  <c r="G6" i="2"/>
  <c r="F6" i="2"/>
  <c r="D6" i="2"/>
  <c r="D5" i="2"/>
  <c r="D37" i="2" l="1"/>
  <c r="F75" i="2"/>
  <c r="D33" i="2"/>
  <c r="F31" i="2"/>
  <c r="F32" i="2"/>
  <c r="F35" i="2"/>
  <c r="F36" i="2"/>
  <c r="D53" i="2"/>
  <c r="D74" i="2"/>
  <c r="D30" i="2"/>
  <c r="F47" i="2"/>
  <c r="F48" i="2"/>
  <c r="F51" i="2"/>
  <c r="F52" i="2"/>
  <c r="D61" i="2"/>
  <c r="G63" i="2"/>
  <c r="D65" i="2"/>
  <c r="G67" i="2"/>
  <c r="D27" i="2"/>
  <c r="D31" i="2"/>
  <c r="D39" i="2"/>
  <c r="D46" i="2"/>
  <c r="F63" i="2"/>
  <c r="F64" i="2"/>
  <c r="D25" i="2"/>
  <c r="F39" i="2"/>
  <c r="D41" i="2"/>
  <c r="F55" i="2"/>
  <c r="D57" i="2"/>
  <c r="F67" i="2"/>
  <c r="D69" i="2"/>
  <c r="F27" i="2"/>
  <c r="G27" i="2"/>
  <c r="D29" i="2"/>
  <c r="D34" i="2"/>
  <c r="F40" i="2"/>
  <c r="F43" i="2"/>
  <c r="G43" i="2"/>
  <c r="D45" i="2"/>
  <c r="D50" i="2"/>
  <c r="F56" i="2"/>
  <c r="F59" i="2"/>
  <c r="G59" i="2"/>
  <c r="D62" i="2"/>
  <c r="F68" i="2"/>
  <c r="F71" i="2"/>
  <c r="G71" i="2"/>
  <c r="D73" i="2"/>
  <c r="F28" i="2"/>
  <c r="G31" i="2"/>
  <c r="D35" i="2"/>
  <c r="D38" i="2"/>
  <c r="F44" i="2"/>
  <c r="G47" i="2"/>
  <c r="D49" i="2"/>
  <c r="D51" i="2"/>
  <c r="D54" i="2"/>
  <c r="F60" i="2"/>
  <c r="D63" i="2"/>
  <c r="D66" i="2"/>
  <c r="F72" i="2"/>
  <c r="G75" i="2"/>
  <c r="F29" i="2"/>
  <c r="F33" i="2"/>
  <c r="F37" i="2"/>
  <c r="G40" i="2"/>
  <c r="G44" i="2"/>
  <c r="F45" i="2"/>
  <c r="G48" i="2"/>
  <c r="F53" i="2"/>
  <c r="F57" i="2"/>
  <c r="F61" i="2"/>
  <c r="G64" i="2"/>
  <c r="F65" i="2"/>
  <c r="G68" i="2"/>
  <c r="F69" i="2"/>
  <c r="G72" i="2"/>
  <c r="F73" i="2"/>
  <c r="G25" i="2"/>
  <c r="F26" i="2"/>
  <c r="G29" i="2"/>
  <c r="F30" i="2"/>
  <c r="G33" i="2"/>
  <c r="F34" i="2"/>
  <c r="G37" i="2"/>
  <c r="F38" i="2"/>
  <c r="G41" i="2"/>
  <c r="F42" i="2"/>
  <c r="G45" i="2"/>
  <c r="F46" i="2"/>
  <c r="G49" i="2"/>
  <c r="F50" i="2"/>
  <c r="G53" i="2"/>
  <c r="F54" i="2"/>
  <c r="G57" i="2"/>
  <c r="F58" i="2"/>
  <c r="G61" i="2"/>
  <c r="F62" i="2"/>
  <c r="G65" i="2"/>
  <c r="F66" i="2"/>
  <c r="G69" i="2"/>
  <c r="F70" i="2"/>
  <c r="G73" i="2"/>
  <c r="F74" i="2"/>
  <c r="F25" i="2"/>
  <c r="G28" i="2"/>
  <c r="G36" i="2"/>
  <c r="F41" i="2"/>
  <c r="F49" i="2"/>
  <c r="G52" i="2"/>
  <c r="G56" i="2"/>
  <c r="G26" i="2"/>
  <c r="D28" i="2"/>
  <c r="G30" i="2"/>
  <c r="D32" i="2"/>
  <c r="G34" i="2"/>
  <c r="D36" i="2"/>
  <c r="G38" i="2"/>
  <c r="D40" i="2"/>
  <c r="G42" i="2"/>
  <c r="D44" i="2"/>
  <c r="G46" i="2"/>
  <c r="D48" i="2"/>
  <c r="G50" i="2"/>
  <c r="D52" i="2"/>
  <c r="G54" i="2"/>
  <c r="D56" i="2"/>
  <c r="G58" i="2"/>
  <c r="D60" i="2"/>
  <c r="G62" i="2"/>
  <c r="D64" i="2"/>
  <c r="G66" i="2"/>
  <c r="D68" i="2"/>
  <c r="G70" i="2"/>
  <c r="D72" i="2"/>
  <c r="G74" i="2"/>
  <c r="G32" i="2"/>
  <c r="D24" i="2"/>
  <c r="V75" i="1"/>
  <c r="U75" i="1"/>
  <c r="T75" i="1"/>
  <c r="S75" i="1"/>
  <c r="R75" i="1"/>
  <c r="Q75" i="1"/>
  <c r="P75" i="1"/>
  <c r="O75" i="1"/>
  <c r="E75" i="1" s="1"/>
  <c r="N75" i="1"/>
  <c r="M75" i="1"/>
  <c r="L75" i="1"/>
  <c r="K75" i="1"/>
  <c r="D75" i="1" s="1"/>
  <c r="J75" i="1"/>
  <c r="I75" i="1"/>
  <c r="H75" i="1"/>
  <c r="G75" i="1"/>
  <c r="F75" i="1" s="1"/>
  <c r="C75" i="1"/>
  <c r="V74" i="1"/>
  <c r="U74" i="1"/>
  <c r="T74" i="1"/>
  <c r="S74" i="1"/>
  <c r="R74" i="1"/>
  <c r="Q74" i="1"/>
  <c r="P74" i="1"/>
  <c r="O74" i="1"/>
  <c r="E74" i="1" s="1"/>
  <c r="N74" i="1"/>
  <c r="M74" i="1"/>
  <c r="L74" i="1"/>
  <c r="K74" i="1"/>
  <c r="J74" i="1"/>
  <c r="I74" i="1"/>
  <c r="H74" i="1"/>
  <c r="C74" i="1" s="1"/>
  <c r="G74" i="1"/>
  <c r="F74" i="1" s="1"/>
  <c r="D74" i="1"/>
  <c r="V73" i="1"/>
  <c r="U73" i="1"/>
  <c r="F73" i="1" s="1"/>
  <c r="T73" i="1"/>
  <c r="S73" i="1"/>
  <c r="R73" i="1"/>
  <c r="Q73" i="1"/>
  <c r="P73" i="1"/>
  <c r="O73" i="1"/>
  <c r="N73" i="1"/>
  <c r="M73" i="1"/>
  <c r="L73" i="1"/>
  <c r="K73" i="1"/>
  <c r="J73" i="1"/>
  <c r="I73" i="1"/>
  <c r="D73" i="1" s="1"/>
  <c r="H73" i="1"/>
  <c r="C73" i="1" s="1"/>
  <c r="G73" i="1"/>
  <c r="E73" i="1"/>
  <c r="V72" i="1"/>
  <c r="U72" i="1"/>
  <c r="T72" i="1"/>
  <c r="S72" i="1"/>
  <c r="R72" i="1"/>
  <c r="Q72" i="1"/>
  <c r="P72" i="1"/>
  <c r="O72" i="1"/>
  <c r="N72" i="1"/>
  <c r="E72" i="1" s="1"/>
  <c r="M72" i="1"/>
  <c r="L72" i="1"/>
  <c r="K72" i="1"/>
  <c r="J72" i="1"/>
  <c r="I72" i="1"/>
  <c r="D72" i="1" s="1"/>
  <c r="H72" i="1"/>
  <c r="G72" i="1"/>
  <c r="F72" i="1"/>
  <c r="C72" i="1"/>
  <c r="B72" i="1"/>
  <c r="V71" i="1"/>
  <c r="U71" i="1"/>
  <c r="T71" i="1"/>
  <c r="S71" i="1"/>
  <c r="R71" i="1"/>
  <c r="Q71" i="1"/>
  <c r="P71" i="1"/>
  <c r="O71" i="1"/>
  <c r="N71" i="1"/>
  <c r="E71" i="1" s="1"/>
  <c r="M71" i="1"/>
  <c r="L71" i="1"/>
  <c r="K71" i="1"/>
  <c r="D71" i="1" s="1"/>
  <c r="J71" i="1"/>
  <c r="I71" i="1"/>
  <c r="H71" i="1"/>
  <c r="G71" i="1"/>
  <c r="F71" i="1" s="1"/>
  <c r="C71" i="1"/>
  <c r="V70" i="1"/>
  <c r="U70" i="1"/>
  <c r="F70" i="1" s="1"/>
  <c r="T70" i="1"/>
  <c r="S70" i="1"/>
  <c r="R70" i="1"/>
  <c r="Q70" i="1"/>
  <c r="P70" i="1"/>
  <c r="E70" i="1" s="1"/>
  <c r="O70" i="1"/>
  <c r="N70" i="1"/>
  <c r="M70" i="1"/>
  <c r="L70" i="1"/>
  <c r="K70" i="1"/>
  <c r="J70" i="1"/>
  <c r="I70" i="1"/>
  <c r="H70" i="1"/>
  <c r="C70" i="1" s="1"/>
  <c r="G70" i="1"/>
  <c r="B70" i="1" s="1"/>
  <c r="D70" i="1"/>
  <c r="V69" i="1"/>
  <c r="U69" i="1"/>
  <c r="F69" i="1" s="1"/>
  <c r="T69" i="1"/>
  <c r="S69" i="1"/>
  <c r="R69" i="1"/>
  <c r="Q69" i="1"/>
  <c r="P69" i="1"/>
  <c r="O69" i="1"/>
  <c r="N69" i="1"/>
  <c r="M69" i="1"/>
  <c r="L69" i="1"/>
  <c r="K69" i="1"/>
  <c r="J69" i="1"/>
  <c r="I69" i="1"/>
  <c r="D69" i="1" s="1"/>
  <c r="H69" i="1"/>
  <c r="C69" i="1" s="1"/>
  <c r="G69" i="1"/>
  <c r="E69" i="1"/>
  <c r="V68" i="1"/>
  <c r="F68" i="1" s="1"/>
  <c r="U68" i="1"/>
  <c r="T68" i="1"/>
  <c r="S68" i="1"/>
  <c r="R68" i="1"/>
  <c r="Q68" i="1"/>
  <c r="P68" i="1"/>
  <c r="O68" i="1"/>
  <c r="N68" i="1"/>
  <c r="E68" i="1" s="1"/>
  <c r="M68" i="1"/>
  <c r="L68" i="1"/>
  <c r="K68" i="1"/>
  <c r="J68" i="1"/>
  <c r="I68" i="1"/>
  <c r="D68" i="1" s="1"/>
  <c r="H68" i="1"/>
  <c r="G68" i="1"/>
  <c r="C68" i="1"/>
  <c r="V67" i="1"/>
  <c r="U67" i="1"/>
  <c r="T67" i="1"/>
  <c r="S67" i="1"/>
  <c r="R67" i="1"/>
  <c r="Q67" i="1"/>
  <c r="P67" i="1"/>
  <c r="O67" i="1"/>
  <c r="N67" i="1"/>
  <c r="E67" i="1" s="1"/>
  <c r="M67" i="1"/>
  <c r="L67" i="1"/>
  <c r="K67" i="1"/>
  <c r="D67" i="1" s="1"/>
  <c r="J67" i="1"/>
  <c r="I67" i="1"/>
  <c r="H67" i="1"/>
  <c r="G67" i="1"/>
  <c r="C67" i="1"/>
  <c r="V66" i="1"/>
  <c r="U66" i="1"/>
  <c r="T66" i="1"/>
  <c r="S66" i="1"/>
  <c r="R66" i="1"/>
  <c r="Q66" i="1"/>
  <c r="P66" i="1"/>
  <c r="E66" i="1" s="1"/>
  <c r="O66" i="1"/>
  <c r="N66" i="1"/>
  <c r="M66" i="1"/>
  <c r="L66" i="1"/>
  <c r="K66" i="1"/>
  <c r="J66" i="1"/>
  <c r="I66" i="1"/>
  <c r="H66" i="1"/>
  <c r="C66" i="1" s="1"/>
  <c r="G66" i="1"/>
  <c r="B66" i="1" s="1"/>
  <c r="D66" i="1"/>
  <c r="V65" i="1"/>
  <c r="U65" i="1"/>
  <c r="T65" i="1"/>
  <c r="S65" i="1"/>
  <c r="R65" i="1"/>
  <c r="Q65" i="1"/>
  <c r="E65" i="1" s="1"/>
  <c r="P65" i="1"/>
  <c r="O65" i="1"/>
  <c r="N65" i="1"/>
  <c r="M65" i="1"/>
  <c r="L65" i="1"/>
  <c r="K65" i="1"/>
  <c r="J65" i="1"/>
  <c r="I65" i="1"/>
  <c r="D65" i="1" s="1"/>
  <c r="H65" i="1"/>
  <c r="C65" i="1" s="1"/>
  <c r="G65" i="1"/>
  <c r="U64" i="1"/>
  <c r="T64" i="1"/>
  <c r="S64" i="1"/>
  <c r="R64" i="1"/>
  <c r="Q64" i="1"/>
  <c r="E64" i="1" s="1"/>
  <c r="P64" i="1"/>
  <c r="O64" i="1"/>
  <c r="N64" i="1"/>
  <c r="M64" i="1"/>
  <c r="L64" i="1"/>
  <c r="K64" i="1"/>
  <c r="J64" i="1"/>
  <c r="I64" i="1"/>
  <c r="D64" i="1" s="1"/>
  <c r="H64" i="1"/>
  <c r="C64" i="1" s="1"/>
  <c r="G64" i="1"/>
  <c r="U63" i="1"/>
  <c r="T63" i="1"/>
  <c r="S63" i="1"/>
  <c r="R63" i="1"/>
  <c r="Q63" i="1"/>
  <c r="E63" i="1" s="1"/>
  <c r="P63" i="1"/>
  <c r="O63" i="1"/>
  <c r="N63" i="1"/>
  <c r="M63" i="1"/>
  <c r="C63" i="1" s="1"/>
  <c r="L63" i="1"/>
  <c r="K63" i="1"/>
  <c r="J63" i="1"/>
  <c r="I63" i="1"/>
  <c r="D63" i="1" s="1"/>
  <c r="H63" i="1"/>
  <c r="G63" i="1"/>
  <c r="U62" i="1"/>
  <c r="T62" i="1"/>
  <c r="S62" i="1"/>
  <c r="R62" i="1"/>
  <c r="Q62" i="1"/>
  <c r="E62" i="1" s="1"/>
  <c r="P62" i="1"/>
  <c r="O62" i="1"/>
  <c r="N62" i="1"/>
  <c r="M62" i="1"/>
  <c r="L62" i="1"/>
  <c r="K62" i="1"/>
  <c r="J62" i="1"/>
  <c r="I62" i="1"/>
  <c r="D62" i="1" s="1"/>
  <c r="H62" i="1"/>
  <c r="G62" i="1"/>
  <c r="U61" i="1"/>
  <c r="T61" i="1"/>
  <c r="S61" i="1"/>
  <c r="R61" i="1"/>
  <c r="Q61" i="1"/>
  <c r="E61" i="1" s="1"/>
  <c r="P61" i="1"/>
  <c r="O61" i="1"/>
  <c r="N61" i="1"/>
  <c r="M61" i="1"/>
  <c r="L61" i="1"/>
  <c r="K61" i="1"/>
  <c r="J61" i="1"/>
  <c r="I61" i="1"/>
  <c r="D61" i="1" s="1"/>
  <c r="H61" i="1"/>
  <c r="G61" i="1"/>
  <c r="U60" i="1"/>
  <c r="T60" i="1"/>
  <c r="S60" i="1"/>
  <c r="R60" i="1"/>
  <c r="Q60" i="1"/>
  <c r="E60" i="1" s="1"/>
  <c r="P60" i="1"/>
  <c r="O60" i="1"/>
  <c r="N60" i="1"/>
  <c r="M60" i="1"/>
  <c r="L60" i="1"/>
  <c r="K60" i="1"/>
  <c r="J60" i="1"/>
  <c r="I60" i="1"/>
  <c r="D60" i="1" s="1"/>
  <c r="H60" i="1"/>
  <c r="G60" i="1"/>
  <c r="U59" i="1"/>
  <c r="T59" i="1"/>
  <c r="S59" i="1"/>
  <c r="R59" i="1"/>
  <c r="Q59" i="1"/>
  <c r="E59" i="1" s="1"/>
  <c r="P59" i="1"/>
  <c r="O59" i="1"/>
  <c r="N59" i="1"/>
  <c r="M59" i="1"/>
  <c r="L59" i="1"/>
  <c r="K59" i="1"/>
  <c r="J59" i="1"/>
  <c r="I59" i="1"/>
  <c r="D59" i="1" s="1"/>
  <c r="H59" i="1"/>
  <c r="G59" i="1"/>
  <c r="U58" i="1"/>
  <c r="T58" i="1"/>
  <c r="S58" i="1"/>
  <c r="R58" i="1"/>
  <c r="Q58" i="1"/>
  <c r="E58" i="1" s="1"/>
  <c r="P58" i="1"/>
  <c r="O58" i="1"/>
  <c r="N58" i="1"/>
  <c r="M58" i="1"/>
  <c r="L58" i="1"/>
  <c r="K58" i="1"/>
  <c r="J58" i="1"/>
  <c r="I58" i="1"/>
  <c r="D58" i="1" s="1"/>
  <c r="H58" i="1"/>
  <c r="G58" i="1"/>
  <c r="U57" i="1"/>
  <c r="T57" i="1"/>
  <c r="S57" i="1"/>
  <c r="R57" i="1"/>
  <c r="Q57" i="1"/>
  <c r="E57" i="1" s="1"/>
  <c r="P57" i="1"/>
  <c r="O57" i="1"/>
  <c r="N57" i="1"/>
  <c r="M57" i="1"/>
  <c r="L57" i="1"/>
  <c r="K57" i="1"/>
  <c r="J57" i="1"/>
  <c r="I57" i="1"/>
  <c r="D57" i="1" s="1"/>
  <c r="H57" i="1"/>
  <c r="G57" i="1"/>
  <c r="U56" i="1"/>
  <c r="T56" i="1"/>
  <c r="S56" i="1"/>
  <c r="R56" i="1"/>
  <c r="Q56" i="1"/>
  <c r="E56" i="1" s="1"/>
  <c r="P56" i="1"/>
  <c r="O56" i="1"/>
  <c r="N56" i="1"/>
  <c r="M56" i="1"/>
  <c r="L56" i="1"/>
  <c r="K56" i="1"/>
  <c r="J56" i="1"/>
  <c r="I56" i="1"/>
  <c r="D56" i="1" s="1"/>
  <c r="H56" i="1"/>
  <c r="G56" i="1"/>
  <c r="U55" i="1"/>
  <c r="T55" i="1"/>
  <c r="S55" i="1"/>
  <c r="R55" i="1"/>
  <c r="Q55" i="1"/>
  <c r="E55" i="1" s="1"/>
  <c r="P55" i="1"/>
  <c r="O55" i="1"/>
  <c r="N55" i="1"/>
  <c r="M55" i="1"/>
  <c r="L55" i="1"/>
  <c r="K55" i="1"/>
  <c r="J55" i="1"/>
  <c r="I55" i="1"/>
  <c r="D55" i="1" s="1"/>
  <c r="H55" i="1"/>
  <c r="G55" i="1"/>
  <c r="U54" i="1"/>
  <c r="T54" i="1"/>
  <c r="S54" i="1"/>
  <c r="R54" i="1"/>
  <c r="Q54" i="1"/>
  <c r="E54" i="1" s="1"/>
  <c r="P54" i="1"/>
  <c r="O54" i="1"/>
  <c r="N54" i="1"/>
  <c r="M54" i="1"/>
  <c r="L54" i="1"/>
  <c r="K54" i="1"/>
  <c r="J54" i="1"/>
  <c r="I54" i="1"/>
  <c r="D54" i="1" s="1"/>
  <c r="H54" i="1"/>
  <c r="G54" i="1"/>
  <c r="U53" i="1"/>
  <c r="T53" i="1"/>
  <c r="S53" i="1"/>
  <c r="R53" i="1"/>
  <c r="Q53" i="1"/>
  <c r="E53" i="1" s="1"/>
  <c r="P53" i="1"/>
  <c r="O53" i="1"/>
  <c r="N53" i="1"/>
  <c r="M53" i="1"/>
  <c r="L53" i="1"/>
  <c r="K53" i="1"/>
  <c r="J53" i="1"/>
  <c r="I53" i="1"/>
  <c r="D53" i="1" s="1"/>
  <c r="H53" i="1"/>
  <c r="G53" i="1"/>
  <c r="U52" i="1"/>
  <c r="T52" i="1"/>
  <c r="S52" i="1"/>
  <c r="R52" i="1"/>
  <c r="Q52" i="1"/>
  <c r="E52" i="1" s="1"/>
  <c r="P52" i="1"/>
  <c r="O52" i="1"/>
  <c r="N52" i="1"/>
  <c r="M52" i="1"/>
  <c r="L52" i="1"/>
  <c r="K52" i="1"/>
  <c r="J52" i="1"/>
  <c r="I52" i="1"/>
  <c r="D52" i="1" s="1"/>
  <c r="H52" i="1"/>
  <c r="G52" i="1"/>
  <c r="U51" i="1"/>
  <c r="T51" i="1"/>
  <c r="S51" i="1"/>
  <c r="R51" i="1"/>
  <c r="Q51" i="1"/>
  <c r="E51" i="1" s="1"/>
  <c r="P51" i="1"/>
  <c r="O51" i="1"/>
  <c r="N51" i="1"/>
  <c r="M51" i="1"/>
  <c r="L51" i="1"/>
  <c r="K51" i="1"/>
  <c r="J51" i="1"/>
  <c r="I51" i="1"/>
  <c r="D51" i="1" s="1"/>
  <c r="H51" i="1"/>
  <c r="G51" i="1"/>
  <c r="U50" i="1"/>
  <c r="T50" i="1"/>
  <c r="S50" i="1"/>
  <c r="R50" i="1"/>
  <c r="Q50" i="1"/>
  <c r="E50" i="1" s="1"/>
  <c r="P50" i="1"/>
  <c r="O50" i="1"/>
  <c r="N50" i="1"/>
  <c r="M50" i="1"/>
  <c r="C50" i="1" s="1"/>
  <c r="L50" i="1"/>
  <c r="K50" i="1"/>
  <c r="J50" i="1"/>
  <c r="I50" i="1"/>
  <c r="D50" i="1" s="1"/>
  <c r="H50" i="1"/>
  <c r="G50" i="1"/>
  <c r="U49" i="1"/>
  <c r="T49" i="1"/>
  <c r="S49" i="1"/>
  <c r="R49" i="1"/>
  <c r="Q49" i="1"/>
  <c r="E49" i="1" s="1"/>
  <c r="P49" i="1"/>
  <c r="O49" i="1"/>
  <c r="N49" i="1"/>
  <c r="M49" i="1"/>
  <c r="C49" i="1" s="1"/>
  <c r="L49" i="1"/>
  <c r="K49" i="1"/>
  <c r="J49" i="1"/>
  <c r="I49" i="1"/>
  <c r="D49" i="1" s="1"/>
  <c r="H49" i="1"/>
  <c r="G49" i="1"/>
  <c r="U48" i="1"/>
  <c r="T48" i="1"/>
  <c r="S48" i="1"/>
  <c r="R48" i="1"/>
  <c r="Q48" i="1"/>
  <c r="E48" i="1" s="1"/>
  <c r="P48" i="1"/>
  <c r="O48" i="1"/>
  <c r="N48" i="1"/>
  <c r="M48" i="1"/>
  <c r="C48" i="1" s="1"/>
  <c r="L48" i="1"/>
  <c r="K48" i="1"/>
  <c r="J48" i="1"/>
  <c r="I48" i="1"/>
  <c r="D48" i="1" s="1"/>
  <c r="H48" i="1"/>
  <c r="G48" i="1"/>
  <c r="U47" i="1"/>
  <c r="T47" i="1"/>
  <c r="S47" i="1"/>
  <c r="R47" i="1"/>
  <c r="Q47" i="1"/>
  <c r="E47" i="1" s="1"/>
  <c r="P47" i="1"/>
  <c r="O47" i="1"/>
  <c r="N47" i="1"/>
  <c r="M47" i="1"/>
  <c r="C47" i="1" s="1"/>
  <c r="L47" i="1"/>
  <c r="K47" i="1"/>
  <c r="J47" i="1"/>
  <c r="I47" i="1"/>
  <c r="D47" i="1" s="1"/>
  <c r="H47" i="1"/>
  <c r="G47" i="1"/>
  <c r="U46" i="1"/>
  <c r="T46" i="1"/>
  <c r="S46" i="1"/>
  <c r="R46" i="1"/>
  <c r="Q46" i="1"/>
  <c r="E46" i="1" s="1"/>
  <c r="P46" i="1"/>
  <c r="O46" i="1"/>
  <c r="N46" i="1"/>
  <c r="M46" i="1"/>
  <c r="C46" i="1" s="1"/>
  <c r="L46" i="1"/>
  <c r="K46" i="1"/>
  <c r="J46" i="1"/>
  <c r="I46" i="1"/>
  <c r="D46" i="1" s="1"/>
  <c r="H46" i="1"/>
  <c r="G46" i="1"/>
  <c r="U45" i="1"/>
  <c r="T45" i="1"/>
  <c r="S45" i="1"/>
  <c r="R45" i="1"/>
  <c r="Q45" i="1"/>
  <c r="E45" i="1" s="1"/>
  <c r="P45" i="1"/>
  <c r="O45" i="1"/>
  <c r="N45" i="1"/>
  <c r="M45" i="1"/>
  <c r="L45" i="1"/>
  <c r="K45" i="1"/>
  <c r="J45" i="1"/>
  <c r="I45" i="1"/>
  <c r="D45" i="1" s="1"/>
  <c r="H45" i="1"/>
  <c r="G45" i="1"/>
  <c r="U44" i="1"/>
  <c r="T44" i="1"/>
  <c r="S44" i="1"/>
  <c r="R44" i="1"/>
  <c r="Q44" i="1"/>
  <c r="E44" i="1" s="1"/>
  <c r="P44" i="1"/>
  <c r="O44" i="1"/>
  <c r="N44" i="1"/>
  <c r="M44" i="1"/>
  <c r="C44" i="1" s="1"/>
  <c r="L44" i="1"/>
  <c r="K44" i="1"/>
  <c r="J44" i="1"/>
  <c r="I44" i="1"/>
  <c r="D44" i="1" s="1"/>
  <c r="H44" i="1"/>
  <c r="G44" i="1"/>
  <c r="U43" i="1"/>
  <c r="T43" i="1"/>
  <c r="S43" i="1"/>
  <c r="R43" i="1"/>
  <c r="Q43" i="1"/>
  <c r="E43" i="1" s="1"/>
  <c r="P43" i="1"/>
  <c r="O43" i="1"/>
  <c r="N43" i="1"/>
  <c r="M43" i="1"/>
  <c r="L43" i="1"/>
  <c r="K43" i="1"/>
  <c r="J43" i="1"/>
  <c r="I43" i="1"/>
  <c r="D43" i="1" s="1"/>
  <c r="H43" i="1"/>
  <c r="G43" i="1"/>
  <c r="U42" i="1"/>
  <c r="T42" i="1"/>
  <c r="S42" i="1"/>
  <c r="R42" i="1"/>
  <c r="Q42" i="1"/>
  <c r="E42" i="1" s="1"/>
  <c r="P42" i="1"/>
  <c r="O42" i="1"/>
  <c r="N42" i="1"/>
  <c r="M42" i="1"/>
  <c r="L42" i="1"/>
  <c r="K42" i="1"/>
  <c r="J42" i="1"/>
  <c r="I42" i="1"/>
  <c r="D42" i="1" s="1"/>
  <c r="H42" i="1"/>
  <c r="G42" i="1"/>
  <c r="U41" i="1"/>
  <c r="T41" i="1"/>
  <c r="S41" i="1"/>
  <c r="R41" i="1"/>
  <c r="Q41" i="1"/>
  <c r="E41" i="1" s="1"/>
  <c r="P41" i="1"/>
  <c r="O41" i="1"/>
  <c r="N41" i="1"/>
  <c r="M41" i="1"/>
  <c r="L41" i="1"/>
  <c r="K41" i="1"/>
  <c r="J41" i="1"/>
  <c r="I41" i="1"/>
  <c r="D41" i="1" s="1"/>
  <c r="H41" i="1"/>
  <c r="G41" i="1"/>
  <c r="U40" i="1"/>
  <c r="T40" i="1"/>
  <c r="S40" i="1"/>
  <c r="R40" i="1"/>
  <c r="Q40" i="1"/>
  <c r="E40" i="1" s="1"/>
  <c r="P40" i="1"/>
  <c r="O40" i="1"/>
  <c r="N40" i="1"/>
  <c r="M40" i="1"/>
  <c r="L40" i="1"/>
  <c r="K40" i="1"/>
  <c r="J40" i="1"/>
  <c r="I40" i="1"/>
  <c r="D40" i="1" s="1"/>
  <c r="H40" i="1"/>
  <c r="G40" i="1"/>
  <c r="U39" i="1"/>
  <c r="T39" i="1"/>
  <c r="S39" i="1"/>
  <c r="R39" i="1"/>
  <c r="Q39" i="1"/>
  <c r="E39" i="1" s="1"/>
  <c r="P39" i="1"/>
  <c r="O39" i="1"/>
  <c r="N39" i="1"/>
  <c r="M39" i="1"/>
  <c r="L39" i="1"/>
  <c r="K39" i="1"/>
  <c r="J39" i="1"/>
  <c r="I39" i="1"/>
  <c r="D39" i="1" s="1"/>
  <c r="H39" i="1"/>
  <c r="G39" i="1"/>
  <c r="U38" i="1"/>
  <c r="T38" i="1"/>
  <c r="S38" i="1"/>
  <c r="R38" i="1"/>
  <c r="Q38" i="1"/>
  <c r="E38" i="1" s="1"/>
  <c r="P38" i="1"/>
  <c r="O38" i="1"/>
  <c r="N38" i="1"/>
  <c r="M38" i="1"/>
  <c r="L38" i="1"/>
  <c r="K38" i="1"/>
  <c r="J38" i="1"/>
  <c r="I38" i="1"/>
  <c r="D38" i="1" s="1"/>
  <c r="H38" i="1"/>
  <c r="G38" i="1"/>
  <c r="U37" i="1"/>
  <c r="T37" i="1"/>
  <c r="S37" i="1"/>
  <c r="R37" i="1"/>
  <c r="Q37" i="1"/>
  <c r="E37" i="1" s="1"/>
  <c r="P37" i="1"/>
  <c r="O37" i="1"/>
  <c r="N37" i="1"/>
  <c r="M37" i="1"/>
  <c r="C37" i="1" s="1"/>
  <c r="L37" i="1"/>
  <c r="K37" i="1"/>
  <c r="J37" i="1"/>
  <c r="I37" i="1"/>
  <c r="D37" i="1" s="1"/>
  <c r="H37" i="1"/>
  <c r="G37" i="1"/>
  <c r="U36" i="1"/>
  <c r="T36" i="1"/>
  <c r="S36" i="1"/>
  <c r="R36" i="1"/>
  <c r="Q36" i="1"/>
  <c r="E36" i="1" s="1"/>
  <c r="P36" i="1"/>
  <c r="O36" i="1"/>
  <c r="N36" i="1"/>
  <c r="M36" i="1"/>
  <c r="C36" i="1" s="1"/>
  <c r="L36" i="1"/>
  <c r="K36" i="1"/>
  <c r="J36" i="1"/>
  <c r="I36" i="1"/>
  <c r="D36" i="1" s="1"/>
  <c r="H36" i="1"/>
  <c r="G36" i="1"/>
  <c r="U35" i="1"/>
  <c r="T35" i="1"/>
  <c r="S35" i="1"/>
  <c r="R35" i="1"/>
  <c r="Q35" i="1"/>
  <c r="E35" i="1" s="1"/>
  <c r="P35" i="1"/>
  <c r="O35" i="1"/>
  <c r="N35" i="1"/>
  <c r="M35" i="1"/>
  <c r="C35" i="1" s="1"/>
  <c r="L35" i="1"/>
  <c r="K35" i="1"/>
  <c r="J35" i="1"/>
  <c r="I35" i="1"/>
  <c r="D35" i="1" s="1"/>
  <c r="H35" i="1"/>
  <c r="G35" i="1"/>
  <c r="AH34" i="1"/>
  <c r="U34" i="1"/>
  <c r="T34" i="1"/>
  <c r="R34" i="1"/>
  <c r="P34" i="1"/>
  <c r="E34" i="1" s="1"/>
  <c r="O34" i="1"/>
  <c r="N34" i="1"/>
  <c r="M34" i="1"/>
  <c r="L34" i="1"/>
  <c r="K34" i="1"/>
  <c r="J34" i="1"/>
  <c r="I34" i="1"/>
  <c r="H34" i="1"/>
  <c r="C34" i="1" s="1"/>
  <c r="G34" i="1"/>
  <c r="F34" i="1" s="1"/>
  <c r="D34" i="1"/>
  <c r="B34" i="1"/>
  <c r="AH33" i="1"/>
  <c r="U33" i="1"/>
  <c r="T33" i="1"/>
  <c r="R33" i="1"/>
  <c r="P33" i="1"/>
  <c r="O33" i="1"/>
  <c r="E33" i="1" s="1"/>
  <c r="N33" i="1"/>
  <c r="M33" i="1"/>
  <c r="L33" i="1"/>
  <c r="K33" i="1"/>
  <c r="D33" i="1" s="1"/>
  <c r="J33" i="1"/>
  <c r="I33" i="1"/>
  <c r="H33" i="1"/>
  <c r="G33" i="1"/>
  <c r="B33" i="1" s="1"/>
  <c r="C33" i="1"/>
  <c r="AH32" i="1"/>
  <c r="U32" i="1"/>
  <c r="T32" i="1"/>
  <c r="B32" i="1" s="1"/>
  <c r="R32" i="1"/>
  <c r="P32" i="1"/>
  <c r="O32" i="1"/>
  <c r="N32" i="1"/>
  <c r="E32" i="1" s="1"/>
  <c r="M32" i="1"/>
  <c r="L32" i="1"/>
  <c r="K32" i="1"/>
  <c r="J32" i="1"/>
  <c r="D32" i="1" s="1"/>
  <c r="I32" i="1"/>
  <c r="H32" i="1"/>
  <c r="G32" i="1"/>
  <c r="F32" i="1"/>
  <c r="C32" i="1"/>
  <c r="AH31" i="1"/>
  <c r="U31" i="1"/>
  <c r="T31" i="1"/>
  <c r="R31" i="1"/>
  <c r="P31" i="1"/>
  <c r="O31" i="1"/>
  <c r="N31" i="1"/>
  <c r="M31" i="1"/>
  <c r="C31" i="1" s="1"/>
  <c r="L31" i="1"/>
  <c r="K31" i="1"/>
  <c r="J31" i="1"/>
  <c r="I31" i="1"/>
  <c r="D31" i="1" s="1"/>
  <c r="H31" i="1"/>
  <c r="G31" i="1"/>
  <c r="E31" i="1"/>
  <c r="AH30" i="1"/>
  <c r="U30" i="1"/>
  <c r="T30" i="1"/>
  <c r="R30" i="1"/>
  <c r="P30" i="1"/>
  <c r="E30" i="1" s="1"/>
  <c r="O30" i="1"/>
  <c r="N30" i="1"/>
  <c r="M30" i="1"/>
  <c r="L30" i="1"/>
  <c r="K30" i="1"/>
  <c r="J30" i="1"/>
  <c r="I30" i="1"/>
  <c r="H30" i="1"/>
  <c r="C30" i="1" s="1"/>
  <c r="G30" i="1"/>
  <c r="F30" i="1"/>
  <c r="D30" i="1"/>
  <c r="B30" i="1"/>
  <c r="AH29" i="1"/>
  <c r="U29" i="1"/>
  <c r="T29" i="1"/>
  <c r="R29" i="1"/>
  <c r="P29" i="1"/>
  <c r="O29" i="1"/>
  <c r="E29" i="1" s="1"/>
  <c r="N29" i="1"/>
  <c r="M29" i="1"/>
  <c r="L29" i="1"/>
  <c r="K29" i="1"/>
  <c r="J29" i="1"/>
  <c r="I29" i="1"/>
  <c r="H29" i="1"/>
  <c r="G29" i="1"/>
  <c r="B29" i="1" s="1"/>
  <c r="C29" i="1"/>
  <c r="AH28" i="1"/>
  <c r="U28" i="1"/>
  <c r="T28" i="1"/>
  <c r="R28" i="1"/>
  <c r="P28" i="1"/>
  <c r="O28" i="1"/>
  <c r="N28" i="1"/>
  <c r="E28" i="1" s="1"/>
  <c r="M28" i="1"/>
  <c r="L28" i="1"/>
  <c r="K28" i="1"/>
  <c r="J28" i="1"/>
  <c r="D28" i="1" s="1"/>
  <c r="I28" i="1"/>
  <c r="H28" i="1"/>
  <c r="C28" i="1" s="1"/>
  <c r="G28" i="1"/>
  <c r="F28" i="1"/>
  <c r="B28" i="1"/>
  <c r="AH27" i="1"/>
  <c r="U27" i="1"/>
  <c r="T27" i="1"/>
  <c r="R27" i="1"/>
  <c r="P27" i="1"/>
  <c r="O27" i="1"/>
  <c r="N27" i="1"/>
  <c r="M27" i="1"/>
  <c r="C27" i="1" s="1"/>
  <c r="L27" i="1"/>
  <c r="K27" i="1"/>
  <c r="J27" i="1"/>
  <c r="I27" i="1"/>
  <c r="D27" i="1" s="1"/>
  <c r="H27" i="1"/>
  <c r="G27" i="1"/>
  <c r="AH26" i="1"/>
  <c r="P26" i="1" s="1"/>
  <c r="U26" i="1"/>
  <c r="T26" i="1"/>
  <c r="R26" i="1"/>
  <c r="O26" i="1"/>
  <c r="N26" i="1"/>
  <c r="M26" i="1"/>
  <c r="L26" i="1"/>
  <c r="K26" i="1"/>
  <c r="J26" i="1"/>
  <c r="I26" i="1"/>
  <c r="H26" i="1"/>
  <c r="C26" i="1" s="1"/>
  <c r="G26" i="1"/>
  <c r="F26" i="1"/>
  <c r="B26" i="1"/>
  <c r="AH25" i="1"/>
  <c r="U25" i="1"/>
  <c r="T25" i="1"/>
  <c r="R25" i="1"/>
  <c r="P25" i="1"/>
  <c r="O25" i="1"/>
  <c r="E25" i="1" s="1"/>
  <c r="N25" i="1"/>
  <c r="M25" i="1"/>
  <c r="L25" i="1"/>
  <c r="K25" i="1"/>
  <c r="J25" i="1"/>
  <c r="I25" i="1"/>
  <c r="D25" i="1" s="1"/>
  <c r="H25" i="1"/>
  <c r="G25" i="1"/>
  <c r="B25" i="1" s="1"/>
  <c r="C25" i="1"/>
  <c r="AH24" i="1"/>
  <c r="P24" i="1" s="1"/>
  <c r="U24" i="1"/>
  <c r="T24" i="1"/>
  <c r="F24" i="1" s="1"/>
  <c r="R24" i="1"/>
  <c r="O24" i="1"/>
  <c r="N24" i="1"/>
  <c r="M24" i="1"/>
  <c r="L24" i="1"/>
  <c r="K24" i="1"/>
  <c r="J24" i="1"/>
  <c r="D24" i="1" s="1"/>
  <c r="I24" i="1"/>
  <c r="H24" i="1"/>
  <c r="C24" i="1" s="1"/>
  <c r="G24" i="1"/>
  <c r="B24" i="1"/>
  <c r="D26" i="1" l="1"/>
  <c r="E27" i="1"/>
  <c r="F29" i="1"/>
  <c r="F33" i="1"/>
  <c r="C38" i="1"/>
  <c r="C39" i="1"/>
  <c r="C40" i="1"/>
  <c r="C41" i="1"/>
  <c r="C42" i="1"/>
  <c r="C43" i="1"/>
  <c r="C45" i="1"/>
  <c r="C51" i="1"/>
  <c r="C52" i="1"/>
  <c r="C53" i="1"/>
  <c r="C54" i="1"/>
  <c r="C55" i="1"/>
  <c r="C56" i="1"/>
  <c r="C57" i="1"/>
  <c r="C58" i="1"/>
  <c r="C59" i="1"/>
  <c r="C60" i="1"/>
  <c r="C61" i="1"/>
  <c r="C62" i="1"/>
  <c r="E26" i="1"/>
  <c r="F27" i="1"/>
  <c r="F38" i="1"/>
  <c r="B38" i="1"/>
  <c r="F39" i="1"/>
  <c r="B39" i="1"/>
  <c r="F40" i="1"/>
  <c r="B40" i="1"/>
  <c r="F41" i="1"/>
  <c r="B41" i="1"/>
  <c r="F42" i="1"/>
  <c r="B42" i="1"/>
  <c r="F43" i="1"/>
  <c r="B43" i="1"/>
  <c r="F44" i="1"/>
  <c r="B44" i="1"/>
  <c r="F45" i="1"/>
  <c r="B45" i="1"/>
  <c r="F46" i="1"/>
  <c r="B46" i="1"/>
  <c r="F47" i="1"/>
  <c r="B47" i="1"/>
  <c r="F48" i="1"/>
  <c r="B48" i="1"/>
  <c r="F49" i="1"/>
  <c r="B49" i="1"/>
  <c r="F50" i="1"/>
  <c r="B50" i="1"/>
  <c r="F51" i="1"/>
  <c r="B51" i="1"/>
  <c r="F52" i="1"/>
  <c r="B52" i="1"/>
  <c r="F53" i="1"/>
  <c r="B53" i="1"/>
  <c r="F54" i="1"/>
  <c r="B54" i="1"/>
  <c r="F55" i="1"/>
  <c r="B55" i="1"/>
  <c r="F56" i="1"/>
  <c r="B56" i="1"/>
  <c r="F57" i="1"/>
  <c r="B57" i="1"/>
  <c r="F58" i="1"/>
  <c r="B58" i="1"/>
  <c r="F59" i="1"/>
  <c r="B59" i="1"/>
  <c r="F60" i="1"/>
  <c r="B60" i="1"/>
  <c r="F61" i="1"/>
  <c r="B61" i="1"/>
  <c r="F62" i="1"/>
  <c r="B62" i="1"/>
  <c r="F63" i="1"/>
  <c r="B63" i="1"/>
  <c r="F64" i="1"/>
  <c r="B64" i="1"/>
  <c r="F65" i="1"/>
  <c r="B65" i="1"/>
  <c r="F67" i="1"/>
  <c r="B67" i="1"/>
  <c r="F25" i="1"/>
  <c r="B27" i="1"/>
  <c r="F35" i="1"/>
  <c r="B35" i="1"/>
  <c r="F36" i="1"/>
  <c r="B36" i="1"/>
  <c r="F37" i="1"/>
  <c r="B37" i="1"/>
  <c r="E24" i="1"/>
  <c r="D29" i="1"/>
  <c r="F31" i="1"/>
  <c r="B31" i="1"/>
  <c r="F66" i="1"/>
  <c r="B68" i="1"/>
  <c r="B69" i="1"/>
  <c r="B73" i="1"/>
  <c r="B74" i="1"/>
  <c r="B71" i="1"/>
  <c r="B75" i="1"/>
</calcChain>
</file>

<file path=xl/comments1.xml><?xml version="1.0" encoding="utf-8"?>
<comments xmlns="http://schemas.openxmlformats.org/spreadsheetml/2006/main">
  <authors>
    <author>Sergio</author>
  </authors>
  <commentList>
    <comment ref="BD61" authorId="0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Se corrige para ajustar la variación de reservas int. De -1003.8 a -320.9 para que cuadre la acumulación de reservas</t>
        </r>
      </text>
    </comment>
    <comment ref="BE61" authorId="0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Se corrigió de -1003.8 a -320.9 para que cuadre la variación de reservas con el saldo.</t>
        </r>
      </text>
    </comment>
  </commentList>
</comments>
</file>

<file path=xl/comments2.xml><?xml version="1.0" encoding="utf-8"?>
<comments xmlns="http://schemas.openxmlformats.org/spreadsheetml/2006/main">
  <authors>
    <author>Sergio Martin</author>
  </authors>
  <commentList>
    <comment ref="B24" authorId="0" shapeId="0">
      <text>
        <r>
          <rPr>
            <b/>
            <sz val="9"/>
            <color rgb="FF000000"/>
            <rFont val="Tahoma"/>
            <family val="2"/>
          </rPr>
          <t>Sergio Martin:</t>
        </r>
        <r>
          <rPr>
            <sz val="9"/>
            <color rgb="FF000000"/>
            <rFont val="Tahoma"/>
            <family val="2"/>
          </rPr>
          <t xml:space="preserve">
Incluyen exportaciones de oro y plata
</t>
        </r>
      </text>
    </comment>
  </commentList>
</comments>
</file>

<file path=xl/comments3.xml><?xml version="1.0" encoding="utf-8"?>
<comments xmlns="http://schemas.openxmlformats.org/spreadsheetml/2006/main">
  <authors>
    <author>Sergio</author>
  </authors>
  <commentList>
    <comment ref="L185" authorId="0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El dato del Informe Anual de 1977 indica que la variación anual de las reservas internacionales es de -320.9. Se supone que es un dato revisado
</t>
        </r>
      </text>
    </comment>
    <comment ref="L189" authorId="0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El Informe Anual de BM 1978 dice que la variación es 504., pero la serie de Banco de México señala 
657.1. Este último lo consideramos válido</t>
        </r>
      </text>
    </comment>
  </commentList>
</comments>
</file>

<file path=xl/sharedStrings.xml><?xml version="1.0" encoding="utf-8"?>
<sst xmlns="http://schemas.openxmlformats.org/spreadsheetml/2006/main" count="4271" uniqueCount="357">
  <si>
    <t>Balanza de Pagos</t>
  </si>
  <si>
    <t>Serie fusionada, 1939-1990</t>
  </si>
  <si>
    <t>II. Presentación Nacional Financiera, 1939-1949, NAFINSA (1974, p. 365)</t>
  </si>
  <si>
    <t>III. Presentación INEGI Estadísticas históricas, 1950-1981, de Banco de México, Indicadores Económicos.</t>
  </si>
  <si>
    <t xml:space="preserve">IV. Presentación histórica, NAFINSA (1995, pp. 311-314 ), 1980-1995, de Banco de México, Indicadores económicos. </t>
  </si>
  <si>
    <t>Año</t>
  </si>
  <si>
    <t>Comprobación</t>
  </si>
  <si>
    <t>I. Cuenta corriente</t>
  </si>
  <si>
    <t>A. Ingresos</t>
  </si>
  <si>
    <t>1. Bienes</t>
  </si>
  <si>
    <t>2. Servicios</t>
  </si>
  <si>
    <t>3. Renta y otros</t>
  </si>
  <si>
    <t>4. Transferencias</t>
  </si>
  <si>
    <t>B. Egresos</t>
  </si>
  <si>
    <t>II. Cuenta financiera</t>
  </si>
  <si>
    <t>III. Derechos especiales de giro</t>
  </si>
  <si>
    <t> IV. Errores y omisiones   </t>
  </si>
  <si>
    <t>V. Variación de la reserva internacional bruta (I + II + III + IV)</t>
  </si>
  <si>
    <t> Ajustes por valoración</t>
  </si>
  <si>
    <t>1. Exp bienes (Incluye oro-plata)</t>
  </si>
  <si>
    <t>2. Exp. Servicios</t>
  </si>
  <si>
    <t>3. Exp: Turismo y otros servicios</t>
  </si>
  <si>
    <t>1. Imp bienes</t>
  </si>
  <si>
    <t>2. Servicios: turismo y otros servicios</t>
  </si>
  <si>
    <t>3. Imp renta y otros</t>
  </si>
  <si>
    <t>1. Exp bienes</t>
  </si>
  <si>
    <t>3. Exp renta y otros</t>
  </si>
  <si>
    <t>-</t>
  </si>
  <si>
    <t>Balanza comercial</t>
  </si>
  <si>
    <t>Exp de bienes</t>
  </si>
  <si>
    <t>Imp de bienes</t>
  </si>
  <si>
    <t>NAFINSA (1974, p. 373)</t>
  </si>
  <si>
    <t>NAFINSA (1974, pp. 365-372)</t>
  </si>
  <si>
    <r>
      <rPr>
        <b/>
        <sz val="12"/>
        <color rgb="FF000000"/>
        <rFont val="Times New Roman"/>
        <family val="1"/>
      </rPr>
      <t>Fuente:</t>
    </r>
    <r>
      <rPr>
        <sz val="12"/>
        <color rgb="FF000000"/>
        <rFont val="Times New Roman"/>
        <family val="1"/>
      </rPr>
      <t xml:space="preserve"> Nacional Financiera (1974), 1920-1949; Banxico, Balanza de pagos, Presentación Histórica, 1950-1979; INEGI, Presentación histórica, 1980-1990; INEGI, Presentación actual, 1991-2016</t>
    </r>
  </si>
  <si>
    <t>Observaciones mensuales, 1932-1953. El Banco de México dejo de publicar en sus Informes Anuales las estadísticas mensuales de comercio exterior a partir de 1954.</t>
  </si>
  <si>
    <t>Observaciones anuales para verificar las observaciones mensuales</t>
  </si>
  <si>
    <t>Balanza comercial mensual y anual</t>
  </si>
  <si>
    <t>Exportaciones mp</t>
  </si>
  <si>
    <t>Tipo de cambio</t>
  </si>
  <si>
    <t>Exportaciones md</t>
  </si>
  <si>
    <t>Participación % de las exportaciones md</t>
  </si>
  <si>
    <t>Discrepancia mensual ponderada md</t>
  </si>
  <si>
    <t>Exportaciones ajuste con anual md</t>
  </si>
  <si>
    <t>Importaciones mp</t>
  </si>
  <si>
    <t>Importaciones md</t>
  </si>
  <si>
    <t>Participación % de las importaciones md</t>
  </si>
  <si>
    <t>Importaciones ajuste con anual md</t>
  </si>
  <si>
    <t>Balanza comercial ajuste con anual md</t>
  </si>
  <si>
    <t>Exportaciones md (Mensual)</t>
  </si>
  <si>
    <t>Exportaciones con ajuste md (Mensual)</t>
  </si>
  <si>
    <t>Exportaciones md (Anual)</t>
  </si>
  <si>
    <t>Exportaciones md (Discrepancia)</t>
  </si>
  <si>
    <t>Importaciones md (Mensual)</t>
  </si>
  <si>
    <t>Importaciones md (Anual)</t>
  </si>
  <si>
    <t>Importaciones md (Discrepancia)</t>
  </si>
  <si>
    <t>Balanza comercial mensual md</t>
  </si>
  <si>
    <t>Balanza comercial anual md</t>
  </si>
  <si>
    <t>Observaciones trimestrales, 1932-1969</t>
  </si>
  <si>
    <t>Balanza de pagos y saldo de la reserva internacional md, 1950-1982</t>
  </si>
  <si>
    <t xml:space="preserve">Balanza comercial </t>
  </si>
  <si>
    <t>Cuenta corriente md</t>
  </si>
  <si>
    <t>Cuenta de capital y/o financiera md</t>
  </si>
  <si>
    <t>DEG's</t>
  </si>
  <si>
    <t>Errores y omisiones</t>
  </si>
  <si>
    <t>Variación de la reserva internacional</t>
  </si>
  <si>
    <t>Ajustes por valoración</t>
  </si>
  <si>
    <t xml:space="preserve">Reservas internacionales saldo trimestral </t>
  </si>
  <si>
    <t>Verificación Res. Int. saldo anual</t>
  </si>
  <si>
    <t>Ene-Mar 1932</t>
  </si>
  <si>
    <t>Nota: Inicia en 1950</t>
  </si>
  <si>
    <t>Abr-Jun 1932</t>
  </si>
  <si>
    <t>Jul-Sep 1932</t>
  </si>
  <si>
    <t>Oct-Dic 1932</t>
  </si>
  <si>
    <t>Ene-Mar 1933</t>
  </si>
  <si>
    <t>Abr-Jun 1933</t>
  </si>
  <si>
    <t>Jul-Sep 1933</t>
  </si>
  <si>
    <t>Oct-Dic 1933</t>
  </si>
  <si>
    <t>Ene-Mar 1934</t>
  </si>
  <si>
    <t>Abr-Jun 1934</t>
  </si>
  <si>
    <t>Jul-Sep 1934</t>
  </si>
  <si>
    <t>Oct-Dic 1934</t>
  </si>
  <si>
    <t>Ene-Mar 1935</t>
  </si>
  <si>
    <t>Abr-Jun 1935</t>
  </si>
  <si>
    <t>Jul-Sep 1935</t>
  </si>
  <si>
    <t>Oct-Dic 1935</t>
  </si>
  <si>
    <t>Ene-Mar 1936</t>
  </si>
  <si>
    <t>Abr-Jun 1936</t>
  </si>
  <si>
    <t>Jul-Sep 1936</t>
  </si>
  <si>
    <t>Oct-Dic 1936</t>
  </si>
  <si>
    <t>Ene-Mar 1937</t>
  </si>
  <si>
    <t>Abr-Jun 1937</t>
  </si>
  <si>
    <t>Jul-Sep 1937</t>
  </si>
  <si>
    <t>Oct-Dic 1937</t>
  </si>
  <si>
    <t>Ene-Mar 1938</t>
  </si>
  <si>
    <t>Abr-Jun 1938</t>
  </si>
  <si>
    <t>Jul-Sep 1938</t>
  </si>
  <si>
    <t>Oct-Dic 1938</t>
  </si>
  <si>
    <t>Ene-Mar 1939</t>
  </si>
  <si>
    <t>Abr-Jun 1939</t>
  </si>
  <si>
    <t>Jul-Sep 1939</t>
  </si>
  <si>
    <t>Oct-Dic 1939</t>
  </si>
  <si>
    <t>Ene-Mar 1940</t>
  </si>
  <si>
    <t>Abr-Jun 1940</t>
  </si>
  <si>
    <t>Jul-Sep 1940</t>
  </si>
  <si>
    <t>Oct-Dic 1940</t>
  </si>
  <si>
    <t>Ene-Mar 1941</t>
  </si>
  <si>
    <t>Abr-Jun 1941</t>
  </si>
  <si>
    <t>Jul-Sep 1941</t>
  </si>
  <si>
    <t>Oct-Dic 1941</t>
  </si>
  <si>
    <t>Ene-Mar 1942</t>
  </si>
  <si>
    <t>Abr-Jun 1942</t>
  </si>
  <si>
    <t>Jul-Sep 1942</t>
  </si>
  <si>
    <t>Oct-Dic 1942</t>
  </si>
  <si>
    <t>Ene-Mar 1943</t>
  </si>
  <si>
    <t>Abr-Jun 1943</t>
  </si>
  <si>
    <t>Jul-Sep 1943</t>
  </si>
  <si>
    <t>Oct-Dic 1943</t>
  </si>
  <si>
    <t>Ene-Mar 1944</t>
  </si>
  <si>
    <t>Abr-Jun 1944</t>
  </si>
  <si>
    <t>Jul-Sep 1944</t>
  </si>
  <si>
    <t>Oct-Dic 1944</t>
  </si>
  <si>
    <t>Ene-Mar 1945</t>
  </si>
  <si>
    <t>Abr-Jun 1945</t>
  </si>
  <si>
    <t>Jul-Sep 1945</t>
  </si>
  <si>
    <t>Oct-Dic 1945</t>
  </si>
  <si>
    <t>Ene-Mar 1946</t>
  </si>
  <si>
    <t>Abr-Jun 1946</t>
  </si>
  <si>
    <t>Jul-Sep 1946</t>
  </si>
  <si>
    <t>Oct-Dic 1946</t>
  </si>
  <si>
    <t>Ene-Mar 1947</t>
  </si>
  <si>
    <t>Abr-Jun 1947</t>
  </si>
  <si>
    <t>Jul-Sep 1947</t>
  </si>
  <si>
    <t>Oct-Dic 1947</t>
  </si>
  <si>
    <t>Ene-Mar 1948</t>
  </si>
  <si>
    <t>Abr-Jun 1948</t>
  </si>
  <si>
    <t>Jul-Sep 1948</t>
  </si>
  <si>
    <t>Oct-Dic 1948</t>
  </si>
  <si>
    <t>Ene-Mar 1949</t>
  </si>
  <si>
    <t>Abr-Jun 1949</t>
  </si>
  <si>
    <t>Jul-Sep 1949</t>
  </si>
  <si>
    <t>Oct-Dic 1949</t>
  </si>
  <si>
    <t>Ene-Mar 1950</t>
  </si>
  <si>
    <t>Abr-Jun 1950</t>
  </si>
  <si>
    <t>Jul-Sep 1950</t>
  </si>
  <si>
    <t>Oct-Dic 1950</t>
  </si>
  <si>
    <t>Ene-Mar 1951</t>
  </si>
  <si>
    <t>Abr-Jun 1951</t>
  </si>
  <si>
    <t>Jul-Sep 1951</t>
  </si>
  <si>
    <t>Oct-Dic 1951</t>
  </si>
  <si>
    <t>Ene-Mar 1952</t>
  </si>
  <si>
    <t>Abr-Jun 1952</t>
  </si>
  <si>
    <t>Jul-Sep 1952</t>
  </si>
  <si>
    <t>Oct-Dic 1952</t>
  </si>
  <si>
    <t>Ene-Mar 1953</t>
  </si>
  <si>
    <t>Abr-Jun 1953</t>
  </si>
  <si>
    <t>Jul-Sep 1953</t>
  </si>
  <si>
    <t>Oct-Dic 1953</t>
  </si>
  <si>
    <t>Ene-Mar 1954</t>
  </si>
  <si>
    <t>Abr-Jun 1954</t>
  </si>
  <si>
    <t>Jul-Sep 1954</t>
  </si>
  <si>
    <t>Oct-Dic 1954</t>
  </si>
  <si>
    <t>Ene-Mar 1955</t>
  </si>
  <si>
    <t>Abr-Jun 1955</t>
  </si>
  <si>
    <t>Jul-Sep 1955</t>
  </si>
  <si>
    <t>Oct-Dic 1955</t>
  </si>
  <si>
    <t>Ene-Mar 1956</t>
  </si>
  <si>
    <t>Abr-Jun 1956</t>
  </si>
  <si>
    <t>Jul-Sep 1956</t>
  </si>
  <si>
    <t>Oct-Dic 1956</t>
  </si>
  <si>
    <t>Ene-Mar 1957</t>
  </si>
  <si>
    <t>Abr-Jun 1957</t>
  </si>
  <si>
    <t>Jul-Sep 1957</t>
  </si>
  <si>
    <t>Oct-Dic 1957</t>
  </si>
  <si>
    <t>Ene-Mar 1958</t>
  </si>
  <si>
    <t>Abr-Jun 1958</t>
  </si>
  <si>
    <t>Jul-Sep 1958</t>
  </si>
  <si>
    <t>Oct-Dic 1958</t>
  </si>
  <si>
    <t>Ene-Mar 1959</t>
  </si>
  <si>
    <t>Abr-Jun 1959</t>
  </si>
  <si>
    <t>Jul-Sep 1959</t>
  </si>
  <si>
    <t>Oct-Dic 1959</t>
  </si>
  <si>
    <t>Ene-Mar 1960</t>
  </si>
  <si>
    <t>Abr-Jun 1960</t>
  </si>
  <si>
    <t>Jul-Sep 1960</t>
  </si>
  <si>
    <t>Oct-Dic 1960</t>
  </si>
  <si>
    <t>Ene-Mar 1961</t>
  </si>
  <si>
    <t>Abr-Jun 1961</t>
  </si>
  <si>
    <t>Jul-Sep 1961</t>
  </si>
  <si>
    <t>Oct-Dic 1961</t>
  </si>
  <si>
    <t>Ene-Mar 1962</t>
  </si>
  <si>
    <t>Abr-Jun 1962</t>
  </si>
  <si>
    <t>Jul-Sep 1962</t>
  </si>
  <si>
    <t>Oct-Dic 1962</t>
  </si>
  <si>
    <t>Ene-Mar 1963</t>
  </si>
  <si>
    <t>Abr-Jun 1963</t>
  </si>
  <si>
    <t>Jul-Sep 1963</t>
  </si>
  <si>
    <t>Oct-Dic 1963</t>
  </si>
  <si>
    <t>Ene-Mar 1964</t>
  </si>
  <si>
    <t>Abr-Jun 1964</t>
  </si>
  <si>
    <t>Jul-Sep 1964</t>
  </si>
  <si>
    <t>Oct-Dic 1964</t>
  </si>
  <si>
    <t>Ene-Mar 1965</t>
  </si>
  <si>
    <t>Abr-Jun 1965</t>
  </si>
  <si>
    <t>Jul-Sep 1965</t>
  </si>
  <si>
    <t>Oct-Dic 1965</t>
  </si>
  <si>
    <t>Ene-Mar 1966</t>
  </si>
  <si>
    <t>Abr-Jun 1966</t>
  </si>
  <si>
    <t>Jul-Sep 1966</t>
  </si>
  <si>
    <t>Oct-Dic 1966</t>
  </si>
  <si>
    <t>Ene-Mar 1967</t>
  </si>
  <si>
    <t>Abr-Jun 1967</t>
  </si>
  <si>
    <t>Jul-Sep 1967</t>
  </si>
  <si>
    <t>Oct-Dic 1967</t>
  </si>
  <si>
    <t>Ene-Mar 1968</t>
  </si>
  <si>
    <t>Abr-Jun 1968</t>
  </si>
  <si>
    <t>Jul-Sep 1968</t>
  </si>
  <si>
    <t>Oct-Dic 1968</t>
  </si>
  <si>
    <t>Ene-Mar 1969</t>
  </si>
  <si>
    <t>Abr-Jun 1969</t>
  </si>
  <si>
    <t>Jul-Sep 1969</t>
  </si>
  <si>
    <t>Oct-Dic 1969</t>
  </si>
  <si>
    <t>Ene-Mar 1970</t>
  </si>
  <si>
    <t>Abr-Jun 1970</t>
  </si>
  <si>
    <t>Jul-Sep 1970</t>
  </si>
  <si>
    <t>Oct-Dic 1970</t>
  </si>
  <si>
    <t>Ene-Mar 1971</t>
  </si>
  <si>
    <t>Abr-Jun 1971</t>
  </si>
  <si>
    <t>Jul-Sep 1971</t>
  </si>
  <si>
    <t>Oct-Dic 1971</t>
  </si>
  <si>
    <t>Ene-Mar 1972</t>
  </si>
  <si>
    <t>Abr-Jun 1972</t>
  </si>
  <si>
    <t>Jul-Sep 1972</t>
  </si>
  <si>
    <t>Oct-Dic 1972</t>
  </si>
  <si>
    <t>Ene-Mar 1973</t>
  </si>
  <si>
    <t>Abr-Jun 1973</t>
  </si>
  <si>
    <t>Jul-Sep 1973</t>
  </si>
  <si>
    <t>Oct-Dic 1973</t>
  </si>
  <si>
    <t>Ene-Mar 1974</t>
  </si>
  <si>
    <t>Abr-Jun 1974</t>
  </si>
  <si>
    <t>Jul-Sep 1974</t>
  </si>
  <si>
    <t>Oct-Dic 1974</t>
  </si>
  <si>
    <t>Ene-Mar 1975</t>
  </si>
  <si>
    <t>Abr-Jun 1975</t>
  </si>
  <si>
    <t>Jul-Sep 1975</t>
  </si>
  <si>
    <t>Oct-Dic 1975</t>
  </si>
  <si>
    <t>Ene-Mar 1976</t>
  </si>
  <si>
    <t>Abr-Jun 1976</t>
  </si>
  <si>
    <t>Jul-Sep 1976</t>
  </si>
  <si>
    <t>Oct-Dic 1976</t>
  </si>
  <si>
    <t>Ene-Mar 1977</t>
  </si>
  <si>
    <t>Abr-Jun 1977</t>
  </si>
  <si>
    <t>Jul-Sep 1977</t>
  </si>
  <si>
    <t>Oct-Dic 1977</t>
  </si>
  <si>
    <t>Ene-Mar 1978</t>
  </si>
  <si>
    <t>Abr-Jun 1978</t>
  </si>
  <si>
    <t>Jul-Sep 1978</t>
  </si>
  <si>
    <t>Oct-Dic 1978</t>
  </si>
  <si>
    <t>Ene-Mar 1979</t>
  </si>
  <si>
    <t>Abr-Jun 1979</t>
  </si>
  <si>
    <t>Jul-Sep 1979</t>
  </si>
  <si>
    <t>Oct-Dic 1979</t>
  </si>
  <si>
    <t>Ene-Mar 1980</t>
  </si>
  <si>
    <t>Abr-Jun 1980</t>
  </si>
  <si>
    <t>Jul-Sep 1980</t>
  </si>
  <si>
    <t>Oct-Dic 1980</t>
  </si>
  <si>
    <t>Ene-Mar 1981</t>
  </si>
  <si>
    <t>Abr-Jun 1981</t>
  </si>
  <si>
    <t>Jul-Sep 1981</t>
  </si>
  <si>
    <t>Oct-Dic 1981</t>
  </si>
  <si>
    <t>Ene-Mar 1982</t>
  </si>
  <si>
    <t>Abr-Jun 1982</t>
  </si>
  <si>
    <t>Jul-Sep 1982</t>
  </si>
  <si>
    <t>Oct-Dic 1982</t>
  </si>
  <si>
    <t>Fuente: Banco de México, Estadísticas históricas de balanza de pagos, 1950-1969 y SIE</t>
  </si>
  <si>
    <t>Exportación e importación de petróleo datos anuales</t>
  </si>
  <si>
    <t>Exportación petrolera md</t>
  </si>
  <si>
    <t>Exportación de crudo md</t>
  </si>
  <si>
    <t>Exportación otros petrolíferos md</t>
  </si>
  <si>
    <t>Producción de crudo mbd</t>
  </si>
  <si>
    <t>Exportaciones petróleo total (miles de barriles)</t>
  </si>
  <si>
    <t>Exportaciones petróleo crudo</t>
  </si>
  <si>
    <t>Exportaciones petróleo refinados</t>
  </si>
  <si>
    <t>Exportaciones gas natural m3</t>
  </si>
  <si>
    <t>Importaciones petróleo total (miles de barriles)</t>
  </si>
  <si>
    <t>Importaciones petróleo crudo</t>
  </si>
  <si>
    <t>Importaciones petróleo refinados</t>
  </si>
  <si>
    <t>Importaciones gas natural m3</t>
  </si>
  <si>
    <t>Petróleo</t>
  </si>
  <si>
    <t>Total</t>
  </si>
  <si>
    <t>ND</t>
  </si>
  <si>
    <t>nd</t>
  </si>
  <si>
    <t xml:space="preserve">Fuente: NAFINSA (1986), Cuadro 14.11 </t>
  </si>
  <si>
    <t>Fuente: INEGI (2014), Cuadro 11.1.1</t>
  </si>
  <si>
    <t>INEGI (2014), Cuadro 17.24</t>
  </si>
  <si>
    <t>Producción, exportaciones, datos mensuales</t>
  </si>
  <si>
    <t>Producción promedio mensual de crudo mbd</t>
  </si>
  <si>
    <t>Exportaciones de crudo mbd</t>
  </si>
  <si>
    <t>Datos mensuales 1960-1982</t>
  </si>
  <si>
    <t>Exportación de crudo 1980-1982</t>
  </si>
  <si>
    <t>Pemex</t>
  </si>
  <si>
    <t>Fuente Pemex, Base de datos interna</t>
  </si>
  <si>
    <t>WTI petróleo, datos mensuales</t>
  </si>
  <si>
    <t>Petróleo, precios en Gran Bretaña</t>
  </si>
  <si>
    <t>Federal Reserve Economic Data</t>
  </si>
  <si>
    <t>Federal Reserve Economic Data; Link: https://fred.stlouisfed.org</t>
  </si>
  <si>
    <t>Oil prices in UK</t>
  </si>
  <si>
    <t>Link: https://fred.stlouisfed.org</t>
  </si>
  <si>
    <t>Spot Crude Oil Price: West Texas Intermediate (WTI), Dollars per Barrel, Monthly, Not Seasonally Adjusted</t>
  </si>
  <si>
    <t>Oil Prices in the United Kingdom, U.S. Dollars per Barrel, Annual, Not Seasonally Adjusted</t>
  </si>
  <si>
    <t>Datos mensuales</t>
  </si>
  <si>
    <t>WTI 1946</t>
  </si>
  <si>
    <t>Cuenta corriente</t>
  </si>
  <si>
    <t>Ingresos CC</t>
  </si>
  <si>
    <t>Exportaciones de bienes</t>
  </si>
  <si>
    <t>Exp + Oro y plata+Transformación</t>
  </si>
  <si>
    <t>Ingresos Servicios transformación</t>
  </si>
  <si>
    <t>Ingresos oro y plata</t>
  </si>
  <si>
    <t>Ingresos transportes</t>
  </si>
  <si>
    <t>Ingresos turismo</t>
  </si>
  <si>
    <t>Ingresos transacciones fronterizas</t>
  </si>
  <si>
    <t>Ingresos inversiones</t>
  </si>
  <si>
    <t>Ingresos otros servicios</t>
  </si>
  <si>
    <t>Ingresos transferencias</t>
  </si>
  <si>
    <t>Egresos CC</t>
  </si>
  <si>
    <t>Importación de bienes</t>
  </si>
  <si>
    <t>Egresos fletes y seguros</t>
  </si>
  <si>
    <t xml:space="preserve">Egresos oro </t>
  </si>
  <si>
    <t>Egresos transportes</t>
  </si>
  <si>
    <t>Egresos turismo</t>
  </si>
  <si>
    <t>Egresos transacciones fronterizas</t>
  </si>
  <si>
    <t>Egresos inversiones</t>
  </si>
  <si>
    <t>Egresos inversiones utilidades</t>
  </si>
  <si>
    <t>Egresos inversiones intereses SP</t>
  </si>
  <si>
    <t>Egresos inversiones intereses Otros</t>
  </si>
  <si>
    <t>Egresos otros servicios</t>
  </si>
  <si>
    <t>Egresos tranferencias</t>
  </si>
  <si>
    <t>Cuenta de capital</t>
  </si>
  <si>
    <t>Cuenta de capital neto LP</t>
  </si>
  <si>
    <t>Cuenta de capital neto LP SP</t>
  </si>
  <si>
    <t>Cuenta de capital neto LP SP Disposiciones</t>
  </si>
  <si>
    <t>Cuenta de capital neto LP SP Créditos al exterior</t>
  </si>
  <si>
    <t>Cuenta de capital neto LP SP Amortizaciones</t>
  </si>
  <si>
    <t>Cuenta de capital neto LP Privado</t>
  </si>
  <si>
    <t>Cuenta de capital neto LP Privado Inv Ext Dir</t>
  </si>
  <si>
    <t>Cuenta de capital neto LP Privado compra de emp ext</t>
  </si>
  <si>
    <t>Cuenta de capital neto LP Privado pasivos con el ext</t>
  </si>
  <si>
    <t>Cuenta de capital neto LP Privado pasivos con el ext emp IED</t>
  </si>
  <si>
    <t>Cuenta de capital neto LP Privado pasivos con el ext otras emp</t>
  </si>
  <si>
    <t>Cuenta de capital neto LP Privado operaciones con valores</t>
  </si>
  <si>
    <t>Capital a corto plazo (neto)</t>
  </si>
  <si>
    <t>Capital a corto plazo Pasivos</t>
  </si>
  <si>
    <t>Capital a corto plazo Pasivos SP</t>
  </si>
  <si>
    <t>Capital a corto plazo Pasivos Privado</t>
  </si>
  <si>
    <t>Capital a corto plazo activos</t>
  </si>
  <si>
    <t>DEGS</t>
  </si>
  <si>
    <t>Variación de la reserva</t>
  </si>
  <si>
    <t>Fuente: Banco de México, Balanza de Pagos, 1950-1979. Se actualizó hasta 1982 con la cifras de la balanza de Pagos 1980-2001; sin embargo, no todos los rubros se completaron debido a que no hay metodologicamente una correspondencia precisa.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</si>
</sst>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3" formatCode="_(* #,##0.00_);_(* \(#,##0.00\);_(* &quot;-&quot;??_);_(@_)"/>
    <numFmt numFmtId="164" formatCode="#,##0_ ;\-#,##0\ "/>
    <numFmt numFmtId="165" formatCode="0.0"/>
    <numFmt numFmtId="166" formatCode="#,##0.0_ ;\-#,##0.0\ "/>
    <numFmt numFmtId="167" formatCode="#,##0.0"/>
    <numFmt numFmtId="168" formatCode="_-* #,##0.0_-;\-* #,##0.0_-;_-* &quot;-&quot;??_-;_-@_-"/>
    <numFmt numFmtId="169" formatCode="###\ ###\ ##0"/>
    <numFmt numFmtId="170" formatCode="_-* #,##0_-;\-* #,##0_-;_-* &quot;-&quot;??_-;_-@_-"/>
    <numFmt numFmtId="171" formatCode="yyyy\-mm\-dd"/>
    <numFmt numFmtId="172" formatCode="0.000"/>
    <numFmt numFmtId="173" formatCode="&quot;Ene-Mar&quot;\ yyyy"/>
    <numFmt numFmtId="174" formatCode="&quot;Abr-Jun&quot;\ yyyy"/>
    <numFmt numFmtId="175" formatCode="&quot;Jul-Sep&quot;\ yyyy"/>
    <numFmt numFmtId="176" formatCode="&quot;Oct-Dic&quot;\ yyyy"/>
  </numFmts>
  <fonts count="19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</font>
    <font>
      <sz val="10"/>
      <name val="Arial"/>
      <family val="2"/>
    </font>
    <font>
      <b/>
      <sz val="12"/>
      <name val="Times New Roman"/>
      <family val="1"/>
    </font>
    <font>
      <sz val="12"/>
      <color rgb="FFFF0000"/>
      <name val="Times New Roman"/>
      <family val="1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name val="MS Sans Serif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9"/>
      <name val="Arial"/>
      <family val="2"/>
    </font>
    <font>
      <sz val="1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indexed="8"/>
      <name val="Calibri"/>
      <family val="2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</fonts>
  <fills count="20">
    <fill>
      <patternFill patternType="none"/>
    </fill>
    <fill>
      <patternFill patternType="gray125"/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5B9BD5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9BC2E6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3EBED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9" fillId="0" borderId="0"/>
    <xf numFmtId="0" fontId="4" fillId="0" borderId="0"/>
    <xf numFmtId="43" fontId="11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16" fillId="0" borderId="0"/>
  </cellStyleXfs>
  <cellXfs count="209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0" borderId="0" xfId="0" applyFont="1" applyFill="1" applyBorder="1"/>
    <xf numFmtId="0" fontId="1" fillId="3" borderId="0" xfId="0" applyFont="1" applyFill="1" applyBorder="1" applyAlignment="1">
      <alignment horizontal="left"/>
    </xf>
    <xf numFmtId="0" fontId="2" fillId="3" borderId="1" xfId="0" applyFont="1" applyFill="1" applyBorder="1"/>
    <xf numFmtId="0" fontId="2" fillId="0" borderId="1" xfId="0" applyFont="1" applyFill="1" applyBorder="1"/>
    <xf numFmtId="0" fontId="1" fillId="3" borderId="0" xfId="0" applyFont="1" applyFill="1" applyBorder="1" applyAlignment="1"/>
    <xf numFmtId="0" fontId="1" fillId="4" borderId="0" xfId="0" applyFont="1" applyFill="1" applyBorder="1" applyAlignment="1"/>
    <xf numFmtId="0" fontId="3" fillId="0" borderId="0" xfId="0" applyFont="1" applyFill="1" applyBorder="1"/>
    <xf numFmtId="0" fontId="1" fillId="4" borderId="2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horizontal="left" vertical="center"/>
    </xf>
    <xf numFmtId="0" fontId="5" fillId="0" borderId="0" xfId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4" borderId="3" xfId="0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164" fontId="2" fillId="0" borderId="0" xfId="0" applyNumberFormat="1" applyFont="1" applyFill="1" applyBorder="1" applyAlignment="1"/>
    <xf numFmtId="0" fontId="2" fillId="5" borderId="0" xfId="0" applyFont="1" applyFill="1" applyBorder="1" applyAlignment="1">
      <alignment horizontal="center"/>
    </xf>
    <xf numFmtId="165" fontId="2" fillId="5" borderId="0" xfId="1" applyNumberFormat="1" applyFont="1" applyFill="1" applyBorder="1" applyAlignment="1" applyProtection="1">
      <alignment horizontal="center"/>
    </xf>
    <xf numFmtId="0" fontId="2" fillId="5" borderId="0" xfId="1" applyFont="1" applyFill="1" applyBorder="1" applyAlignment="1" applyProtection="1">
      <alignment horizontal="center"/>
    </xf>
    <xf numFmtId="165" fontId="2" fillId="5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0" fontId="2" fillId="5" borderId="0" xfId="1" applyFont="1" applyFill="1" applyBorder="1" applyAlignment="1">
      <alignment horizontal="center"/>
    </xf>
    <xf numFmtId="165" fontId="2" fillId="5" borderId="0" xfId="1" applyNumberFormat="1" applyFont="1" applyFill="1" applyBorder="1" applyAlignment="1">
      <alignment horizontal="center"/>
    </xf>
    <xf numFmtId="165" fontId="6" fillId="5" borderId="0" xfId="1" applyNumberFormat="1" applyFont="1" applyFill="1" applyBorder="1" applyAlignment="1">
      <alignment horizontal="center"/>
    </xf>
    <xf numFmtId="0" fontId="6" fillId="5" borderId="0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2" fontId="2" fillId="5" borderId="0" xfId="1" applyNumberFormat="1" applyFont="1" applyFill="1" applyBorder="1" applyAlignment="1">
      <alignment horizontal="center"/>
    </xf>
    <xf numFmtId="166" fontId="2" fillId="6" borderId="0" xfId="0" applyNumberFormat="1" applyFont="1" applyFill="1" applyBorder="1" applyAlignment="1">
      <alignment horizontal="center"/>
    </xf>
    <xf numFmtId="165" fontId="2" fillId="6" borderId="0" xfId="0" applyNumberFormat="1" applyFont="1" applyFill="1" applyBorder="1" applyAlignment="1">
      <alignment horizontal="center"/>
    </xf>
    <xf numFmtId="166" fontId="2" fillId="6" borderId="0" xfId="1" applyNumberFormat="1" applyFont="1" applyFill="1" applyBorder="1" applyAlignment="1">
      <alignment horizontal="center"/>
    </xf>
    <xf numFmtId="166" fontId="2" fillId="6" borderId="0" xfId="1" applyNumberFormat="1" applyFont="1" applyFill="1" applyBorder="1" applyAlignment="1">
      <alignment horizontal="center" wrapText="1"/>
    </xf>
    <xf numFmtId="0" fontId="2" fillId="6" borderId="0" xfId="0" applyFont="1" applyFill="1" applyBorder="1" applyAlignment="1">
      <alignment horizontal="center"/>
    </xf>
    <xf numFmtId="166" fontId="2" fillId="0" borderId="0" xfId="1" applyNumberFormat="1" applyFont="1" applyFill="1" applyBorder="1" applyAlignment="1">
      <alignment horizontal="center" wrapText="1"/>
    </xf>
    <xf numFmtId="166" fontId="2" fillId="7" borderId="0" xfId="0" applyNumberFormat="1" applyFont="1" applyFill="1" applyBorder="1" applyAlignment="1">
      <alignment horizontal="center"/>
    </xf>
    <xf numFmtId="167" fontId="2" fillId="0" borderId="0" xfId="0" applyNumberFormat="1" applyFont="1" applyFill="1" applyBorder="1"/>
    <xf numFmtId="166" fontId="2" fillId="0" borderId="0" xfId="1" applyNumberFormat="1" applyFont="1" applyFill="1" applyBorder="1" applyAlignment="1">
      <alignment horizontal="center"/>
    </xf>
    <xf numFmtId="3" fontId="2" fillId="7" borderId="0" xfId="0" applyNumberFormat="1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/>
    <xf numFmtId="166" fontId="2" fillId="7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3" fontId="2" fillId="7" borderId="1" xfId="0" applyNumberFormat="1" applyFont="1" applyFill="1" applyBorder="1"/>
    <xf numFmtId="3" fontId="5" fillId="0" borderId="0" xfId="2" applyNumberFormat="1" applyFont="1" applyFill="1" applyBorder="1" applyAlignment="1">
      <alignment horizontal="right"/>
    </xf>
    <xf numFmtId="1" fontId="1" fillId="0" borderId="1" xfId="0" applyNumberFormat="1" applyFont="1" applyFill="1" applyBorder="1"/>
    <xf numFmtId="1" fontId="1" fillId="0" borderId="0" xfId="0" applyNumberFormat="1" applyFont="1" applyFill="1" applyBorder="1"/>
    <xf numFmtId="1" fontId="1" fillId="0" borderId="0" xfId="0" applyNumberFormat="1" applyFont="1" applyFill="1" applyBorder="1" applyAlignment="1">
      <alignment horizontal="center"/>
    </xf>
    <xf numFmtId="165" fontId="2" fillId="8" borderId="0" xfId="0" applyNumberFormat="1" applyFont="1" applyFill="1" applyBorder="1" applyAlignment="1">
      <alignment horizontal="center"/>
    </xf>
    <xf numFmtId="167" fontId="1" fillId="0" borderId="0" xfId="0" applyNumberFormat="1" applyFont="1" applyFill="1" applyBorder="1"/>
    <xf numFmtId="17" fontId="2" fillId="0" borderId="0" xfId="0" applyNumberFormat="1" applyFont="1" applyFill="1" applyBorder="1"/>
    <xf numFmtId="165" fontId="1" fillId="0" borderId="0" xfId="0" applyNumberFormat="1" applyFont="1" applyFill="1" applyBorder="1"/>
    <xf numFmtId="165" fontId="2" fillId="0" borderId="0" xfId="0" applyNumberFormat="1" applyFont="1" applyFill="1" applyBorder="1"/>
    <xf numFmtId="167" fontId="2" fillId="9" borderId="0" xfId="0" applyNumberFormat="1" applyFont="1" applyFill="1" applyBorder="1" applyAlignment="1">
      <alignment horizontal="center"/>
    </xf>
    <xf numFmtId="0" fontId="2" fillId="10" borderId="1" xfId="0" applyFont="1" applyFill="1" applyBorder="1"/>
    <xf numFmtId="0" fontId="2" fillId="9" borderId="0" xfId="0" applyFont="1" applyFill="1" applyBorder="1"/>
    <xf numFmtId="17" fontId="2" fillId="9" borderId="0" xfId="0" applyNumberFormat="1" applyFont="1" applyFill="1" applyBorder="1"/>
    <xf numFmtId="17" fontId="2" fillId="9" borderId="1" xfId="0" applyNumberFormat="1" applyFont="1" applyFill="1" applyBorder="1"/>
    <xf numFmtId="165" fontId="2" fillId="3" borderId="0" xfId="0" applyNumberFormat="1" applyFont="1" applyFill="1" applyBorder="1"/>
    <xf numFmtId="0" fontId="1" fillId="0" borderId="1" xfId="0" applyFont="1" applyFill="1" applyBorder="1"/>
    <xf numFmtId="17" fontId="1" fillId="0" borderId="0" xfId="0" applyNumberFormat="1" applyFont="1" applyFill="1" applyBorder="1" applyAlignment="1">
      <alignment horizontal="center"/>
    </xf>
    <xf numFmtId="165" fontId="2" fillId="3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7" fontId="2" fillId="0" borderId="0" xfId="0" applyNumberFormat="1" applyFont="1" applyFill="1" applyBorder="1" applyAlignment="1">
      <alignment wrapText="1"/>
    </xf>
    <xf numFmtId="168" fontId="2" fillId="0" borderId="0" xfId="4" applyNumberFormat="1" applyFont="1" applyFill="1" applyBorder="1"/>
    <xf numFmtId="17" fontId="1" fillId="0" borderId="0" xfId="0" applyNumberFormat="1" applyFont="1" applyFill="1" applyBorder="1" applyAlignment="1">
      <alignment wrapText="1"/>
    </xf>
    <xf numFmtId="168" fontId="2" fillId="3" borderId="0" xfId="4" applyNumberFormat="1" applyFont="1" applyFill="1" applyBorder="1"/>
    <xf numFmtId="167" fontId="2" fillId="3" borderId="0" xfId="0" applyNumberFormat="1" applyFont="1" applyFill="1" applyBorder="1" applyAlignment="1">
      <alignment horizontal="right"/>
    </xf>
    <xf numFmtId="43" fontId="2" fillId="0" borderId="0" xfId="0" applyNumberFormat="1" applyFont="1" applyFill="1" applyBorder="1"/>
    <xf numFmtId="0" fontId="2" fillId="3" borderId="0" xfId="0" applyFont="1" applyFill="1" applyBorder="1"/>
    <xf numFmtId="43" fontId="2" fillId="3" borderId="0" xfId="0" applyNumberFormat="1" applyFont="1" applyFill="1" applyBorder="1"/>
    <xf numFmtId="167" fontId="2" fillId="0" borderId="1" xfId="0" applyNumberFormat="1" applyFont="1" applyFill="1" applyBorder="1"/>
    <xf numFmtId="168" fontId="2" fillId="3" borderId="1" xfId="4" applyNumberFormat="1" applyFont="1" applyFill="1" applyBorder="1"/>
    <xf numFmtId="43" fontId="2" fillId="3" borderId="1" xfId="0" applyNumberFormat="1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12" fillId="0" borderId="0" xfId="5" applyFont="1" applyFill="1" applyBorder="1"/>
    <xf numFmtId="169" fontId="12" fillId="0" borderId="0" xfId="5" applyNumberFormat="1" applyFont="1" applyFill="1" applyBorder="1" applyAlignment="1">
      <alignment horizontal="right"/>
    </xf>
    <xf numFmtId="170" fontId="2" fillId="0" borderId="0" xfId="4" applyNumberFormat="1" applyFont="1" applyFill="1" applyBorder="1" applyAlignment="1">
      <alignment horizontal="center"/>
    </xf>
    <xf numFmtId="170" fontId="10" fillId="0" borderId="0" xfId="4" applyNumberFormat="1" applyFont="1" applyFill="1" applyBorder="1"/>
    <xf numFmtId="170" fontId="10" fillId="0" borderId="0" xfId="4" applyNumberFormat="1" applyFont="1" applyFill="1" applyBorder="1" applyAlignment="1">
      <alignment horizontal="right"/>
    </xf>
    <xf numFmtId="43" fontId="2" fillId="0" borderId="0" xfId="1" applyNumberFormat="1" applyFont="1" applyFill="1" applyBorder="1" applyAlignment="1">
      <alignment horizontal="center" vertical="center"/>
    </xf>
    <xf numFmtId="168" fontId="2" fillId="0" borderId="0" xfId="4" applyNumberFormat="1" applyFont="1" applyFill="1" applyBorder="1" applyAlignment="1">
      <alignment horizontal="center" vertical="center"/>
    </xf>
    <xf numFmtId="43" fontId="2" fillId="0" borderId="1" xfId="1" applyNumberFormat="1" applyFont="1" applyFill="1" applyBorder="1" applyAlignment="1">
      <alignment horizontal="center" vertical="center"/>
    </xf>
    <xf numFmtId="168" fontId="2" fillId="0" borderId="1" xfId="4" applyNumberFormat="1" applyFont="1" applyFill="1" applyBorder="1" applyAlignment="1">
      <alignment horizontal="center" vertical="center"/>
    </xf>
    <xf numFmtId="170" fontId="10" fillId="0" borderId="1" xfId="4" applyNumberFormat="1" applyFont="1" applyFill="1" applyBorder="1" applyAlignment="1">
      <alignment horizontal="right"/>
    </xf>
    <xf numFmtId="1" fontId="10" fillId="0" borderId="0" xfId="0" applyNumberFormat="1" applyFont="1" applyFill="1" applyBorder="1" applyAlignment="1"/>
    <xf numFmtId="17" fontId="1" fillId="0" borderId="0" xfId="0" applyNumberFormat="1" applyFont="1" applyFill="1" applyBorder="1"/>
    <xf numFmtId="168" fontId="10" fillId="0" borderId="0" xfId="4" applyNumberFormat="1" applyFont="1" applyFill="1" applyBorder="1" applyAlignment="1"/>
    <xf numFmtId="0" fontId="5" fillId="0" borderId="0" xfId="1" applyFont="1" applyFill="1" applyBorder="1" applyAlignment="1">
      <alignment horizontal="center" vertical="center"/>
    </xf>
    <xf numFmtId="168" fontId="10" fillId="0" borderId="0" xfId="4" applyNumberFormat="1" applyFont="1" applyFill="1" applyBorder="1"/>
    <xf numFmtId="168" fontId="5" fillId="0" borderId="0" xfId="4" applyNumberFormat="1" applyFont="1" applyFill="1" applyBorder="1" applyAlignment="1">
      <alignment horizontal="right"/>
    </xf>
    <xf numFmtId="168" fontId="10" fillId="0" borderId="0" xfId="4" applyNumberFormat="1" applyFont="1" applyFill="1" applyBorder="1" applyAlignment="1">
      <alignment horizontal="right"/>
    </xf>
    <xf numFmtId="0" fontId="5" fillId="0" borderId="1" xfId="1" applyFont="1" applyFill="1" applyBorder="1" applyAlignment="1">
      <alignment horizontal="center" vertical="center"/>
    </xf>
    <xf numFmtId="168" fontId="10" fillId="0" borderId="1" xfId="4" applyNumberFormat="1" applyFont="1" applyFill="1" applyBorder="1" applyAlignment="1">
      <alignment horizontal="right"/>
    </xf>
    <xf numFmtId="168" fontId="10" fillId="0" borderId="1" xfId="4" applyNumberFormat="1" applyFont="1" applyFill="1" applyBorder="1"/>
    <xf numFmtId="17" fontId="1" fillId="0" borderId="1" xfId="0" applyNumberFormat="1" applyFont="1" applyFill="1" applyBorder="1"/>
    <xf numFmtId="168" fontId="10" fillId="0" borderId="1" xfId="4" applyNumberFormat="1" applyFont="1" applyFill="1" applyBorder="1" applyAlignment="1"/>
    <xf numFmtId="0" fontId="10" fillId="0" borderId="0" xfId="6" applyFont="1" applyFill="1" applyBorder="1"/>
    <xf numFmtId="0" fontId="10" fillId="0" borderId="0" xfId="7" applyFont="1" applyFill="1" applyBorder="1"/>
    <xf numFmtId="0" fontId="1" fillId="4" borderId="2" xfId="0" applyFont="1" applyFill="1" applyBorder="1" applyAlignment="1">
      <alignment horizontal="center" vertical="center"/>
    </xf>
    <xf numFmtId="2" fontId="10" fillId="0" borderId="0" xfId="7" applyNumberFormat="1" applyFont="1" applyFill="1" applyBorder="1"/>
    <xf numFmtId="0" fontId="13" fillId="0" borderId="0" xfId="7" applyFont="1" applyFill="1" applyBorder="1"/>
    <xf numFmtId="171" fontId="10" fillId="0" borderId="0" xfId="6" applyNumberFormat="1" applyFont="1" applyFill="1" applyBorder="1"/>
    <xf numFmtId="172" fontId="10" fillId="0" borderId="0" xfId="6" applyNumberFormat="1" applyFont="1" applyFill="1" applyBorder="1"/>
    <xf numFmtId="0" fontId="13" fillId="0" borderId="0" xfId="7" applyFont="1" applyFill="1" applyBorder="1" applyAlignment="1">
      <alignment horizontal="right"/>
    </xf>
    <xf numFmtId="2" fontId="13" fillId="0" borderId="0" xfId="7" applyNumberFormat="1" applyFont="1" applyFill="1" applyBorder="1"/>
    <xf numFmtId="171" fontId="13" fillId="0" borderId="0" xfId="7" applyNumberFormat="1" applyFont="1" applyFill="1" applyBorder="1"/>
    <xf numFmtId="171" fontId="10" fillId="0" borderId="1" xfId="6" applyNumberFormat="1" applyFont="1" applyFill="1" applyBorder="1"/>
    <xf numFmtId="172" fontId="10" fillId="0" borderId="1" xfId="6" applyNumberFormat="1" applyFont="1" applyFill="1" applyBorder="1"/>
    <xf numFmtId="0" fontId="14" fillId="13" borderId="1" xfId="0" applyFont="1" applyFill="1" applyBorder="1"/>
    <xf numFmtId="0" fontId="14" fillId="13" borderId="0" xfId="0" applyFont="1" applyFill="1"/>
    <xf numFmtId="0" fontId="14" fillId="0" borderId="0" xfId="0" applyFont="1"/>
    <xf numFmtId="0" fontId="14" fillId="15" borderId="0" xfId="0" applyFont="1" applyFill="1"/>
    <xf numFmtId="0" fontId="14" fillId="15" borderId="0" xfId="0" applyFont="1" applyFill="1" applyBorder="1" applyAlignment="1">
      <alignment horizontal="center" wrapText="1"/>
    </xf>
    <xf numFmtId="0" fontId="14" fillId="0" borderId="0" xfId="0" applyFont="1" applyBorder="1"/>
    <xf numFmtId="17" fontId="14" fillId="15" borderId="0" xfId="0" applyNumberFormat="1" applyFont="1" applyFill="1" applyBorder="1"/>
    <xf numFmtId="0" fontId="14" fillId="15" borderId="0" xfId="0" applyFont="1" applyFill="1" applyAlignment="1">
      <alignment horizontal="center" wrapText="1"/>
    </xf>
    <xf numFmtId="17" fontId="14" fillId="15" borderId="1" xfId="0" applyNumberFormat="1" applyFont="1" applyFill="1" applyBorder="1"/>
    <xf numFmtId="0" fontId="14" fillId="15" borderId="1" xfId="0" applyFont="1" applyFill="1" applyBorder="1" applyAlignment="1">
      <alignment horizontal="center" wrapText="1"/>
    </xf>
    <xf numFmtId="0" fontId="14" fillId="15" borderId="1" xfId="0" applyFont="1" applyFill="1" applyBorder="1"/>
    <xf numFmtId="17" fontId="14" fillId="0" borderId="0" xfId="0" applyNumberFormat="1" applyFont="1" applyFill="1" applyBorder="1"/>
    <xf numFmtId="0" fontId="14" fillId="0" borderId="0" xfId="0" applyFont="1" applyFill="1" applyBorder="1" applyAlignment="1">
      <alignment horizontal="center"/>
    </xf>
    <xf numFmtId="165" fontId="14" fillId="0" borderId="0" xfId="0" applyNumberFormat="1" applyFont="1" applyFill="1" applyBorder="1" applyAlignment="1">
      <alignment horizontal="center"/>
    </xf>
    <xf numFmtId="165" fontId="14" fillId="0" borderId="0" xfId="0" applyNumberFormat="1" applyFont="1" applyFill="1" applyBorder="1" applyAlignment="1">
      <alignment horizontal="right"/>
    </xf>
    <xf numFmtId="167" fontId="10" fillId="0" borderId="0" xfId="3" applyNumberFormat="1" applyFont="1"/>
    <xf numFmtId="165" fontId="14" fillId="0" borderId="0" xfId="0" applyNumberFormat="1" applyFont="1"/>
    <xf numFmtId="2" fontId="14" fillId="0" borderId="0" xfId="0" applyNumberFormat="1" applyFont="1"/>
    <xf numFmtId="0" fontId="15" fillId="0" borderId="0" xfId="0" applyFont="1"/>
    <xf numFmtId="165" fontId="14" fillId="12" borderId="0" xfId="0" applyNumberFormat="1" applyFont="1" applyFill="1"/>
    <xf numFmtId="165" fontId="14" fillId="12" borderId="0" xfId="0" applyNumberFormat="1" applyFont="1" applyFill="1" applyBorder="1"/>
    <xf numFmtId="165" fontId="14" fillId="0" borderId="0" xfId="0" applyNumberFormat="1" applyFont="1" applyBorder="1"/>
    <xf numFmtId="0" fontId="15" fillId="0" borderId="1" xfId="0" applyFont="1" applyBorder="1"/>
    <xf numFmtId="165" fontId="14" fillId="0" borderId="1" xfId="0" applyNumberFormat="1" applyFont="1" applyBorder="1"/>
    <xf numFmtId="165" fontId="14" fillId="12" borderId="1" xfId="0" applyNumberFormat="1" applyFont="1" applyFill="1" applyBorder="1"/>
    <xf numFmtId="0" fontId="14" fillId="0" borderId="1" xfId="0" applyFont="1" applyBorder="1"/>
    <xf numFmtId="165" fontId="14" fillId="0" borderId="0" xfId="0" applyNumberFormat="1" applyFont="1" applyFill="1"/>
    <xf numFmtId="165" fontId="14" fillId="0" borderId="0" xfId="0" applyNumberFormat="1" applyFont="1" applyFill="1" applyBorder="1"/>
    <xf numFmtId="17" fontId="14" fillId="0" borderId="1" xfId="0" applyNumberFormat="1" applyFont="1" applyFill="1" applyBorder="1"/>
    <xf numFmtId="2" fontId="14" fillId="0" borderId="1" xfId="0" applyNumberFormat="1" applyFont="1" applyBorder="1"/>
    <xf numFmtId="0" fontId="17" fillId="0" borderId="0" xfId="8" applyFont="1" applyBorder="1"/>
    <xf numFmtId="0" fontId="18" fillId="0" borderId="0" xfId="8" applyFont="1" applyBorder="1" applyAlignment="1">
      <alignment horizontal="center"/>
    </xf>
    <xf numFmtId="173" fontId="5" fillId="0" borderId="0" xfId="8" applyNumberFormat="1" applyFont="1" applyBorder="1" applyAlignment="1">
      <alignment horizontal="right" vertical="center"/>
    </xf>
    <xf numFmtId="167" fontId="10" fillId="0" borderId="0" xfId="8" applyNumberFormat="1" applyFont="1" applyBorder="1" applyAlignment="1">
      <alignment horizontal="right" vertical="center"/>
    </xf>
    <xf numFmtId="167" fontId="10" fillId="0" borderId="0" xfId="8" applyNumberFormat="1" applyFont="1" applyBorder="1" applyAlignment="1">
      <alignment horizontal="center" vertical="center"/>
    </xf>
    <xf numFmtId="174" fontId="5" fillId="0" borderId="0" xfId="8" applyNumberFormat="1" applyFont="1" applyBorder="1" applyAlignment="1">
      <alignment horizontal="right" vertical="center"/>
    </xf>
    <xf numFmtId="175" fontId="5" fillId="0" borderId="0" xfId="8" applyNumberFormat="1" applyFont="1" applyBorder="1" applyAlignment="1">
      <alignment horizontal="right" vertical="center"/>
    </xf>
    <xf numFmtId="176" fontId="5" fillId="0" borderId="0" xfId="8" applyNumberFormat="1" applyFont="1" applyBorder="1" applyAlignment="1">
      <alignment horizontal="right" vertical="center"/>
    </xf>
    <xf numFmtId="167" fontId="10" fillId="0" borderId="0" xfId="8" applyNumberFormat="1" applyFont="1" applyFill="1" applyBorder="1" applyAlignment="1">
      <alignment horizontal="right" vertical="center"/>
    </xf>
    <xf numFmtId="167" fontId="10" fillId="0" borderId="0" xfId="8" applyNumberFormat="1" applyFont="1" applyFill="1" applyBorder="1" applyAlignment="1">
      <alignment horizontal="center" vertical="center"/>
    </xf>
    <xf numFmtId="0" fontId="17" fillId="0" borderId="0" xfId="8" applyFont="1" applyFill="1" applyBorder="1"/>
    <xf numFmtId="176" fontId="5" fillId="0" borderId="1" xfId="8" applyNumberFormat="1" applyFont="1" applyBorder="1" applyAlignment="1">
      <alignment horizontal="right" vertical="center"/>
    </xf>
    <xf numFmtId="167" fontId="10" fillId="0" borderId="1" xfId="8" applyNumberFormat="1" applyFont="1" applyFill="1" applyBorder="1" applyAlignment="1">
      <alignment horizontal="right" vertical="center"/>
    </xf>
    <xf numFmtId="0" fontId="5" fillId="4" borderId="0" xfId="1" applyFont="1" applyFill="1" applyBorder="1" applyAlignment="1" applyProtection="1">
      <alignment horizontal="center" vertical="center" wrapText="1"/>
    </xf>
    <xf numFmtId="0" fontId="5" fillId="4" borderId="3" xfId="1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5" fillId="4" borderId="0" xfId="1" applyFont="1" applyFill="1" applyBorder="1" applyAlignment="1" applyProtection="1">
      <alignment horizontal="left" vertical="center" wrapText="1"/>
    </xf>
    <xf numFmtId="0" fontId="5" fillId="4" borderId="3" xfId="1" applyFont="1" applyFill="1" applyBorder="1" applyAlignment="1" applyProtection="1">
      <alignment horizontal="left" vertical="center" wrapText="1"/>
    </xf>
    <xf numFmtId="0" fontId="2" fillId="4" borderId="4" xfId="0" applyFont="1" applyFill="1" applyBorder="1" applyAlignment="1">
      <alignment horizontal="left" vertical="top" wrapText="1"/>
    </xf>
    <xf numFmtId="0" fontId="2" fillId="4" borderId="0" xfId="0" applyFont="1" applyFill="1" applyBorder="1" applyAlignment="1">
      <alignment horizontal="left" vertical="top" wrapText="1"/>
    </xf>
    <xf numFmtId="0" fontId="1" fillId="3" borderId="0" xfId="0" applyFont="1" applyFill="1" applyBorder="1" applyAlignment="1">
      <alignment horizontal="left"/>
    </xf>
    <xf numFmtId="0" fontId="14" fillId="15" borderId="2" xfId="0" applyFont="1" applyFill="1" applyBorder="1" applyAlignment="1">
      <alignment horizontal="center" wrapText="1"/>
    </xf>
    <xf numFmtId="0" fontId="14" fillId="15" borderId="0" xfId="0" applyFont="1" applyFill="1" applyBorder="1" applyAlignment="1">
      <alignment horizontal="center" wrapText="1"/>
    </xf>
    <xf numFmtId="0" fontId="14" fillId="15" borderId="1" xfId="0" applyFont="1" applyFill="1" applyBorder="1" applyAlignment="1">
      <alignment horizontal="center" wrapText="1"/>
    </xf>
    <xf numFmtId="0" fontId="14" fillId="12" borderId="1" xfId="0" applyFont="1" applyFill="1" applyBorder="1" applyAlignment="1">
      <alignment horizontal="left"/>
    </xf>
    <xf numFmtId="0" fontId="14" fillId="14" borderId="1" xfId="0" applyFont="1" applyFill="1" applyBorder="1" applyAlignment="1">
      <alignment horizontal="left"/>
    </xf>
    <xf numFmtId="0" fontId="14" fillId="15" borderId="2" xfId="0" applyFont="1" applyFill="1" applyBorder="1" applyAlignment="1">
      <alignment horizontal="left" wrapText="1"/>
    </xf>
    <xf numFmtId="0" fontId="14" fillId="15" borderId="0" xfId="0" applyFont="1" applyFill="1" applyBorder="1" applyAlignment="1">
      <alignment horizontal="left" wrapText="1"/>
    </xf>
    <xf numFmtId="0" fontId="14" fillId="15" borderId="1" xfId="0" applyFont="1" applyFill="1" applyBorder="1" applyAlignment="1">
      <alignment horizontal="left" wrapText="1"/>
    </xf>
    <xf numFmtId="17" fontId="2" fillId="11" borderId="2" xfId="0" applyNumberFormat="1" applyFont="1" applyFill="1" applyBorder="1" applyAlignment="1">
      <alignment horizontal="left" wrapText="1"/>
    </xf>
    <xf numFmtId="17" fontId="2" fillId="11" borderId="0" xfId="0" applyNumberFormat="1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/>
    </xf>
    <xf numFmtId="0" fontId="2" fillId="9" borderId="2" xfId="0" applyFont="1" applyFill="1" applyBorder="1" applyAlignment="1">
      <alignment horizontal="center" wrapText="1"/>
    </xf>
    <xf numFmtId="0" fontId="2" fillId="9" borderId="0" xfId="0" applyFont="1" applyFill="1" applyBorder="1" applyAlignment="1">
      <alignment horizontal="center" wrapText="1"/>
    </xf>
    <xf numFmtId="0" fontId="2" fillId="9" borderId="1" xfId="0" applyFont="1" applyFill="1" applyBorder="1" applyAlignment="1">
      <alignment horizontal="center" wrapText="1"/>
    </xf>
    <xf numFmtId="0" fontId="5" fillId="12" borderId="0" xfId="8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5" fillId="12" borderId="0" xfId="8" applyFont="1" applyFill="1" applyBorder="1" applyAlignment="1">
      <alignment horizontal="left" vertical="top" wrapText="1"/>
    </xf>
    <xf numFmtId="0" fontId="5" fillId="16" borderId="0" xfId="8" applyFont="1" applyFill="1" applyBorder="1" applyAlignment="1">
      <alignment horizontal="center" vertical="center" wrapText="1"/>
    </xf>
    <xf numFmtId="0" fontId="5" fillId="19" borderId="0" xfId="8" applyFont="1" applyFill="1" applyBorder="1" applyAlignment="1">
      <alignment horizontal="center" vertical="center" wrapText="1"/>
    </xf>
    <xf numFmtId="0" fontId="5" fillId="13" borderId="0" xfId="8" applyFont="1" applyFill="1" applyBorder="1" applyAlignment="1">
      <alignment horizontal="center" vertical="center" wrapText="1"/>
    </xf>
    <xf numFmtId="0" fontId="5" fillId="14" borderId="0" xfId="8" applyFont="1" applyFill="1" applyBorder="1" applyAlignment="1">
      <alignment horizontal="center" vertical="center" wrapText="1"/>
    </xf>
    <xf numFmtId="0" fontId="17" fillId="18" borderId="0" xfId="8" applyFont="1" applyFill="1" applyBorder="1" applyAlignment="1">
      <alignment horizontal="left" vertical="top" wrapText="1"/>
    </xf>
    <xf numFmtId="0" fontId="5" fillId="18" borderId="0" xfId="8" applyFont="1" applyFill="1" applyBorder="1" applyAlignment="1">
      <alignment horizontal="center" vertical="center" wrapText="1"/>
    </xf>
    <xf numFmtId="0" fontId="5" fillId="17" borderId="0" xfId="8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left"/>
    </xf>
    <xf numFmtId="0" fontId="10" fillId="0" borderId="0" xfId="7" applyFont="1" applyFill="1" applyBorder="1" applyAlignment="1">
      <alignment horizontal="center" wrapText="1"/>
    </xf>
    <xf numFmtId="0" fontId="10" fillId="11" borderId="2" xfId="6" applyFont="1" applyFill="1" applyBorder="1" applyAlignment="1">
      <alignment horizontal="center" wrapText="1"/>
    </xf>
    <xf numFmtId="0" fontId="10" fillId="11" borderId="1" xfId="6" applyFont="1" applyFill="1" applyBorder="1" applyAlignment="1">
      <alignment horizontal="center" wrapText="1"/>
    </xf>
    <xf numFmtId="0" fontId="10" fillId="11" borderId="2" xfId="6" applyFont="1" applyFill="1" applyBorder="1" applyAlignment="1">
      <alignment horizontal="center"/>
    </xf>
    <xf numFmtId="0" fontId="10" fillId="11" borderId="1" xfId="6" applyFont="1" applyFill="1" applyBorder="1" applyAlignment="1">
      <alignment horizontal="center"/>
    </xf>
    <xf numFmtId="0" fontId="10" fillId="3" borderId="0" xfId="6" applyFont="1" applyFill="1" applyBorder="1" applyAlignment="1">
      <alignment horizontal="center"/>
    </xf>
    <xf numFmtId="0" fontId="10" fillId="3" borderId="1" xfId="6" applyFont="1" applyFill="1" applyBorder="1" applyAlignment="1">
      <alignment horizontal="left"/>
    </xf>
    <xf numFmtId="0" fontId="10" fillId="0" borderId="0" xfId="6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left"/>
    </xf>
  </cellXfs>
  <cellStyles count="9">
    <cellStyle name="Millares" xfId="4" builtinId="3"/>
    <cellStyle name="Normal" xfId="0" builtinId="0"/>
    <cellStyle name="Normal 10" xfId="7"/>
    <cellStyle name="Normal 11" xfId="1"/>
    <cellStyle name="Normal 2" xfId="8"/>
    <cellStyle name="Normal 3 2" xfId="3"/>
    <cellStyle name="Normal 4" xfId="6"/>
    <cellStyle name="Normal_821" xfId="2"/>
    <cellStyle name="Normal_C18_13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5d\WHD\DATA\COUNTRY\Ghana\q-drive\GHA\External\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LCA\REAL\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5d\WHD\TEMP\My%20Documents\Moz\E-Final\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Documents%20and%20Settings\SEBLE\My%20Local%20Documents\Barbados_Mission\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mydocs\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2\NIC\WEO\2002\December\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_GAS-GEE"/>
      <sheetName val="Monthly Debt service"/>
      <sheetName val="cash flow"/>
      <sheetName val="RMe"/>
      <sheetName val="TOC"/>
      <sheetName val="IN"/>
      <sheetName val="OUT"/>
      <sheetName val="OldOut"/>
      <sheetName val="OUT (2)"/>
      <sheetName val="Asp"/>
      <sheetName val="T-DSvc"/>
      <sheetName val="T-BOP"/>
      <sheetName val="T-DSA"/>
      <sheetName val="2001Cshflw"/>
      <sheetName val="2002Cshflw"/>
      <sheetName val="2003Cshflw"/>
      <sheetName val="2004Cshflw"/>
      <sheetName val="Main"/>
      <sheetName val="Ind"/>
      <sheetName val="X"/>
      <sheetName val="X-Id"/>
      <sheetName val="M"/>
      <sheetName val="M-Id"/>
      <sheetName val="Svc"/>
      <sheetName val="Int"/>
      <sheetName val="Tr"/>
      <sheetName val="Dsb"/>
      <sheetName val="Amt"/>
      <sheetName val="Req"/>
      <sheetName val="IMF"/>
      <sheetName val="NIR"/>
      <sheetName val="BOG"/>
      <sheetName val="Dbt"/>
      <sheetName val="HIPC-rlf"/>
      <sheetName val="T-BOP-DSA"/>
      <sheetName val="nominal relief "/>
      <sheetName val="DSA1001"/>
      <sheetName val="Null1"/>
      <sheetName val="WetaOld"/>
      <sheetName val="NEW-BIL"/>
      <sheetName val="ControlSheet"/>
      <sheetName val="T-Rq"/>
      <sheetName val="T-IMF"/>
      <sheetName val="EU-OUT"/>
      <sheetName val="Table 33"/>
      <sheetName val="Table 34"/>
      <sheetName val="Table 35"/>
      <sheetName val="Table 37"/>
      <sheetName val="Table 3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(2)"/>
      <sheetName val="Tab 2"/>
      <sheetName val="Tab 3"/>
      <sheetName val="Tab 12"/>
      <sheetName val="Tab 13"/>
      <sheetName val="Tab 14"/>
      <sheetName val="Tab 15"/>
      <sheetName val="Tab 18"/>
      <sheetName val="Tab 19"/>
      <sheetName val="Tab 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</sheetNames>
    <sheetDataSet>
      <sheetData sheetId="0" refreshError="1"/>
      <sheetData sheetId="1" refreshError="1">
        <row r="18">
          <cell r="AK18">
            <v>-1117.27</v>
          </cell>
        </row>
        <row r="428">
          <cell r="P428">
            <v>1998</v>
          </cell>
          <cell r="Q428">
            <v>1999</v>
          </cell>
          <cell r="R428">
            <v>1999</v>
          </cell>
          <cell r="S428">
            <v>2000</v>
          </cell>
          <cell r="T428">
            <v>2001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6">
          <cell r="D66" t="str">
            <v>S2002PUB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1"/>
      <sheetName val="Q2"/>
      <sheetName val="Q3"/>
      <sheetName val="Q4"/>
      <sheetName val="Q5"/>
      <sheetName val="Q6"/>
      <sheetName val="Q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Y75"/>
  <sheetViews>
    <sheetView topLeftCell="A58" workbookViewId="0">
      <selection activeCell="G24" sqref="G24"/>
    </sheetView>
  </sheetViews>
  <sheetFormatPr baseColWidth="10" defaultRowHeight="15.75" x14ac:dyDescent="0.25"/>
  <sheetData>
    <row r="1" spans="1:77" x14ac:dyDescent="0.25">
      <c r="A1" s="1"/>
      <c r="B1" s="165" t="s">
        <v>0</v>
      </c>
      <c r="C1" s="165"/>
      <c r="D1" s="165"/>
      <c r="E1" s="165"/>
      <c r="F1" s="165"/>
      <c r="G1" s="208" t="s">
        <v>1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4" t="s">
        <v>2</v>
      </c>
      <c r="Y1" s="5"/>
      <c r="Z1" s="5"/>
      <c r="AA1" s="5"/>
      <c r="AB1" s="5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7" t="s">
        <v>3</v>
      </c>
      <c r="AQ1" s="5"/>
      <c r="AR1" s="5"/>
      <c r="AS1" s="5"/>
      <c r="AT1" s="5"/>
      <c r="AU1" s="5"/>
      <c r="AV1" s="5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7" t="s">
        <v>4</v>
      </c>
      <c r="BI1" s="7"/>
      <c r="BJ1" s="7"/>
      <c r="BK1" s="7"/>
      <c r="BL1" s="7"/>
      <c r="BM1" s="7"/>
      <c r="BN1" s="7"/>
      <c r="BO1" s="8"/>
      <c r="BP1" s="8"/>
      <c r="BQ1" s="8"/>
      <c r="BR1" s="8"/>
      <c r="BS1" s="8"/>
      <c r="BT1" s="8"/>
      <c r="BU1" s="8"/>
      <c r="BV1" s="8"/>
      <c r="BW1" s="8"/>
      <c r="BX1" s="8"/>
      <c r="BY1" s="9"/>
    </row>
    <row r="2" spans="1:77" x14ac:dyDescent="0.25">
      <c r="A2" s="10" t="s">
        <v>5</v>
      </c>
      <c r="B2" s="10" t="s">
        <v>6</v>
      </c>
      <c r="C2" s="10"/>
      <c r="D2" s="10"/>
      <c r="E2" s="10"/>
      <c r="F2" s="10"/>
      <c r="G2" s="16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9</v>
      </c>
      <c r="O2" s="11" t="s">
        <v>10</v>
      </c>
      <c r="P2" s="11" t="s">
        <v>11</v>
      </c>
      <c r="Q2" s="11" t="s">
        <v>12</v>
      </c>
      <c r="R2" s="166" t="s">
        <v>14</v>
      </c>
      <c r="S2" s="168" t="s">
        <v>15</v>
      </c>
      <c r="T2" s="160" t="s">
        <v>16</v>
      </c>
      <c r="U2" s="160" t="s">
        <v>17</v>
      </c>
      <c r="V2" s="160" t="s">
        <v>18</v>
      </c>
      <c r="W2" s="12"/>
      <c r="X2" s="162" t="s">
        <v>5</v>
      </c>
      <c r="Y2" s="164" t="s">
        <v>7</v>
      </c>
      <c r="Z2" s="164" t="s">
        <v>8</v>
      </c>
      <c r="AA2" s="164" t="s">
        <v>19</v>
      </c>
      <c r="AB2" s="164" t="s">
        <v>20</v>
      </c>
      <c r="AC2" s="164" t="s">
        <v>21</v>
      </c>
      <c r="AD2" s="164" t="s">
        <v>12</v>
      </c>
      <c r="AE2" s="164" t="s">
        <v>13</v>
      </c>
      <c r="AF2" s="164" t="s">
        <v>22</v>
      </c>
      <c r="AG2" s="164" t="s">
        <v>23</v>
      </c>
      <c r="AH2" s="164" t="s">
        <v>24</v>
      </c>
      <c r="AI2" s="164" t="s">
        <v>12</v>
      </c>
      <c r="AJ2" s="164" t="s">
        <v>14</v>
      </c>
      <c r="AK2" s="164" t="s">
        <v>15</v>
      </c>
      <c r="AL2" s="164" t="s">
        <v>16</v>
      </c>
      <c r="AM2" s="164" t="s">
        <v>17</v>
      </c>
      <c r="AN2" s="164" t="s">
        <v>18</v>
      </c>
      <c r="AO2" s="12"/>
      <c r="AP2" s="162" t="s">
        <v>5</v>
      </c>
      <c r="AQ2" s="164" t="s">
        <v>7</v>
      </c>
      <c r="AR2" s="164" t="s">
        <v>8</v>
      </c>
      <c r="AS2" s="164" t="s">
        <v>19</v>
      </c>
      <c r="AT2" s="164" t="s">
        <v>20</v>
      </c>
      <c r="AU2" s="164" t="s">
        <v>21</v>
      </c>
      <c r="AV2" s="164" t="s">
        <v>12</v>
      </c>
      <c r="AW2" s="164" t="s">
        <v>13</v>
      </c>
      <c r="AX2" s="164" t="s">
        <v>22</v>
      </c>
      <c r="AY2" s="164" t="s">
        <v>23</v>
      </c>
      <c r="AZ2" s="164" t="s">
        <v>24</v>
      </c>
      <c r="BA2" s="164" t="s">
        <v>12</v>
      </c>
      <c r="BB2" s="164" t="s">
        <v>14</v>
      </c>
      <c r="BC2" s="164" t="s">
        <v>15</v>
      </c>
      <c r="BD2" s="164" t="s">
        <v>16</v>
      </c>
      <c r="BE2" s="164" t="s">
        <v>17</v>
      </c>
      <c r="BF2" s="164" t="s">
        <v>18</v>
      </c>
      <c r="BG2" s="13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9"/>
    </row>
    <row r="3" spans="1:77" x14ac:dyDescent="0.25">
      <c r="A3" s="11"/>
      <c r="B3" s="11"/>
      <c r="C3" s="11"/>
      <c r="D3" s="11"/>
      <c r="E3" s="11"/>
      <c r="F3" s="11"/>
      <c r="G3" s="162"/>
      <c r="H3" s="11"/>
      <c r="I3" s="11"/>
      <c r="J3" s="11"/>
      <c r="K3" s="11"/>
      <c r="L3" s="11"/>
      <c r="M3" s="11"/>
      <c r="N3" s="11"/>
      <c r="O3" s="11"/>
      <c r="P3" s="11"/>
      <c r="Q3" s="11"/>
      <c r="R3" s="166"/>
      <c r="S3" s="168"/>
      <c r="T3" s="160"/>
      <c r="U3" s="160"/>
      <c r="V3" s="160"/>
      <c r="W3" s="1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2"/>
      <c r="AP3" s="162"/>
      <c r="AQ3" s="162"/>
      <c r="AR3" s="162"/>
      <c r="AS3" s="162"/>
      <c r="AT3" s="162"/>
      <c r="AU3" s="162"/>
      <c r="AV3" s="162"/>
      <c r="AW3" s="162"/>
      <c r="AX3" s="162"/>
      <c r="AY3" s="162"/>
      <c r="AZ3" s="162"/>
      <c r="BA3" s="162"/>
      <c r="BB3" s="162"/>
      <c r="BC3" s="162"/>
      <c r="BD3" s="162"/>
      <c r="BE3" s="162"/>
      <c r="BF3" s="162"/>
      <c r="BG3" s="13"/>
      <c r="BH3" s="162" t="s">
        <v>5</v>
      </c>
      <c r="BI3" s="162" t="s">
        <v>7</v>
      </c>
      <c r="BJ3" s="162" t="s">
        <v>8</v>
      </c>
      <c r="BK3" s="162" t="s">
        <v>25</v>
      </c>
      <c r="BL3" s="162" t="s">
        <v>20</v>
      </c>
      <c r="BM3" s="162" t="s">
        <v>26</v>
      </c>
      <c r="BN3" s="162" t="s">
        <v>12</v>
      </c>
      <c r="BO3" s="162" t="s">
        <v>13</v>
      </c>
      <c r="BP3" s="162" t="s">
        <v>22</v>
      </c>
      <c r="BQ3" s="162" t="s">
        <v>10</v>
      </c>
      <c r="BR3" s="162" t="s">
        <v>24</v>
      </c>
      <c r="BS3" s="162" t="s">
        <v>12</v>
      </c>
      <c r="BT3" s="162" t="s">
        <v>14</v>
      </c>
      <c r="BU3" s="160" t="s">
        <v>15</v>
      </c>
      <c r="BV3" s="160" t="s">
        <v>16</v>
      </c>
      <c r="BW3" s="160" t="s">
        <v>17</v>
      </c>
      <c r="BX3" s="160" t="s">
        <v>18</v>
      </c>
      <c r="BY3" s="9"/>
    </row>
    <row r="4" spans="1:77" ht="16.5" thickBot="1" x14ac:dyDescent="0.3">
      <c r="A4" s="15"/>
      <c r="B4" s="15"/>
      <c r="C4" s="15"/>
      <c r="D4" s="15"/>
      <c r="E4" s="15"/>
      <c r="F4" s="15"/>
      <c r="G4" s="163"/>
      <c r="H4" s="15"/>
      <c r="I4" s="15"/>
      <c r="J4" s="15"/>
      <c r="K4" s="15"/>
      <c r="L4" s="15"/>
      <c r="M4" s="15"/>
      <c r="N4" s="15"/>
      <c r="O4" s="15"/>
      <c r="P4" s="15"/>
      <c r="Q4" s="15"/>
      <c r="R4" s="167"/>
      <c r="S4" s="169"/>
      <c r="T4" s="161"/>
      <c r="U4" s="161"/>
      <c r="V4" s="161"/>
      <c r="W4" s="12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2"/>
      <c r="AP4" s="163"/>
      <c r="AQ4" s="163"/>
      <c r="AR4" s="163"/>
      <c r="AS4" s="163"/>
      <c r="AT4" s="163"/>
      <c r="AU4" s="163"/>
      <c r="AV4" s="163"/>
      <c r="AW4" s="163"/>
      <c r="AX4" s="163"/>
      <c r="AY4" s="163"/>
      <c r="AZ4" s="163"/>
      <c r="BA4" s="163"/>
      <c r="BB4" s="163"/>
      <c r="BC4" s="163"/>
      <c r="BD4" s="163"/>
      <c r="BE4" s="163"/>
      <c r="BF4" s="163"/>
      <c r="BG4" s="13"/>
      <c r="BH4" s="163"/>
      <c r="BI4" s="163"/>
      <c r="BJ4" s="163"/>
      <c r="BK4" s="163"/>
      <c r="BL4" s="163"/>
      <c r="BM4" s="163"/>
      <c r="BN4" s="163"/>
      <c r="BO4" s="163"/>
      <c r="BP4" s="163"/>
      <c r="BQ4" s="163"/>
      <c r="BR4" s="163"/>
      <c r="BS4" s="163"/>
      <c r="BT4" s="163"/>
      <c r="BU4" s="161"/>
      <c r="BV4" s="161"/>
      <c r="BW4" s="161"/>
      <c r="BX4" s="161"/>
      <c r="BY4" s="9"/>
    </row>
    <row r="5" spans="1:77" ht="16.5" thickTop="1" x14ac:dyDescent="0.25">
      <c r="A5" s="16">
        <v>1920</v>
      </c>
      <c r="B5" s="17" t="s">
        <v>27</v>
      </c>
      <c r="C5" s="17" t="s">
        <v>27</v>
      </c>
      <c r="D5" s="17" t="s">
        <v>27</v>
      </c>
      <c r="E5" s="17" t="s">
        <v>27</v>
      </c>
      <c r="F5" s="17" t="s">
        <v>27</v>
      </c>
      <c r="G5" s="17" t="s">
        <v>27</v>
      </c>
      <c r="H5" s="17" t="s">
        <v>27</v>
      </c>
      <c r="I5" s="17">
        <f>bc!B5</f>
        <v>425.4</v>
      </c>
      <c r="J5" s="17" t="s">
        <v>27</v>
      </c>
      <c r="K5" s="17" t="s">
        <v>27</v>
      </c>
      <c r="L5" s="17" t="s">
        <v>27</v>
      </c>
      <c r="M5" s="17" t="s">
        <v>27</v>
      </c>
      <c r="N5" s="17">
        <v>197.5</v>
      </c>
      <c r="O5" s="17" t="s">
        <v>27</v>
      </c>
      <c r="P5" s="17" t="s">
        <v>27</v>
      </c>
      <c r="Q5" s="17" t="s">
        <v>27</v>
      </c>
      <c r="R5" s="17" t="s">
        <v>27</v>
      </c>
      <c r="S5" s="17" t="s">
        <v>27</v>
      </c>
      <c r="T5" s="17" t="s">
        <v>27</v>
      </c>
      <c r="U5" s="17" t="s">
        <v>27</v>
      </c>
      <c r="V5" s="17" t="s">
        <v>27</v>
      </c>
      <c r="W5" s="17"/>
      <c r="X5" s="18">
        <v>1920</v>
      </c>
      <c r="Y5" s="17" t="s">
        <v>27</v>
      </c>
      <c r="Z5" s="17" t="s">
        <v>27</v>
      </c>
      <c r="AA5" s="17" t="s">
        <v>27</v>
      </c>
      <c r="AB5" s="17" t="s">
        <v>27</v>
      </c>
      <c r="AC5" s="17" t="s">
        <v>27</v>
      </c>
      <c r="AD5" s="17" t="s">
        <v>27</v>
      </c>
      <c r="AE5" s="17" t="s">
        <v>27</v>
      </c>
      <c r="AF5" s="17" t="s">
        <v>27</v>
      </c>
      <c r="AG5" s="17" t="s">
        <v>27</v>
      </c>
      <c r="AH5" s="17" t="s">
        <v>27</v>
      </c>
      <c r="AI5" s="17" t="s">
        <v>27</v>
      </c>
      <c r="AJ5" s="17" t="s">
        <v>27</v>
      </c>
      <c r="AK5" s="17" t="s">
        <v>27</v>
      </c>
      <c r="AL5" s="17" t="s">
        <v>27</v>
      </c>
      <c r="AM5" s="17" t="s">
        <v>27</v>
      </c>
      <c r="AN5" s="17" t="s">
        <v>27</v>
      </c>
      <c r="AO5" s="17"/>
      <c r="AP5" s="16">
        <v>1920</v>
      </c>
      <c r="AQ5" s="17" t="s">
        <v>27</v>
      </c>
      <c r="AR5" s="17" t="s">
        <v>27</v>
      </c>
      <c r="AS5" s="17" t="s">
        <v>27</v>
      </c>
      <c r="AT5" s="17" t="s">
        <v>27</v>
      </c>
      <c r="AU5" s="17" t="s">
        <v>27</v>
      </c>
      <c r="AV5" s="17" t="s">
        <v>27</v>
      </c>
      <c r="AW5" s="17" t="s">
        <v>27</v>
      </c>
      <c r="AX5" s="17" t="s">
        <v>27</v>
      </c>
      <c r="AY5" s="17" t="s">
        <v>27</v>
      </c>
      <c r="AZ5" s="17"/>
      <c r="BA5" s="17" t="s">
        <v>27</v>
      </c>
      <c r="BB5" s="17" t="s">
        <v>27</v>
      </c>
      <c r="BC5" s="17" t="s">
        <v>27</v>
      </c>
      <c r="BD5" s="17" t="s">
        <v>27</v>
      </c>
      <c r="BE5" s="17" t="s">
        <v>27</v>
      </c>
      <c r="BF5" s="17" t="s">
        <v>27</v>
      </c>
      <c r="BG5" s="17"/>
      <c r="BH5" s="16">
        <v>1920</v>
      </c>
      <c r="BI5" s="19" t="s">
        <v>27</v>
      </c>
      <c r="BJ5" s="19" t="s">
        <v>27</v>
      </c>
      <c r="BK5" s="19" t="s">
        <v>27</v>
      </c>
      <c r="BL5" s="19" t="s">
        <v>27</v>
      </c>
      <c r="BM5" s="19" t="s">
        <v>27</v>
      </c>
      <c r="BN5" s="19" t="s">
        <v>27</v>
      </c>
      <c r="BO5" s="19" t="s">
        <v>27</v>
      </c>
      <c r="BP5" s="19" t="s">
        <v>27</v>
      </c>
      <c r="BQ5" s="19" t="s">
        <v>27</v>
      </c>
      <c r="BR5" s="19" t="s">
        <v>27</v>
      </c>
      <c r="BS5" s="19" t="s">
        <v>27</v>
      </c>
      <c r="BT5" s="19" t="s">
        <v>27</v>
      </c>
      <c r="BU5" s="19" t="s">
        <v>27</v>
      </c>
      <c r="BV5" s="19" t="s">
        <v>27</v>
      </c>
      <c r="BW5" s="19" t="s">
        <v>27</v>
      </c>
      <c r="BX5" s="19" t="s">
        <v>27</v>
      </c>
      <c r="BY5" s="9"/>
    </row>
    <row r="6" spans="1:77" x14ac:dyDescent="0.25">
      <c r="A6" s="16">
        <v>1921</v>
      </c>
      <c r="B6" s="17" t="s">
        <v>27</v>
      </c>
      <c r="C6" s="17" t="s">
        <v>27</v>
      </c>
      <c r="D6" s="17" t="s">
        <v>27</v>
      </c>
      <c r="E6" s="17" t="s">
        <v>27</v>
      </c>
      <c r="F6" s="17" t="s">
        <v>27</v>
      </c>
      <c r="G6" s="17" t="s">
        <v>27</v>
      </c>
      <c r="H6" s="17" t="s">
        <v>27</v>
      </c>
      <c r="I6" s="17">
        <f>bc!B6</f>
        <v>376</v>
      </c>
      <c r="J6" s="17" t="s">
        <v>27</v>
      </c>
      <c r="K6" s="17" t="s">
        <v>27</v>
      </c>
      <c r="L6" s="17" t="s">
        <v>27</v>
      </c>
      <c r="M6" s="17" t="s">
        <v>27</v>
      </c>
      <c r="N6" s="17">
        <v>241.7</v>
      </c>
      <c r="O6" s="17" t="s">
        <v>27</v>
      </c>
      <c r="P6" s="17" t="s">
        <v>27</v>
      </c>
      <c r="Q6" s="17" t="s">
        <v>27</v>
      </c>
      <c r="R6" s="17" t="s">
        <v>27</v>
      </c>
      <c r="S6" s="17" t="s">
        <v>27</v>
      </c>
      <c r="T6" s="17" t="s">
        <v>27</v>
      </c>
      <c r="U6" s="17" t="s">
        <v>27</v>
      </c>
      <c r="V6" s="17" t="s">
        <v>27</v>
      </c>
      <c r="W6" s="17"/>
      <c r="X6" s="18">
        <v>1921</v>
      </c>
      <c r="Y6" s="17" t="s">
        <v>27</v>
      </c>
      <c r="Z6" s="17" t="s">
        <v>27</v>
      </c>
      <c r="AA6" s="17" t="s">
        <v>27</v>
      </c>
      <c r="AB6" s="17" t="s">
        <v>27</v>
      </c>
      <c r="AC6" s="17" t="s">
        <v>27</v>
      </c>
      <c r="AD6" s="17" t="s">
        <v>27</v>
      </c>
      <c r="AE6" s="17" t="s">
        <v>27</v>
      </c>
      <c r="AF6" s="17" t="s">
        <v>27</v>
      </c>
      <c r="AG6" s="17" t="s">
        <v>27</v>
      </c>
      <c r="AH6" s="17" t="s">
        <v>27</v>
      </c>
      <c r="AI6" s="17" t="s">
        <v>27</v>
      </c>
      <c r="AJ6" s="17" t="s">
        <v>27</v>
      </c>
      <c r="AK6" s="17" t="s">
        <v>27</v>
      </c>
      <c r="AL6" s="17" t="s">
        <v>27</v>
      </c>
      <c r="AM6" s="17" t="s">
        <v>27</v>
      </c>
      <c r="AN6" s="17" t="s">
        <v>27</v>
      </c>
      <c r="AO6" s="17"/>
      <c r="AP6" s="16">
        <v>1921</v>
      </c>
      <c r="AQ6" s="17" t="s">
        <v>27</v>
      </c>
      <c r="AR6" s="17" t="s">
        <v>27</v>
      </c>
      <c r="AS6" s="17" t="s">
        <v>27</v>
      </c>
      <c r="AT6" s="17" t="s">
        <v>27</v>
      </c>
      <c r="AU6" s="17" t="s">
        <v>27</v>
      </c>
      <c r="AV6" s="17" t="s">
        <v>27</v>
      </c>
      <c r="AW6" s="17" t="s">
        <v>27</v>
      </c>
      <c r="AX6" s="17" t="s">
        <v>27</v>
      </c>
      <c r="AY6" s="17" t="s">
        <v>27</v>
      </c>
      <c r="AZ6" s="17"/>
      <c r="BA6" s="17" t="s">
        <v>27</v>
      </c>
      <c r="BB6" s="17" t="s">
        <v>27</v>
      </c>
      <c r="BC6" s="17" t="s">
        <v>27</v>
      </c>
      <c r="BD6" s="17" t="s">
        <v>27</v>
      </c>
      <c r="BE6" s="17" t="s">
        <v>27</v>
      </c>
      <c r="BF6" s="17" t="s">
        <v>27</v>
      </c>
      <c r="BG6" s="17"/>
      <c r="BH6" s="16">
        <v>1921</v>
      </c>
      <c r="BI6" s="19" t="s">
        <v>27</v>
      </c>
      <c r="BJ6" s="19" t="s">
        <v>27</v>
      </c>
      <c r="BK6" s="19" t="s">
        <v>27</v>
      </c>
      <c r="BL6" s="19" t="s">
        <v>27</v>
      </c>
      <c r="BM6" s="19" t="s">
        <v>27</v>
      </c>
      <c r="BN6" s="19" t="s">
        <v>27</v>
      </c>
      <c r="BO6" s="19" t="s">
        <v>27</v>
      </c>
      <c r="BP6" s="19" t="s">
        <v>27</v>
      </c>
      <c r="BQ6" s="19" t="s">
        <v>27</v>
      </c>
      <c r="BR6" s="19" t="s">
        <v>27</v>
      </c>
      <c r="BS6" s="19" t="s">
        <v>27</v>
      </c>
      <c r="BT6" s="19" t="s">
        <v>27</v>
      </c>
      <c r="BU6" s="19" t="s">
        <v>27</v>
      </c>
      <c r="BV6" s="19" t="s">
        <v>27</v>
      </c>
      <c r="BW6" s="19" t="s">
        <v>27</v>
      </c>
      <c r="BX6" s="19" t="s">
        <v>27</v>
      </c>
      <c r="BY6" s="9"/>
    </row>
    <row r="7" spans="1:77" x14ac:dyDescent="0.25">
      <c r="A7" s="16">
        <v>1922</v>
      </c>
      <c r="B7" s="17" t="s">
        <v>27</v>
      </c>
      <c r="C7" s="17" t="s">
        <v>27</v>
      </c>
      <c r="D7" s="17" t="s">
        <v>27</v>
      </c>
      <c r="E7" s="17" t="s">
        <v>27</v>
      </c>
      <c r="F7" s="17" t="s">
        <v>27</v>
      </c>
      <c r="G7" s="17" t="s">
        <v>27</v>
      </c>
      <c r="H7" s="17" t="s">
        <v>27</v>
      </c>
      <c r="I7" s="17">
        <f>bc!B7</f>
        <v>314.10000000000002</v>
      </c>
      <c r="J7" s="17" t="s">
        <v>27</v>
      </c>
      <c r="K7" s="17" t="s">
        <v>27</v>
      </c>
      <c r="L7" s="17" t="s">
        <v>27</v>
      </c>
      <c r="M7" s="17" t="s">
        <v>27</v>
      </c>
      <c r="N7" s="17">
        <v>150.69999999999999</v>
      </c>
      <c r="O7" s="17" t="s">
        <v>27</v>
      </c>
      <c r="P7" s="17" t="s">
        <v>27</v>
      </c>
      <c r="Q7" s="17" t="s">
        <v>27</v>
      </c>
      <c r="R7" s="17" t="s">
        <v>27</v>
      </c>
      <c r="S7" s="17" t="s">
        <v>27</v>
      </c>
      <c r="T7" s="17" t="s">
        <v>27</v>
      </c>
      <c r="U7" s="17" t="s">
        <v>27</v>
      </c>
      <c r="V7" s="17" t="s">
        <v>27</v>
      </c>
      <c r="W7" s="17"/>
      <c r="X7" s="18">
        <v>1922</v>
      </c>
      <c r="Y7" s="17" t="s">
        <v>27</v>
      </c>
      <c r="Z7" s="17" t="s">
        <v>27</v>
      </c>
      <c r="AA7" s="17" t="s">
        <v>27</v>
      </c>
      <c r="AB7" s="17" t="s">
        <v>27</v>
      </c>
      <c r="AC7" s="17" t="s">
        <v>27</v>
      </c>
      <c r="AD7" s="17" t="s">
        <v>27</v>
      </c>
      <c r="AE7" s="17" t="s">
        <v>27</v>
      </c>
      <c r="AF7" s="17" t="s">
        <v>27</v>
      </c>
      <c r="AG7" s="17" t="s">
        <v>27</v>
      </c>
      <c r="AH7" s="17" t="s">
        <v>27</v>
      </c>
      <c r="AI7" s="17" t="s">
        <v>27</v>
      </c>
      <c r="AJ7" s="17" t="s">
        <v>27</v>
      </c>
      <c r="AK7" s="17" t="s">
        <v>27</v>
      </c>
      <c r="AL7" s="17" t="s">
        <v>27</v>
      </c>
      <c r="AM7" s="17" t="s">
        <v>27</v>
      </c>
      <c r="AN7" s="17" t="s">
        <v>27</v>
      </c>
      <c r="AO7" s="17"/>
      <c r="AP7" s="16">
        <v>1922</v>
      </c>
      <c r="AQ7" s="17" t="s">
        <v>27</v>
      </c>
      <c r="AR7" s="17" t="s">
        <v>27</v>
      </c>
      <c r="AS7" s="17" t="s">
        <v>27</v>
      </c>
      <c r="AT7" s="17" t="s">
        <v>27</v>
      </c>
      <c r="AU7" s="17" t="s">
        <v>27</v>
      </c>
      <c r="AV7" s="17" t="s">
        <v>27</v>
      </c>
      <c r="AW7" s="17" t="s">
        <v>27</v>
      </c>
      <c r="AX7" s="17" t="s">
        <v>27</v>
      </c>
      <c r="AY7" s="17" t="s">
        <v>27</v>
      </c>
      <c r="AZ7" s="17"/>
      <c r="BA7" s="17" t="s">
        <v>27</v>
      </c>
      <c r="BB7" s="17" t="s">
        <v>27</v>
      </c>
      <c r="BC7" s="17" t="s">
        <v>27</v>
      </c>
      <c r="BD7" s="17" t="s">
        <v>27</v>
      </c>
      <c r="BE7" s="17" t="s">
        <v>27</v>
      </c>
      <c r="BF7" s="17" t="s">
        <v>27</v>
      </c>
      <c r="BG7" s="17"/>
      <c r="BH7" s="16">
        <v>1922</v>
      </c>
      <c r="BI7" s="19" t="s">
        <v>27</v>
      </c>
      <c r="BJ7" s="19" t="s">
        <v>27</v>
      </c>
      <c r="BK7" s="19" t="s">
        <v>27</v>
      </c>
      <c r="BL7" s="19" t="s">
        <v>27</v>
      </c>
      <c r="BM7" s="19" t="s">
        <v>27</v>
      </c>
      <c r="BN7" s="19" t="s">
        <v>27</v>
      </c>
      <c r="BO7" s="19" t="s">
        <v>27</v>
      </c>
      <c r="BP7" s="19" t="s">
        <v>27</v>
      </c>
      <c r="BQ7" s="19" t="s">
        <v>27</v>
      </c>
      <c r="BR7" s="19" t="s">
        <v>27</v>
      </c>
      <c r="BS7" s="19" t="s">
        <v>27</v>
      </c>
      <c r="BT7" s="19" t="s">
        <v>27</v>
      </c>
      <c r="BU7" s="19" t="s">
        <v>27</v>
      </c>
      <c r="BV7" s="19" t="s">
        <v>27</v>
      </c>
      <c r="BW7" s="19" t="s">
        <v>27</v>
      </c>
      <c r="BX7" s="19" t="s">
        <v>27</v>
      </c>
      <c r="BY7" s="9"/>
    </row>
    <row r="8" spans="1:77" x14ac:dyDescent="0.25">
      <c r="A8" s="16">
        <v>1923</v>
      </c>
      <c r="B8" s="17" t="s">
        <v>27</v>
      </c>
      <c r="C8" s="17" t="s">
        <v>27</v>
      </c>
      <c r="D8" s="17" t="s">
        <v>27</v>
      </c>
      <c r="E8" s="17" t="s">
        <v>27</v>
      </c>
      <c r="F8" s="17" t="s">
        <v>27</v>
      </c>
      <c r="G8" s="17" t="s">
        <v>27</v>
      </c>
      <c r="H8" s="17" t="s">
        <v>27</v>
      </c>
      <c r="I8" s="17">
        <f>bc!B8</f>
        <v>275.7</v>
      </c>
      <c r="J8" s="17" t="s">
        <v>27</v>
      </c>
      <c r="K8" s="17" t="s">
        <v>27</v>
      </c>
      <c r="L8" s="17" t="s">
        <v>27</v>
      </c>
      <c r="M8" s="17" t="s">
        <v>27</v>
      </c>
      <c r="N8" s="17">
        <v>152.9</v>
      </c>
      <c r="O8" s="17" t="s">
        <v>27</v>
      </c>
      <c r="P8" s="17" t="s">
        <v>27</v>
      </c>
      <c r="Q8" s="17" t="s">
        <v>27</v>
      </c>
      <c r="R8" s="17" t="s">
        <v>27</v>
      </c>
      <c r="S8" s="17" t="s">
        <v>27</v>
      </c>
      <c r="T8" s="17" t="s">
        <v>27</v>
      </c>
      <c r="U8" s="17" t="s">
        <v>27</v>
      </c>
      <c r="V8" s="17" t="s">
        <v>27</v>
      </c>
      <c r="W8" s="17"/>
      <c r="X8" s="18">
        <v>1923</v>
      </c>
      <c r="Y8" s="17" t="s">
        <v>27</v>
      </c>
      <c r="Z8" s="17" t="s">
        <v>27</v>
      </c>
      <c r="AA8" s="17" t="s">
        <v>27</v>
      </c>
      <c r="AB8" s="17" t="s">
        <v>27</v>
      </c>
      <c r="AC8" s="17" t="s">
        <v>27</v>
      </c>
      <c r="AD8" s="17" t="s">
        <v>27</v>
      </c>
      <c r="AE8" s="17" t="s">
        <v>27</v>
      </c>
      <c r="AF8" s="17" t="s">
        <v>27</v>
      </c>
      <c r="AG8" s="17" t="s">
        <v>27</v>
      </c>
      <c r="AH8" s="17" t="s">
        <v>27</v>
      </c>
      <c r="AI8" s="17" t="s">
        <v>27</v>
      </c>
      <c r="AJ8" s="17" t="s">
        <v>27</v>
      </c>
      <c r="AK8" s="17" t="s">
        <v>27</v>
      </c>
      <c r="AL8" s="17" t="s">
        <v>27</v>
      </c>
      <c r="AM8" s="17" t="s">
        <v>27</v>
      </c>
      <c r="AN8" s="17" t="s">
        <v>27</v>
      </c>
      <c r="AO8" s="17"/>
      <c r="AP8" s="16">
        <v>1923</v>
      </c>
      <c r="AQ8" s="17" t="s">
        <v>27</v>
      </c>
      <c r="AR8" s="17" t="s">
        <v>27</v>
      </c>
      <c r="AS8" s="17" t="s">
        <v>27</v>
      </c>
      <c r="AT8" s="17" t="s">
        <v>27</v>
      </c>
      <c r="AU8" s="17" t="s">
        <v>27</v>
      </c>
      <c r="AV8" s="17" t="s">
        <v>27</v>
      </c>
      <c r="AW8" s="17" t="s">
        <v>27</v>
      </c>
      <c r="AX8" s="17" t="s">
        <v>27</v>
      </c>
      <c r="AY8" s="17" t="s">
        <v>27</v>
      </c>
      <c r="AZ8" s="17"/>
      <c r="BA8" s="17" t="s">
        <v>27</v>
      </c>
      <c r="BB8" s="17" t="s">
        <v>27</v>
      </c>
      <c r="BC8" s="17" t="s">
        <v>27</v>
      </c>
      <c r="BD8" s="17" t="s">
        <v>27</v>
      </c>
      <c r="BE8" s="17" t="s">
        <v>27</v>
      </c>
      <c r="BF8" s="17" t="s">
        <v>27</v>
      </c>
      <c r="BG8" s="17"/>
      <c r="BH8" s="16">
        <v>1923</v>
      </c>
      <c r="BI8" s="19" t="s">
        <v>27</v>
      </c>
      <c r="BJ8" s="19" t="s">
        <v>27</v>
      </c>
      <c r="BK8" s="19" t="s">
        <v>27</v>
      </c>
      <c r="BL8" s="19" t="s">
        <v>27</v>
      </c>
      <c r="BM8" s="19" t="s">
        <v>27</v>
      </c>
      <c r="BN8" s="19" t="s">
        <v>27</v>
      </c>
      <c r="BO8" s="19" t="s">
        <v>27</v>
      </c>
      <c r="BP8" s="19" t="s">
        <v>27</v>
      </c>
      <c r="BQ8" s="19" t="s">
        <v>27</v>
      </c>
      <c r="BR8" s="19" t="s">
        <v>27</v>
      </c>
      <c r="BS8" s="19" t="s">
        <v>27</v>
      </c>
      <c r="BT8" s="19" t="s">
        <v>27</v>
      </c>
      <c r="BU8" s="19" t="s">
        <v>27</v>
      </c>
      <c r="BV8" s="19" t="s">
        <v>27</v>
      </c>
      <c r="BW8" s="19" t="s">
        <v>27</v>
      </c>
      <c r="BX8" s="19" t="s">
        <v>27</v>
      </c>
      <c r="BY8" s="9"/>
    </row>
    <row r="9" spans="1:77" x14ac:dyDescent="0.25">
      <c r="A9" s="16">
        <v>1924</v>
      </c>
      <c r="B9" s="17" t="s">
        <v>27</v>
      </c>
      <c r="C9" s="17" t="s">
        <v>27</v>
      </c>
      <c r="D9" s="17" t="s">
        <v>27</v>
      </c>
      <c r="E9" s="17" t="s">
        <v>27</v>
      </c>
      <c r="F9" s="17" t="s">
        <v>27</v>
      </c>
      <c r="G9" s="17" t="s">
        <v>27</v>
      </c>
      <c r="H9" s="17" t="s">
        <v>27</v>
      </c>
      <c r="I9" s="17">
        <f>bc!B9</f>
        <v>297.10000000000002</v>
      </c>
      <c r="J9" s="17" t="s">
        <v>27</v>
      </c>
      <c r="K9" s="17" t="s">
        <v>27</v>
      </c>
      <c r="L9" s="17" t="s">
        <v>27</v>
      </c>
      <c r="M9" s="17" t="s">
        <v>27</v>
      </c>
      <c r="N9" s="17">
        <v>155.1</v>
      </c>
      <c r="O9" s="17" t="s">
        <v>27</v>
      </c>
      <c r="P9" s="17" t="s">
        <v>27</v>
      </c>
      <c r="Q9" s="17" t="s">
        <v>27</v>
      </c>
      <c r="R9" s="17" t="s">
        <v>27</v>
      </c>
      <c r="S9" s="17" t="s">
        <v>27</v>
      </c>
      <c r="T9" s="17" t="s">
        <v>27</v>
      </c>
      <c r="U9" s="17" t="s">
        <v>27</v>
      </c>
      <c r="V9" s="17" t="s">
        <v>27</v>
      </c>
      <c r="W9" s="17"/>
      <c r="X9" s="18">
        <v>1924</v>
      </c>
      <c r="Y9" s="17" t="s">
        <v>27</v>
      </c>
      <c r="Z9" s="17" t="s">
        <v>27</v>
      </c>
      <c r="AA9" s="17" t="s">
        <v>27</v>
      </c>
      <c r="AB9" s="17" t="s">
        <v>27</v>
      </c>
      <c r="AC9" s="17" t="s">
        <v>27</v>
      </c>
      <c r="AD9" s="17" t="s">
        <v>27</v>
      </c>
      <c r="AE9" s="17" t="s">
        <v>27</v>
      </c>
      <c r="AF9" s="17" t="s">
        <v>27</v>
      </c>
      <c r="AG9" s="17" t="s">
        <v>27</v>
      </c>
      <c r="AH9" s="17" t="s">
        <v>27</v>
      </c>
      <c r="AI9" s="17" t="s">
        <v>27</v>
      </c>
      <c r="AJ9" s="17" t="s">
        <v>27</v>
      </c>
      <c r="AK9" s="17" t="s">
        <v>27</v>
      </c>
      <c r="AL9" s="17" t="s">
        <v>27</v>
      </c>
      <c r="AM9" s="17" t="s">
        <v>27</v>
      </c>
      <c r="AN9" s="17" t="s">
        <v>27</v>
      </c>
      <c r="AO9" s="17"/>
      <c r="AP9" s="16">
        <v>1924</v>
      </c>
      <c r="AQ9" s="17" t="s">
        <v>27</v>
      </c>
      <c r="AR9" s="17" t="s">
        <v>27</v>
      </c>
      <c r="AS9" s="17" t="s">
        <v>27</v>
      </c>
      <c r="AT9" s="17" t="s">
        <v>27</v>
      </c>
      <c r="AU9" s="17" t="s">
        <v>27</v>
      </c>
      <c r="AV9" s="17" t="s">
        <v>27</v>
      </c>
      <c r="AW9" s="17" t="s">
        <v>27</v>
      </c>
      <c r="AX9" s="17" t="s">
        <v>27</v>
      </c>
      <c r="AY9" s="17" t="s">
        <v>27</v>
      </c>
      <c r="AZ9" s="17"/>
      <c r="BA9" s="17" t="s">
        <v>27</v>
      </c>
      <c r="BB9" s="17" t="s">
        <v>27</v>
      </c>
      <c r="BC9" s="17" t="s">
        <v>27</v>
      </c>
      <c r="BD9" s="17" t="s">
        <v>27</v>
      </c>
      <c r="BE9" s="17" t="s">
        <v>27</v>
      </c>
      <c r="BF9" s="17" t="s">
        <v>27</v>
      </c>
      <c r="BG9" s="17"/>
      <c r="BH9" s="16">
        <v>1924</v>
      </c>
      <c r="BI9" s="19" t="s">
        <v>27</v>
      </c>
      <c r="BJ9" s="19" t="s">
        <v>27</v>
      </c>
      <c r="BK9" s="19" t="s">
        <v>27</v>
      </c>
      <c r="BL9" s="19" t="s">
        <v>27</v>
      </c>
      <c r="BM9" s="19" t="s">
        <v>27</v>
      </c>
      <c r="BN9" s="19" t="s">
        <v>27</v>
      </c>
      <c r="BO9" s="19" t="s">
        <v>27</v>
      </c>
      <c r="BP9" s="19" t="s">
        <v>27</v>
      </c>
      <c r="BQ9" s="19" t="s">
        <v>27</v>
      </c>
      <c r="BR9" s="19" t="s">
        <v>27</v>
      </c>
      <c r="BS9" s="19" t="s">
        <v>27</v>
      </c>
      <c r="BT9" s="19" t="s">
        <v>27</v>
      </c>
      <c r="BU9" s="19" t="s">
        <v>27</v>
      </c>
      <c r="BV9" s="19" t="s">
        <v>27</v>
      </c>
      <c r="BW9" s="19" t="s">
        <v>27</v>
      </c>
      <c r="BX9" s="19" t="s">
        <v>27</v>
      </c>
      <c r="BY9" s="9"/>
    </row>
    <row r="10" spans="1:77" x14ac:dyDescent="0.25">
      <c r="A10" s="16">
        <v>1925</v>
      </c>
      <c r="B10" s="17" t="s">
        <v>27</v>
      </c>
      <c r="C10" s="17" t="s">
        <v>27</v>
      </c>
      <c r="D10" s="17" t="s">
        <v>27</v>
      </c>
      <c r="E10" s="17" t="s">
        <v>27</v>
      </c>
      <c r="F10" s="17" t="s">
        <v>27</v>
      </c>
      <c r="G10" s="17" t="s">
        <v>27</v>
      </c>
      <c r="H10" s="17" t="s">
        <v>27</v>
      </c>
      <c r="I10" s="17">
        <f>bc!B10</f>
        <v>336</v>
      </c>
      <c r="J10" s="17" t="s">
        <v>27</v>
      </c>
      <c r="K10" s="17" t="s">
        <v>27</v>
      </c>
      <c r="L10" s="17" t="s">
        <v>27</v>
      </c>
      <c r="M10" s="17" t="s">
        <v>27</v>
      </c>
      <c r="N10" s="17">
        <v>192.6</v>
      </c>
      <c r="O10" s="17" t="s">
        <v>27</v>
      </c>
      <c r="P10" s="17" t="s">
        <v>27</v>
      </c>
      <c r="Q10" s="17" t="s">
        <v>27</v>
      </c>
      <c r="R10" s="17" t="s">
        <v>27</v>
      </c>
      <c r="S10" s="17" t="s">
        <v>27</v>
      </c>
      <c r="T10" s="17" t="s">
        <v>27</v>
      </c>
      <c r="U10" s="17" t="s">
        <v>27</v>
      </c>
      <c r="V10" s="17" t="s">
        <v>27</v>
      </c>
      <c r="W10" s="17"/>
      <c r="X10" s="18">
        <v>1925</v>
      </c>
      <c r="Y10" s="17" t="s">
        <v>27</v>
      </c>
      <c r="Z10" s="17" t="s">
        <v>27</v>
      </c>
      <c r="AA10" s="17" t="s">
        <v>27</v>
      </c>
      <c r="AB10" s="17" t="s">
        <v>27</v>
      </c>
      <c r="AC10" s="17" t="s">
        <v>27</v>
      </c>
      <c r="AD10" s="17" t="s">
        <v>27</v>
      </c>
      <c r="AE10" s="17" t="s">
        <v>27</v>
      </c>
      <c r="AF10" s="17" t="s">
        <v>27</v>
      </c>
      <c r="AG10" s="17" t="s">
        <v>27</v>
      </c>
      <c r="AH10" s="17" t="s">
        <v>27</v>
      </c>
      <c r="AI10" s="17" t="s">
        <v>27</v>
      </c>
      <c r="AJ10" s="17" t="s">
        <v>27</v>
      </c>
      <c r="AK10" s="17" t="s">
        <v>27</v>
      </c>
      <c r="AL10" s="17" t="s">
        <v>27</v>
      </c>
      <c r="AM10" s="17" t="s">
        <v>27</v>
      </c>
      <c r="AN10" s="17" t="s">
        <v>27</v>
      </c>
      <c r="AO10" s="17"/>
      <c r="AP10" s="16">
        <v>1925</v>
      </c>
      <c r="AQ10" s="17" t="s">
        <v>27</v>
      </c>
      <c r="AR10" s="17" t="s">
        <v>27</v>
      </c>
      <c r="AS10" s="17" t="s">
        <v>27</v>
      </c>
      <c r="AT10" s="17" t="s">
        <v>27</v>
      </c>
      <c r="AU10" s="17" t="s">
        <v>27</v>
      </c>
      <c r="AV10" s="17" t="s">
        <v>27</v>
      </c>
      <c r="AW10" s="17" t="s">
        <v>27</v>
      </c>
      <c r="AX10" s="17" t="s">
        <v>27</v>
      </c>
      <c r="AY10" s="17" t="s">
        <v>27</v>
      </c>
      <c r="AZ10" s="17"/>
      <c r="BA10" s="17" t="s">
        <v>27</v>
      </c>
      <c r="BB10" s="17" t="s">
        <v>27</v>
      </c>
      <c r="BC10" s="17" t="s">
        <v>27</v>
      </c>
      <c r="BD10" s="17" t="s">
        <v>27</v>
      </c>
      <c r="BE10" s="17" t="s">
        <v>27</v>
      </c>
      <c r="BF10" s="17" t="s">
        <v>27</v>
      </c>
      <c r="BG10" s="17"/>
      <c r="BH10" s="16">
        <v>1925</v>
      </c>
      <c r="BI10" s="19" t="s">
        <v>27</v>
      </c>
      <c r="BJ10" s="19" t="s">
        <v>27</v>
      </c>
      <c r="BK10" s="19" t="s">
        <v>27</v>
      </c>
      <c r="BL10" s="19" t="s">
        <v>27</v>
      </c>
      <c r="BM10" s="19" t="s">
        <v>27</v>
      </c>
      <c r="BN10" s="19" t="s">
        <v>27</v>
      </c>
      <c r="BO10" s="19" t="s">
        <v>27</v>
      </c>
      <c r="BP10" s="19" t="s">
        <v>27</v>
      </c>
      <c r="BQ10" s="19" t="s">
        <v>27</v>
      </c>
      <c r="BR10" s="19" t="s">
        <v>27</v>
      </c>
      <c r="BS10" s="19" t="s">
        <v>27</v>
      </c>
      <c r="BT10" s="19" t="s">
        <v>27</v>
      </c>
      <c r="BU10" s="19" t="s">
        <v>27</v>
      </c>
      <c r="BV10" s="19" t="s">
        <v>27</v>
      </c>
      <c r="BW10" s="19" t="s">
        <v>27</v>
      </c>
      <c r="BX10" s="19" t="s">
        <v>27</v>
      </c>
      <c r="BY10" s="9"/>
    </row>
    <row r="11" spans="1:77" x14ac:dyDescent="0.25">
      <c r="A11" s="16">
        <v>1926</v>
      </c>
      <c r="B11" s="17" t="s">
        <v>27</v>
      </c>
      <c r="C11" s="17" t="s">
        <v>27</v>
      </c>
      <c r="D11" s="17" t="s">
        <v>27</v>
      </c>
      <c r="E11" s="17" t="s">
        <v>27</v>
      </c>
      <c r="F11" s="17" t="s">
        <v>27</v>
      </c>
      <c r="G11" s="17" t="s">
        <v>27</v>
      </c>
      <c r="H11" s="17" t="s">
        <v>27</v>
      </c>
      <c r="I11" s="17">
        <f>bc!B11</f>
        <v>334.3</v>
      </c>
      <c r="J11" s="17" t="s">
        <v>27</v>
      </c>
      <c r="K11" s="17" t="s">
        <v>27</v>
      </c>
      <c r="L11" s="17" t="s">
        <v>27</v>
      </c>
      <c r="M11" s="17" t="s">
        <v>27</v>
      </c>
      <c r="N11" s="17">
        <v>184.1</v>
      </c>
      <c r="O11" s="17" t="s">
        <v>27</v>
      </c>
      <c r="P11" s="17" t="s">
        <v>27</v>
      </c>
      <c r="Q11" s="17" t="s">
        <v>27</v>
      </c>
      <c r="R11" s="17" t="s">
        <v>27</v>
      </c>
      <c r="S11" s="17" t="s">
        <v>27</v>
      </c>
      <c r="T11" s="17" t="s">
        <v>27</v>
      </c>
      <c r="U11" s="17" t="s">
        <v>27</v>
      </c>
      <c r="V11" s="17" t="s">
        <v>27</v>
      </c>
      <c r="W11" s="17"/>
      <c r="X11" s="18">
        <v>1926</v>
      </c>
      <c r="Y11" s="17" t="s">
        <v>27</v>
      </c>
      <c r="Z11" s="17" t="s">
        <v>27</v>
      </c>
      <c r="AA11" s="17" t="s">
        <v>27</v>
      </c>
      <c r="AB11" s="17" t="s">
        <v>27</v>
      </c>
      <c r="AC11" s="17" t="s">
        <v>27</v>
      </c>
      <c r="AD11" s="17" t="s">
        <v>27</v>
      </c>
      <c r="AE11" s="17" t="s">
        <v>27</v>
      </c>
      <c r="AF11" s="17" t="s">
        <v>27</v>
      </c>
      <c r="AG11" s="17" t="s">
        <v>27</v>
      </c>
      <c r="AH11" s="17" t="s">
        <v>27</v>
      </c>
      <c r="AI11" s="17" t="s">
        <v>27</v>
      </c>
      <c r="AJ11" s="17" t="s">
        <v>27</v>
      </c>
      <c r="AK11" s="17" t="s">
        <v>27</v>
      </c>
      <c r="AL11" s="17" t="s">
        <v>27</v>
      </c>
      <c r="AM11" s="17" t="s">
        <v>27</v>
      </c>
      <c r="AN11" s="17" t="s">
        <v>27</v>
      </c>
      <c r="AO11" s="17"/>
      <c r="AP11" s="16">
        <v>1926</v>
      </c>
      <c r="AQ11" s="17" t="s">
        <v>27</v>
      </c>
      <c r="AR11" s="17" t="s">
        <v>27</v>
      </c>
      <c r="AS11" s="17" t="s">
        <v>27</v>
      </c>
      <c r="AT11" s="17" t="s">
        <v>27</v>
      </c>
      <c r="AU11" s="17" t="s">
        <v>27</v>
      </c>
      <c r="AV11" s="17" t="s">
        <v>27</v>
      </c>
      <c r="AW11" s="17" t="s">
        <v>27</v>
      </c>
      <c r="AX11" s="17" t="s">
        <v>27</v>
      </c>
      <c r="AY11" s="17" t="s">
        <v>27</v>
      </c>
      <c r="AZ11" s="17"/>
      <c r="BA11" s="17" t="s">
        <v>27</v>
      </c>
      <c r="BB11" s="17" t="s">
        <v>27</v>
      </c>
      <c r="BC11" s="17" t="s">
        <v>27</v>
      </c>
      <c r="BD11" s="17" t="s">
        <v>27</v>
      </c>
      <c r="BE11" s="17" t="s">
        <v>27</v>
      </c>
      <c r="BF11" s="17" t="s">
        <v>27</v>
      </c>
      <c r="BG11" s="17"/>
      <c r="BH11" s="16">
        <v>1926</v>
      </c>
      <c r="BI11" s="19" t="s">
        <v>27</v>
      </c>
      <c r="BJ11" s="19" t="s">
        <v>27</v>
      </c>
      <c r="BK11" s="19" t="s">
        <v>27</v>
      </c>
      <c r="BL11" s="19" t="s">
        <v>27</v>
      </c>
      <c r="BM11" s="19" t="s">
        <v>27</v>
      </c>
      <c r="BN11" s="19" t="s">
        <v>27</v>
      </c>
      <c r="BO11" s="19" t="s">
        <v>27</v>
      </c>
      <c r="BP11" s="19" t="s">
        <v>27</v>
      </c>
      <c r="BQ11" s="19" t="s">
        <v>27</v>
      </c>
      <c r="BR11" s="19" t="s">
        <v>27</v>
      </c>
      <c r="BS11" s="19" t="s">
        <v>27</v>
      </c>
      <c r="BT11" s="19" t="s">
        <v>27</v>
      </c>
      <c r="BU11" s="19" t="s">
        <v>27</v>
      </c>
      <c r="BV11" s="19" t="s">
        <v>27</v>
      </c>
      <c r="BW11" s="19" t="s">
        <v>27</v>
      </c>
      <c r="BX11" s="19" t="s">
        <v>27</v>
      </c>
      <c r="BY11" s="9"/>
    </row>
    <row r="12" spans="1:77" x14ac:dyDescent="0.25">
      <c r="A12" s="16">
        <v>1927</v>
      </c>
      <c r="B12" s="17" t="s">
        <v>27</v>
      </c>
      <c r="C12" s="17" t="s">
        <v>27</v>
      </c>
      <c r="D12" s="17" t="s">
        <v>27</v>
      </c>
      <c r="E12" s="17" t="s">
        <v>27</v>
      </c>
      <c r="F12" s="17" t="s">
        <v>27</v>
      </c>
      <c r="G12" s="17" t="s">
        <v>27</v>
      </c>
      <c r="H12" s="17" t="s">
        <v>27</v>
      </c>
      <c r="I12" s="17">
        <f>bc!B12</f>
        <v>299.10000000000002</v>
      </c>
      <c r="J12" s="17" t="s">
        <v>27</v>
      </c>
      <c r="K12" s="17" t="s">
        <v>27</v>
      </c>
      <c r="L12" s="17" t="s">
        <v>27</v>
      </c>
      <c r="M12" s="17" t="s">
        <v>27</v>
      </c>
      <c r="N12" s="17">
        <v>163.19999999999999</v>
      </c>
      <c r="O12" s="17" t="s">
        <v>27</v>
      </c>
      <c r="P12" s="17" t="s">
        <v>27</v>
      </c>
      <c r="Q12" s="17" t="s">
        <v>27</v>
      </c>
      <c r="R12" s="17" t="s">
        <v>27</v>
      </c>
      <c r="S12" s="17" t="s">
        <v>27</v>
      </c>
      <c r="T12" s="17" t="s">
        <v>27</v>
      </c>
      <c r="U12" s="17" t="s">
        <v>27</v>
      </c>
      <c r="V12" s="17" t="s">
        <v>27</v>
      </c>
      <c r="W12" s="17"/>
      <c r="X12" s="18">
        <v>1927</v>
      </c>
      <c r="Y12" s="17" t="s">
        <v>27</v>
      </c>
      <c r="Z12" s="17" t="s">
        <v>27</v>
      </c>
      <c r="AA12" s="17" t="s">
        <v>27</v>
      </c>
      <c r="AB12" s="17" t="s">
        <v>27</v>
      </c>
      <c r="AC12" s="17" t="s">
        <v>27</v>
      </c>
      <c r="AD12" s="17" t="s">
        <v>27</v>
      </c>
      <c r="AE12" s="17" t="s">
        <v>27</v>
      </c>
      <c r="AF12" s="17" t="s">
        <v>27</v>
      </c>
      <c r="AG12" s="17" t="s">
        <v>27</v>
      </c>
      <c r="AH12" s="17" t="s">
        <v>27</v>
      </c>
      <c r="AI12" s="17" t="s">
        <v>27</v>
      </c>
      <c r="AJ12" s="17" t="s">
        <v>27</v>
      </c>
      <c r="AK12" s="17" t="s">
        <v>27</v>
      </c>
      <c r="AL12" s="17" t="s">
        <v>27</v>
      </c>
      <c r="AM12" s="17" t="s">
        <v>27</v>
      </c>
      <c r="AN12" s="17" t="s">
        <v>27</v>
      </c>
      <c r="AO12" s="17"/>
      <c r="AP12" s="16">
        <v>1927</v>
      </c>
      <c r="AQ12" s="17" t="s">
        <v>27</v>
      </c>
      <c r="AR12" s="17" t="s">
        <v>27</v>
      </c>
      <c r="AS12" s="17" t="s">
        <v>27</v>
      </c>
      <c r="AT12" s="17" t="s">
        <v>27</v>
      </c>
      <c r="AU12" s="17" t="s">
        <v>27</v>
      </c>
      <c r="AV12" s="17" t="s">
        <v>27</v>
      </c>
      <c r="AW12" s="17" t="s">
        <v>27</v>
      </c>
      <c r="AX12" s="17" t="s">
        <v>27</v>
      </c>
      <c r="AY12" s="17" t="s">
        <v>27</v>
      </c>
      <c r="AZ12" s="17"/>
      <c r="BA12" s="17" t="s">
        <v>27</v>
      </c>
      <c r="BB12" s="17" t="s">
        <v>27</v>
      </c>
      <c r="BC12" s="17" t="s">
        <v>27</v>
      </c>
      <c r="BD12" s="17" t="s">
        <v>27</v>
      </c>
      <c r="BE12" s="17" t="s">
        <v>27</v>
      </c>
      <c r="BF12" s="17" t="s">
        <v>27</v>
      </c>
      <c r="BG12" s="17"/>
      <c r="BH12" s="16">
        <v>1927</v>
      </c>
      <c r="BI12" s="19" t="s">
        <v>27</v>
      </c>
      <c r="BJ12" s="19" t="s">
        <v>27</v>
      </c>
      <c r="BK12" s="19" t="s">
        <v>27</v>
      </c>
      <c r="BL12" s="19" t="s">
        <v>27</v>
      </c>
      <c r="BM12" s="19" t="s">
        <v>27</v>
      </c>
      <c r="BN12" s="19" t="s">
        <v>27</v>
      </c>
      <c r="BO12" s="19" t="s">
        <v>27</v>
      </c>
      <c r="BP12" s="19" t="s">
        <v>27</v>
      </c>
      <c r="BQ12" s="19" t="s">
        <v>27</v>
      </c>
      <c r="BR12" s="19" t="s">
        <v>27</v>
      </c>
      <c r="BS12" s="19" t="s">
        <v>27</v>
      </c>
      <c r="BT12" s="19" t="s">
        <v>27</v>
      </c>
      <c r="BU12" s="19" t="s">
        <v>27</v>
      </c>
      <c r="BV12" s="19" t="s">
        <v>27</v>
      </c>
      <c r="BW12" s="19" t="s">
        <v>27</v>
      </c>
      <c r="BX12" s="19" t="s">
        <v>27</v>
      </c>
      <c r="BY12" s="9"/>
    </row>
    <row r="13" spans="1:77" x14ac:dyDescent="0.25">
      <c r="A13" s="16">
        <v>1928</v>
      </c>
      <c r="B13" s="17" t="s">
        <v>27</v>
      </c>
      <c r="C13" s="17" t="s">
        <v>27</v>
      </c>
      <c r="D13" s="17" t="s">
        <v>27</v>
      </c>
      <c r="E13" s="17" t="s">
        <v>27</v>
      </c>
      <c r="F13" s="17" t="s">
        <v>27</v>
      </c>
      <c r="G13" s="17" t="s">
        <v>27</v>
      </c>
      <c r="H13" s="17" t="s">
        <v>27</v>
      </c>
      <c r="I13" s="17">
        <f>bc!B13</f>
        <v>284.60000000000002</v>
      </c>
      <c r="J13" s="17" t="s">
        <v>27</v>
      </c>
      <c r="K13" s="17" t="s">
        <v>27</v>
      </c>
      <c r="L13" s="17" t="s">
        <v>27</v>
      </c>
      <c r="M13" s="17" t="s">
        <v>27</v>
      </c>
      <c r="N13" s="17">
        <v>172.1</v>
      </c>
      <c r="O13" s="17" t="s">
        <v>27</v>
      </c>
      <c r="P13" s="17" t="s">
        <v>27</v>
      </c>
      <c r="Q13" s="17" t="s">
        <v>27</v>
      </c>
      <c r="R13" s="17" t="s">
        <v>27</v>
      </c>
      <c r="S13" s="17" t="s">
        <v>27</v>
      </c>
      <c r="T13" s="17" t="s">
        <v>27</v>
      </c>
      <c r="U13" s="17" t="s">
        <v>27</v>
      </c>
      <c r="V13" s="17" t="s">
        <v>27</v>
      </c>
      <c r="W13" s="17"/>
      <c r="X13" s="18">
        <v>1928</v>
      </c>
      <c r="Y13" s="17" t="s">
        <v>27</v>
      </c>
      <c r="Z13" s="17" t="s">
        <v>27</v>
      </c>
      <c r="AA13" s="17" t="s">
        <v>27</v>
      </c>
      <c r="AB13" s="17" t="s">
        <v>27</v>
      </c>
      <c r="AC13" s="17" t="s">
        <v>27</v>
      </c>
      <c r="AD13" s="17" t="s">
        <v>27</v>
      </c>
      <c r="AE13" s="17" t="s">
        <v>27</v>
      </c>
      <c r="AF13" s="17" t="s">
        <v>27</v>
      </c>
      <c r="AG13" s="17" t="s">
        <v>27</v>
      </c>
      <c r="AH13" s="17" t="s">
        <v>27</v>
      </c>
      <c r="AI13" s="17" t="s">
        <v>27</v>
      </c>
      <c r="AJ13" s="17" t="s">
        <v>27</v>
      </c>
      <c r="AK13" s="17" t="s">
        <v>27</v>
      </c>
      <c r="AL13" s="17" t="s">
        <v>27</v>
      </c>
      <c r="AM13" s="17" t="s">
        <v>27</v>
      </c>
      <c r="AN13" s="17" t="s">
        <v>27</v>
      </c>
      <c r="AO13" s="17"/>
      <c r="AP13" s="16">
        <v>1928</v>
      </c>
      <c r="AQ13" s="17" t="s">
        <v>27</v>
      </c>
      <c r="AR13" s="17" t="s">
        <v>27</v>
      </c>
      <c r="AS13" s="17" t="s">
        <v>27</v>
      </c>
      <c r="AT13" s="17" t="s">
        <v>27</v>
      </c>
      <c r="AU13" s="17" t="s">
        <v>27</v>
      </c>
      <c r="AV13" s="17" t="s">
        <v>27</v>
      </c>
      <c r="AW13" s="17" t="s">
        <v>27</v>
      </c>
      <c r="AX13" s="17" t="s">
        <v>27</v>
      </c>
      <c r="AY13" s="17" t="s">
        <v>27</v>
      </c>
      <c r="AZ13" s="17"/>
      <c r="BA13" s="17" t="s">
        <v>27</v>
      </c>
      <c r="BB13" s="17" t="s">
        <v>27</v>
      </c>
      <c r="BC13" s="17" t="s">
        <v>27</v>
      </c>
      <c r="BD13" s="17" t="s">
        <v>27</v>
      </c>
      <c r="BE13" s="17" t="s">
        <v>27</v>
      </c>
      <c r="BF13" s="17" t="s">
        <v>27</v>
      </c>
      <c r="BG13" s="17"/>
      <c r="BH13" s="16">
        <v>1928</v>
      </c>
      <c r="BI13" s="19" t="s">
        <v>27</v>
      </c>
      <c r="BJ13" s="19" t="s">
        <v>27</v>
      </c>
      <c r="BK13" s="19" t="s">
        <v>27</v>
      </c>
      <c r="BL13" s="19" t="s">
        <v>27</v>
      </c>
      <c r="BM13" s="19" t="s">
        <v>27</v>
      </c>
      <c r="BN13" s="19" t="s">
        <v>27</v>
      </c>
      <c r="BO13" s="19" t="s">
        <v>27</v>
      </c>
      <c r="BP13" s="19" t="s">
        <v>27</v>
      </c>
      <c r="BQ13" s="19" t="s">
        <v>27</v>
      </c>
      <c r="BR13" s="19" t="s">
        <v>27</v>
      </c>
      <c r="BS13" s="19" t="s">
        <v>27</v>
      </c>
      <c r="BT13" s="19" t="s">
        <v>27</v>
      </c>
      <c r="BU13" s="19" t="s">
        <v>27</v>
      </c>
      <c r="BV13" s="19" t="s">
        <v>27</v>
      </c>
      <c r="BW13" s="19" t="s">
        <v>27</v>
      </c>
      <c r="BX13" s="19" t="s">
        <v>27</v>
      </c>
      <c r="BY13" s="9"/>
    </row>
    <row r="14" spans="1:77" x14ac:dyDescent="0.25">
      <c r="A14" s="16">
        <v>1929</v>
      </c>
      <c r="B14" s="17" t="s">
        <v>27</v>
      </c>
      <c r="C14" s="17" t="s">
        <v>27</v>
      </c>
      <c r="D14" s="17" t="s">
        <v>27</v>
      </c>
      <c r="E14" s="17" t="s">
        <v>27</v>
      </c>
      <c r="F14" s="17" t="s">
        <v>27</v>
      </c>
      <c r="G14" s="17" t="s">
        <v>27</v>
      </c>
      <c r="H14" s="17" t="s">
        <v>27</v>
      </c>
      <c r="I14" s="17">
        <f>bc!B14</f>
        <v>274.89999999999998</v>
      </c>
      <c r="J14" s="17" t="s">
        <v>27</v>
      </c>
      <c r="K14" s="17" t="s">
        <v>27</v>
      </c>
      <c r="L14" s="17" t="s">
        <v>27</v>
      </c>
      <c r="M14" s="17" t="s">
        <v>27</v>
      </c>
      <c r="N14" s="17">
        <v>177.7</v>
      </c>
      <c r="O14" s="17" t="s">
        <v>27</v>
      </c>
      <c r="P14" s="17" t="s">
        <v>27</v>
      </c>
      <c r="Q14" s="17" t="s">
        <v>27</v>
      </c>
      <c r="R14" s="17" t="s">
        <v>27</v>
      </c>
      <c r="S14" s="17" t="s">
        <v>27</v>
      </c>
      <c r="T14" s="17" t="s">
        <v>27</v>
      </c>
      <c r="U14" s="17" t="s">
        <v>27</v>
      </c>
      <c r="V14" s="17" t="s">
        <v>27</v>
      </c>
      <c r="W14" s="17"/>
      <c r="X14" s="18">
        <v>1929</v>
      </c>
      <c r="Y14" s="17" t="s">
        <v>27</v>
      </c>
      <c r="Z14" s="17" t="s">
        <v>27</v>
      </c>
      <c r="AA14" s="17" t="s">
        <v>27</v>
      </c>
      <c r="AB14" s="17" t="s">
        <v>27</v>
      </c>
      <c r="AC14" s="17" t="s">
        <v>27</v>
      </c>
      <c r="AD14" s="17" t="s">
        <v>27</v>
      </c>
      <c r="AE14" s="17" t="s">
        <v>27</v>
      </c>
      <c r="AF14" s="17" t="s">
        <v>27</v>
      </c>
      <c r="AG14" s="17" t="s">
        <v>27</v>
      </c>
      <c r="AH14" s="17" t="s">
        <v>27</v>
      </c>
      <c r="AI14" s="17" t="s">
        <v>27</v>
      </c>
      <c r="AJ14" s="17" t="s">
        <v>27</v>
      </c>
      <c r="AK14" s="17" t="s">
        <v>27</v>
      </c>
      <c r="AL14" s="17" t="s">
        <v>27</v>
      </c>
      <c r="AM14" s="17" t="s">
        <v>27</v>
      </c>
      <c r="AN14" s="17" t="s">
        <v>27</v>
      </c>
      <c r="AO14" s="17"/>
      <c r="AP14" s="16">
        <v>1929</v>
      </c>
      <c r="AQ14" s="17" t="s">
        <v>27</v>
      </c>
      <c r="AR14" s="17" t="s">
        <v>27</v>
      </c>
      <c r="AS14" s="17" t="s">
        <v>27</v>
      </c>
      <c r="AT14" s="17" t="s">
        <v>27</v>
      </c>
      <c r="AU14" s="17" t="s">
        <v>27</v>
      </c>
      <c r="AV14" s="17" t="s">
        <v>27</v>
      </c>
      <c r="AW14" s="17" t="s">
        <v>27</v>
      </c>
      <c r="AX14" s="17" t="s">
        <v>27</v>
      </c>
      <c r="AY14" s="17" t="s">
        <v>27</v>
      </c>
      <c r="AZ14" s="17"/>
      <c r="BA14" s="17" t="s">
        <v>27</v>
      </c>
      <c r="BB14" s="17" t="s">
        <v>27</v>
      </c>
      <c r="BC14" s="17" t="s">
        <v>27</v>
      </c>
      <c r="BD14" s="17" t="s">
        <v>27</v>
      </c>
      <c r="BE14" s="17" t="s">
        <v>27</v>
      </c>
      <c r="BF14" s="17" t="s">
        <v>27</v>
      </c>
      <c r="BG14" s="17"/>
      <c r="BH14" s="16">
        <v>1929</v>
      </c>
      <c r="BI14" s="19" t="s">
        <v>27</v>
      </c>
      <c r="BJ14" s="19" t="s">
        <v>27</v>
      </c>
      <c r="BK14" s="19" t="s">
        <v>27</v>
      </c>
      <c r="BL14" s="19" t="s">
        <v>27</v>
      </c>
      <c r="BM14" s="19" t="s">
        <v>27</v>
      </c>
      <c r="BN14" s="19" t="s">
        <v>27</v>
      </c>
      <c r="BO14" s="19" t="s">
        <v>27</v>
      </c>
      <c r="BP14" s="19" t="s">
        <v>27</v>
      </c>
      <c r="BQ14" s="19" t="s">
        <v>27</v>
      </c>
      <c r="BR14" s="19" t="s">
        <v>27</v>
      </c>
      <c r="BS14" s="19" t="s">
        <v>27</v>
      </c>
      <c r="BT14" s="19" t="s">
        <v>27</v>
      </c>
      <c r="BU14" s="19" t="s">
        <v>27</v>
      </c>
      <c r="BV14" s="19" t="s">
        <v>27</v>
      </c>
      <c r="BW14" s="19" t="s">
        <v>27</v>
      </c>
      <c r="BX14" s="19" t="s">
        <v>27</v>
      </c>
      <c r="BY14" s="9"/>
    </row>
    <row r="15" spans="1:77" x14ac:dyDescent="0.25">
      <c r="A15" s="16">
        <v>1930</v>
      </c>
      <c r="B15" s="17" t="s">
        <v>27</v>
      </c>
      <c r="C15" s="17" t="s">
        <v>27</v>
      </c>
      <c r="D15" s="17" t="s">
        <v>27</v>
      </c>
      <c r="E15" s="17" t="s">
        <v>27</v>
      </c>
      <c r="F15" s="17" t="s">
        <v>27</v>
      </c>
      <c r="G15" s="17" t="s">
        <v>27</v>
      </c>
      <c r="H15" s="17" t="s">
        <v>27</v>
      </c>
      <c r="I15" s="17">
        <f>bc!B15</f>
        <v>203.1</v>
      </c>
      <c r="J15" s="17" t="s">
        <v>27</v>
      </c>
      <c r="K15" s="17" t="s">
        <v>27</v>
      </c>
      <c r="L15" s="17" t="s">
        <v>27</v>
      </c>
      <c r="M15" s="17" t="s">
        <v>27</v>
      </c>
      <c r="N15" s="17">
        <v>154.9</v>
      </c>
      <c r="O15" s="17" t="s">
        <v>27</v>
      </c>
      <c r="P15" s="17" t="s">
        <v>27</v>
      </c>
      <c r="Q15" s="17" t="s">
        <v>27</v>
      </c>
      <c r="R15" s="17" t="s">
        <v>27</v>
      </c>
      <c r="S15" s="17" t="s">
        <v>27</v>
      </c>
      <c r="T15" s="17" t="s">
        <v>27</v>
      </c>
      <c r="U15" s="17" t="s">
        <v>27</v>
      </c>
      <c r="V15" s="17" t="s">
        <v>27</v>
      </c>
      <c r="W15" s="17"/>
      <c r="X15" s="18">
        <v>1930</v>
      </c>
      <c r="Y15" s="17" t="s">
        <v>27</v>
      </c>
      <c r="Z15" s="17" t="s">
        <v>27</v>
      </c>
      <c r="AA15" s="17" t="s">
        <v>27</v>
      </c>
      <c r="AB15" s="17" t="s">
        <v>27</v>
      </c>
      <c r="AC15" s="17" t="s">
        <v>27</v>
      </c>
      <c r="AD15" s="17" t="s">
        <v>27</v>
      </c>
      <c r="AE15" s="17" t="s">
        <v>27</v>
      </c>
      <c r="AF15" s="17" t="s">
        <v>27</v>
      </c>
      <c r="AG15" s="17" t="s">
        <v>27</v>
      </c>
      <c r="AH15" s="17" t="s">
        <v>27</v>
      </c>
      <c r="AI15" s="17" t="s">
        <v>27</v>
      </c>
      <c r="AJ15" s="17" t="s">
        <v>27</v>
      </c>
      <c r="AK15" s="17" t="s">
        <v>27</v>
      </c>
      <c r="AL15" s="17" t="s">
        <v>27</v>
      </c>
      <c r="AM15" s="17" t="s">
        <v>27</v>
      </c>
      <c r="AN15" s="17" t="s">
        <v>27</v>
      </c>
      <c r="AO15" s="17"/>
      <c r="AP15" s="16">
        <v>1930</v>
      </c>
      <c r="AQ15" s="17" t="s">
        <v>27</v>
      </c>
      <c r="AR15" s="17" t="s">
        <v>27</v>
      </c>
      <c r="AS15" s="17" t="s">
        <v>27</v>
      </c>
      <c r="AT15" s="17" t="s">
        <v>27</v>
      </c>
      <c r="AU15" s="17" t="s">
        <v>27</v>
      </c>
      <c r="AV15" s="17" t="s">
        <v>27</v>
      </c>
      <c r="AW15" s="17" t="s">
        <v>27</v>
      </c>
      <c r="AX15" s="17" t="s">
        <v>27</v>
      </c>
      <c r="AY15" s="17" t="s">
        <v>27</v>
      </c>
      <c r="AZ15" s="17"/>
      <c r="BA15" s="17" t="s">
        <v>27</v>
      </c>
      <c r="BB15" s="17" t="s">
        <v>27</v>
      </c>
      <c r="BC15" s="17" t="s">
        <v>27</v>
      </c>
      <c r="BD15" s="17" t="s">
        <v>27</v>
      </c>
      <c r="BE15" s="17" t="s">
        <v>27</v>
      </c>
      <c r="BF15" s="17" t="s">
        <v>27</v>
      </c>
      <c r="BG15" s="17"/>
      <c r="BH15" s="16">
        <v>1930</v>
      </c>
      <c r="BI15" s="19" t="s">
        <v>27</v>
      </c>
      <c r="BJ15" s="19" t="s">
        <v>27</v>
      </c>
      <c r="BK15" s="19" t="s">
        <v>27</v>
      </c>
      <c r="BL15" s="19" t="s">
        <v>27</v>
      </c>
      <c r="BM15" s="19" t="s">
        <v>27</v>
      </c>
      <c r="BN15" s="19" t="s">
        <v>27</v>
      </c>
      <c r="BO15" s="19" t="s">
        <v>27</v>
      </c>
      <c r="BP15" s="19" t="s">
        <v>27</v>
      </c>
      <c r="BQ15" s="19" t="s">
        <v>27</v>
      </c>
      <c r="BR15" s="19" t="s">
        <v>27</v>
      </c>
      <c r="BS15" s="19" t="s">
        <v>27</v>
      </c>
      <c r="BT15" s="19" t="s">
        <v>27</v>
      </c>
      <c r="BU15" s="19" t="s">
        <v>27</v>
      </c>
      <c r="BV15" s="19" t="s">
        <v>27</v>
      </c>
      <c r="BW15" s="19" t="s">
        <v>27</v>
      </c>
      <c r="BX15" s="19" t="s">
        <v>27</v>
      </c>
      <c r="BY15" s="9"/>
    </row>
    <row r="16" spans="1:77" x14ac:dyDescent="0.25">
      <c r="A16" s="16">
        <v>1931</v>
      </c>
      <c r="B16" s="17" t="s">
        <v>27</v>
      </c>
      <c r="C16" s="17" t="s">
        <v>27</v>
      </c>
      <c r="D16" s="17" t="s">
        <v>27</v>
      </c>
      <c r="E16" s="17" t="s">
        <v>27</v>
      </c>
      <c r="F16" s="17" t="s">
        <v>27</v>
      </c>
      <c r="G16" s="17" t="s">
        <v>27</v>
      </c>
      <c r="H16" s="17" t="s">
        <v>27</v>
      </c>
      <c r="I16" s="17">
        <f>bc!B16</f>
        <v>150.9</v>
      </c>
      <c r="J16" s="17" t="s">
        <v>27</v>
      </c>
      <c r="K16" s="17" t="s">
        <v>27</v>
      </c>
      <c r="L16" s="17" t="s">
        <v>27</v>
      </c>
      <c r="M16" s="17" t="s">
        <v>27</v>
      </c>
      <c r="N16" s="17">
        <v>81.900000000000006</v>
      </c>
      <c r="O16" s="17" t="s">
        <v>27</v>
      </c>
      <c r="P16" s="17" t="s">
        <v>27</v>
      </c>
      <c r="Q16" s="17" t="s">
        <v>27</v>
      </c>
      <c r="R16" s="17" t="s">
        <v>27</v>
      </c>
      <c r="S16" s="17" t="s">
        <v>27</v>
      </c>
      <c r="T16" s="17" t="s">
        <v>27</v>
      </c>
      <c r="U16" s="17" t="s">
        <v>27</v>
      </c>
      <c r="V16" s="17" t="s">
        <v>27</v>
      </c>
      <c r="W16" s="17"/>
      <c r="X16" s="18">
        <v>1931</v>
      </c>
      <c r="Y16" s="17" t="s">
        <v>27</v>
      </c>
      <c r="Z16" s="17" t="s">
        <v>27</v>
      </c>
      <c r="AA16" s="17" t="s">
        <v>27</v>
      </c>
      <c r="AB16" s="17" t="s">
        <v>27</v>
      </c>
      <c r="AC16" s="17" t="s">
        <v>27</v>
      </c>
      <c r="AD16" s="17" t="s">
        <v>27</v>
      </c>
      <c r="AE16" s="17" t="s">
        <v>27</v>
      </c>
      <c r="AF16" s="17" t="s">
        <v>27</v>
      </c>
      <c r="AG16" s="17" t="s">
        <v>27</v>
      </c>
      <c r="AH16" s="17" t="s">
        <v>27</v>
      </c>
      <c r="AI16" s="17" t="s">
        <v>27</v>
      </c>
      <c r="AJ16" s="17" t="s">
        <v>27</v>
      </c>
      <c r="AK16" s="17" t="s">
        <v>27</v>
      </c>
      <c r="AL16" s="17" t="s">
        <v>27</v>
      </c>
      <c r="AM16" s="17" t="s">
        <v>27</v>
      </c>
      <c r="AN16" s="17" t="s">
        <v>27</v>
      </c>
      <c r="AO16" s="17"/>
      <c r="AP16" s="16">
        <v>1931</v>
      </c>
      <c r="AQ16" s="17" t="s">
        <v>27</v>
      </c>
      <c r="AR16" s="17" t="s">
        <v>27</v>
      </c>
      <c r="AS16" s="17" t="s">
        <v>27</v>
      </c>
      <c r="AT16" s="17" t="s">
        <v>27</v>
      </c>
      <c r="AU16" s="17" t="s">
        <v>27</v>
      </c>
      <c r="AV16" s="17" t="s">
        <v>27</v>
      </c>
      <c r="AW16" s="17" t="s">
        <v>27</v>
      </c>
      <c r="AX16" s="17" t="s">
        <v>27</v>
      </c>
      <c r="AY16" s="17" t="s">
        <v>27</v>
      </c>
      <c r="AZ16" s="17"/>
      <c r="BA16" s="17" t="s">
        <v>27</v>
      </c>
      <c r="BB16" s="17" t="s">
        <v>27</v>
      </c>
      <c r="BC16" s="17" t="s">
        <v>27</v>
      </c>
      <c r="BD16" s="17" t="s">
        <v>27</v>
      </c>
      <c r="BE16" s="17" t="s">
        <v>27</v>
      </c>
      <c r="BF16" s="17" t="s">
        <v>27</v>
      </c>
      <c r="BG16" s="17"/>
      <c r="BH16" s="16">
        <v>1931</v>
      </c>
      <c r="BI16" s="19" t="s">
        <v>27</v>
      </c>
      <c r="BJ16" s="19" t="s">
        <v>27</v>
      </c>
      <c r="BK16" s="19" t="s">
        <v>27</v>
      </c>
      <c r="BL16" s="19" t="s">
        <v>27</v>
      </c>
      <c r="BM16" s="19" t="s">
        <v>27</v>
      </c>
      <c r="BN16" s="19" t="s">
        <v>27</v>
      </c>
      <c r="BO16" s="19" t="s">
        <v>27</v>
      </c>
      <c r="BP16" s="19" t="s">
        <v>27</v>
      </c>
      <c r="BQ16" s="19" t="s">
        <v>27</v>
      </c>
      <c r="BR16" s="19" t="s">
        <v>27</v>
      </c>
      <c r="BS16" s="19" t="s">
        <v>27</v>
      </c>
      <c r="BT16" s="19" t="s">
        <v>27</v>
      </c>
      <c r="BU16" s="19" t="s">
        <v>27</v>
      </c>
      <c r="BV16" s="19" t="s">
        <v>27</v>
      </c>
      <c r="BW16" s="19" t="s">
        <v>27</v>
      </c>
      <c r="BX16" s="19" t="s">
        <v>27</v>
      </c>
      <c r="BY16" s="9"/>
    </row>
    <row r="17" spans="1:77" x14ac:dyDescent="0.25">
      <c r="A17" s="16">
        <v>1932</v>
      </c>
      <c r="B17" s="17" t="s">
        <v>27</v>
      </c>
      <c r="C17" s="17" t="s">
        <v>27</v>
      </c>
      <c r="D17" s="17" t="s">
        <v>27</v>
      </c>
      <c r="E17" s="17" t="s">
        <v>27</v>
      </c>
      <c r="F17" s="17" t="s">
        <v>27</v>
      </c>
      <c r="G17" s="17" t="s">
        <v>27</v>
      </c>
      <c r="H17" s="17" t="s">
        <v>27</v>
      </c>
      <c r="I17" s="17">
        <f>bc!B17</f>
        <v>96.5</v>
      </c>
      <c r="J17" s="17" t="s">
        <v>27</v>
      </c>
      <c r="K17" s="17" t="s">
        <v>27</v>
      </c>
      <c r="L17" s="17" t="s">
        <v>27</v>
      </c>
      <c r="M17" s="17" t="s">
        <v>27</v>
      </c>
      <c r="N17" s="17">
        <v>57.3</v>
      </c>
      <c r="O17" s="17" t="s">
        <v>27</v>
      </c>
      <c r="P17" s="17" t="s">
        <v>27</v>
      </c>
      <c r="Q17" s="17" t="s">
        <v>27</v>
      </c>
      <c r="R17" s="17" t="s">
        <v>27</v>
      </c>
      <c r="S17" s="17" t="s">
        <v>27</v>
      </c>
      <c r="T17" s="17" t="s">
        <v>27</v>
      </c>
      <c r="U17" s="17" t="s">
        <v>27</v>
      </c>
      <c r="V17" s="17" t="s">
        <v>27</v>
      </c>
      <c r="W17" s="17"/>
      <c r="X17" s="18">
        <v>1932</v>
      </c>
      <c r="Y17" s="17" t="s">
        <v>27</v>
      </c>
      <c r="Z17" s="17" t="s">
        <v>27</v>
      </c>
      <c r="AA17" s="17" t="s">
        <v>27</v>
      </c>
      <c r="AB17" s="17" t="s">
        <v>27</v>
      </c>
      <c r="AC17" s="17" t="s">
        <v>27</v>
      </c>
      <c r="AD17" s="17" t="s">
        <v>27</v>
      </c>
      <c r="AE17" s="17" t="s">
        <v>27</v>
      </c>
      <c r="AF17" s="17" t="s">
        <v>27</v>
      </c>
      <c r="AG17" s="17" t="s">
        <v>27</v>
      </c>
      <c r="AH17" s="17" t="s">
        <v>27</v>
      </c>
      <c r="AI17" s="17" t="s">
        <v>27</v>
      </c>
      <c r="AJ17" s="17" t="s">
        <v>27</v>
      </c>
      <c r="AK17" s="17" t="s">
        <v>27</v>
      </c>
      <c r="AL17" s="17" t="s">
        <v>27</v>
      </c>
      <c r="AM17" s="17" t="s">
        <v>27</v>
      </c>
      <c r="AN17" s="17" t="s">
        <v>27</v>
      </c>
      <c r="AO17" s="17"/>
      <c r="AP17" s="16">
        <v>1932</v>
      </c>
      <c r="AQ17" s="17" t="s">
        <v>27</v>
      </c>
      <c r="AR17" s="17" t="s">
        <v>27</v>
      </c>
      <c r="AS17" s="17" t="s">
        <v>27</v>
      </c>
      <c r="AT17" s="17" t="s">
        <v>27</v>
      </c>
      <c r="AU17" s="17" t="s">
        <v>27</v>
      </c>
      <c r="AV17" s="17" t="s">
        <v>27</v>
      </c>
      <c r="AW17" s="17" t="s">
        <v>27</v>
      </c>
      <c r="AX17" s="17" t="s">
        <v>27</v>
      </c>
      <c r="AY17" s="17" t="s">
        <v>27</v>
      </c>
      <c r="AZ17" s="17"/>
      <c r="BA17" s="17" t="s">
        <v>27</v>
      </c>
      <c r="BB17" s="17" t="s">
        <v>27</v>
      </c>
      <c r="BC17" s="17" t="s">
        <v>27</v>
      </c>
      <c r="BD17" s="17" t="s">
        <v>27</v>
      </c>
      <c r="BE17" s="17" t="s">
        <v>27</v>
      </c>
      <c r="BF17" s="17" t="s">
        <v>27</v>
      </c>
      <c r="BG17" s="17"/>
      <c r="BH17" s="16">
        <v>1932</v>
      </c>
      <c r="BI17" s="19" t="s">
        <v>27</v>
      </c>
      <c r="BJ17" s="19" t="s">
        <v>27</v>
      </c>
      <c r="BK17" s="19" t="s">
        <v>27</v>
      </c>
      <c r="BL17" s="19" t="s">
        <v>27</v>
      </c>
      <c r="BM17" s="19" t="s">
        <v>27</v>
      </c>
      <c r="BN17" s="19" t="s">
        <v>27</v>
      </c>
      <c r="BO17" s="19" t="s">
        <v>27</v>
      </c>
      <c r="BP17" s="19" t="s">
        <v>27</v>
      </c>
      <c r="BQ17" s="19" t="s">
        <v>27</v>
      </c>
      <c r="BR17" s="19" t="s">
        <v>27</v>
      </c>
      <c r="BS17" s="19" t="s">
        <v>27</v>
      </c>
      <c r="BT17" s="19" t="s">
        <v>27</v>
      </c>
      <c r="BU17" s="19" t="s">
        <v>27</v>
      </c>
      <c r="BV17" s="19" t="s">
        <v>27</v>
      </c>
      <c r="BW17" s="19" t="s">
        <v>27</v>
      </c>
      <c r="BX17" s="19" t="s">
        <v>27</v>
      </c>
      <c r="BY17" s="9"/>
    </row>
    <row r="18" spans="1:77" x14ac:dyDescent="0.25">
      <c r="A18" s="16">
        <v>1933</v>
      </c>
      <c r="B18" s="17" t="s">
        <v>27</v>
      </c>
      <c r="C18" s="17" t="s">
        <v>27</v>
      </c>
      <c r="D18" s="17" t="s">
        <v>27</v>
      </c>
      <c r="E18" s="17" t="s">
        <v>27</v>
      </c>
      <c r="F18" s="17" t="s">
        <v>27</v>
      </c>
      <c r="G18" s="17" t="s">
        <v>27</v>
      </c>
      <c r="H18" s="17" t="s">
        <v>27</v>
      </c>
      <c r="I18" s="17">
        <f>bc!B18</f>
        <v>104.3</v>
      </c>
      <c r="J18" s="17" t="s">
        <v>27</v>
      </c>
      <c r="K18" s="17" t="s">
        <v>27</v>
      </c>
      <c r="L18" s="17" t="s">
        <v>27</v>
      </c>
      <c r="M18" s="17" t="s">
        <v>27</v>
      </c>
      <c r="N18" s="17">
        <v>69.7</v>
      </c>
      <c r="O18" s="17" t="s">
        <v>27</v>
      </c>
      <c r="P18" s="17" t="s">
        <v>27</v>
      </c>
      <c r="Q18" s="17" t="s">
        <v>27</v>
      </c>
      <c r="R18" s="17" t="s">
        <v>27</v>
      </c>
      <c r="S18" s="17" t="s">
        <v>27</v>
      </c>
      <c r="T18" s="17" t="s">
        <v>27</v>
      </c>
      <c r="U18" s="17" t="s">
        <v>27</v>
      </c>
      <c r="V18" s="17" t="s">
        <v>27</v>
      </c>
      <c r="W18" s="17"/>
      <c r="X18" s="18">
        <v>1933</v>
      </c>
      <c r="Y18" s="17" t="s">
        <v>27</v>
      </c>
      <c r="Z18" s="17" t="s">
        <v>27</v>
      </c>
      <c r="AA18" s="17" t="s">
        <v>27</v>
      </c>
      <c r="AB18" s="17" t="s">
        <v>27</v>
      </c>
      <c r="AC18" s="17" t="s">
        <v>27</v>
      </c>
      <c r="AD18" s="17" t="s">
        <v>27</v>
      </c>
      <c r="AE18" s="17" t="s">
        <v>27</v>
      </c>
      <c r="AF18" s="17" t="s">
        <v>27</v>
      </c>
      <c r="AG18" s="17" t="s">
        <v>27</v>
      </c>
      <c r="AH18" s="17" t="s">
        <v>27</v>
      </c>
      <c r="AI18" s="17" t="s">
        <v>27</v>
      </c>
      <c r="AJ18" s="17" t="s">
        <v>27</v>
      </c>
      <c r="AK18" s="17" t="s">
        <v>27</v>
      </c>
      <c r="AL18" s="17" t="s">
        <v>27</v>
      </c>
      <c r="AM18" s="17" t="s">
        <v>27</v>
      </c>
      <c r="AN18" s="17" t="s">
        <v>27</v>
      </c>
      <c r="AO18" s="17"/>
      <c r="AP18" s="16">
        <v>1933</v>
      </c>
      <c r="AQ18" s="17" t="s">
        <v>27</v>
      </c>
      <c r="AR18" s="17" t="s">
        <v>27</v>
      </c>
      <c r="AS18" s="17" t="s">
        <v>27</v>
      </c>
      <c r="AT18" s="17" t="s">
        <v>27</v>
      </c>
      <c r="AU18" s="17" t="s">
        <v>27</v>
      </c>
      <c r="AV18" s="17" t="s">
        <v>27</v>
      </c>
      <c r="AW18" s="17" t="s">
        <v>27</v>
      </c>
      <c r="AX18" s="17" t="s">
        <v>27</v>
      </c>
      <c r="AY18" s="17" t="s">
        <v>27</v>
      </c>
      <c r="AZ18" s="17"/>
      <c r="BA18" s="17" t="s">
        <v>27</v>
      </c>
      <c r="BB18" s="17" t="s">
        <v>27</v>
      </c>
      <c r="BC18" s="17" t="s">
        <v>27</v>
      </c>
      <c r="BD18" s="17" t="s">
        <v>27</v>
      </c>
      <c r="BE18" s="17" t="s">
        <v>27</v>
      </c>
      <c r="BF18" s="17" t="s">
        <v>27</v>
      </c>
      <c r="BG18" s="17"/>
      <c r="BH18" s="16">
        <v>1933</v>
      </c>
      <c r="BI18" s="19" t="s">
        <v>27</v>
      </c>
      <c r="BJ18" s="19" t="s">
        <v>27</v>
      </c>
      <c r="BK18" s="19" t="s">
        <v>27</v>
      </c>
      <c r="BL18" s="19" t="s">
        <v>27</v>
      </c>
      <c r="BM18" s="19" t="s">
        <v>27</v>
      </c>
      <c r="BN18" s="19" t="s">
        <v>27</v>
      </c>
      <c r="BO18" s="19" t="s">
        <v>27</v>
      </c>
      <c r="BP18" s="19" t="s">
        <v>27</v>
      </c>
      <c r="BQ18" s="19" t="s">
        <v>27</v>
      </c>
      <c r="BR18" s="19" t="s">
        <v>27</v>
      </c>
      <c r="BS18" s="19" t="s">
        <v>27</v>
      </c>
      <c r="BT18" s="19" t="s">
        <v>27</v>
      </c>
      <c r="BU18" s="19" t="s">
        <v>27</v>
      </c>
      <c r="BV18" s="19" t="s">
        <v>27</v>
      </c>
      <c r="BW18" s="19" t="s">
        <v>27</v>
      </c>
      <c r="BX18" s="19" t="s">
        <v>27</v>
      </c>
      <c r="BY18" s="9"/>
    </row>
    <row r="19" spans="1:77" x14ac:dyDescent="0.25">
      <c r="A19" s="16">
        <v>1934</v>
      </c>
      <c r="B19" s="17" t="s">
        <v>27</v>
      </c>
      <c r="C19" s="17" t="s">
        <v>27</v>
      </c>
      <c r="D19" s="17" t="s">
        <v>27</v>
      </c>
      <c r="E19" s="17" t="s">
        <v>27</v>
      </c>
      <c r="F19" s="17" t="s">
        <v>27</v>
      </c>
      <c r="G19" s="17" t="s">
        <v>27</v>
      </c>
      <c r="H19" s="17" t="s">
        <v>27</v>
      </c>
      <c r="I19" s="17">
        <f>bc!B19</f>
        <v>178.9</v>
      </c>
      <c r="J19" s="17" t="s">
        <v>27</v>
      </c>
      <c r="K19" s="17" t="s">
        <v>27</v>
      </c>
      <c r="L19" s="17" t="s">
        <v>27</v>
      </c>
      <c r="M19" s="17" t="s">
        <v>27</v>
      </c>
      <c r="N19" s="17">
        <v>92.8</v>
      </c>
      <c r="O19" s="17" t="s">
        <v>27</v>
      </c>
      <c r="P19" s="17" t="s">
        <v>27</v>
      </c>
      <c r="Q19" s="17" t="s">
        <v>27</v>
      </c>
      <c r="R19" s="17" t="s">
        <v>27</v>
      </c>
      <c r="S19" s="17" t="s">
        <v>27</v>
      </c>
      <c r="T19" s="17" t="s">
        <v>27</v>
      </c>
      <c r="U19" s="17" t="s">
        <v>27</v>
      </c>
      <c r="V19" s="17" t="s">
        <v>27</v>
      </c>
      <c r="W19" s="17"/>
      <c r="X19" s="18">
        <v>1934</v>
      </c>
      <c r="Y19" s="17" t="s">
        <v>27</v>
      </c>
      <c r="Z19" s="17" t="s">
        <v>27</v>
      </c>
      <c r="AA19" s="17" t="s">
        <v>27</v>
      </c>
      <c r="AB19" s="17" t="s">
        <v>27</v>
      </c>
      <c r="AC19" s="17" t="s">
        <v>27</v>
      </c>
      <c r="AD19" s="17" t="s">
        <v>27</v>
      </c>
      <c r="AE19" s="17" t="s">
        <v>27</v>
      </c>
      <c r="AF19" s="17" t="s">
        <v>27</v>
      </c>
      <c r="AG19" s="17" t="s">
        <v>27</v>
      </c>
      <c r="AH19" s="17" t="s">
        <v>27</v>
      </c>
      <c r="AI19" s="17" t="s">
        <v>27</v>
      </c>
      <c r="AJ19" s="17" t="s">
        <v>27</v>
      </c>
      <c r="AK19" s="17" t="s">
        <v>27</v>
      </c>
      <c r="AL19" s="17" t="s">
        <v>27</v>
      </c>
      <c r="AM19" s="17" t="s">
        <v>27</v>
      </c>
      <c r="AN19" s="17" t="s">
        <v>27</v>
      </c>
      <c r="AO19" s="17"/>
      <c r="AP19" s="16">
        <v>1934</v>
      </c>
      <c r="AQ19" s="17" t="s">
        <v>27</v>
      </c>
      <c r="AR19" s="17" t="s">
        <v>27</v>
      </c>
      <c r="AS19" s="17" t="s">
        <v>27</v>
      </c>
      <c r="AT19" s="17" t="s">
        <v>27</v>
      </c>
      <c r="AU19" s="17" t="s">
        <v>27</v>
      </c>
      <c r="AV19" s="17" t="s">
        <v>27</v>
      </c>
      <c r="AW19" s="17" t="s">
        <v>27</v>
      </c>
      <c r="AX19" s="17" t="s">
        <v>27</v>
      </c>
      <c r="AY19" s="17" t="s">
        <v>27</v>
      </c>
      <c r="AZ19" s="17"/>
      <c r="BA19" s="17" t="s">
        <v>27</v>
      </c>
      <c r="BB19" s="17" t="s">
        <v>27</v>
      </c>
      <c r="BC19" s="17" t="s">
        <v>27</v>
      </c>
      <c r="BD19" s="17" t="s">
        <v>27</v>
      </c>
      <c r="BE19" s="17" t="s">
        <v>27</v>
      </c>
      <c r="BF19" s="17" t="s">
        <v>27</v>
      </c>
      <c r="BG19" s="17"/>
      <c r="BH19" s="16">
        <v>1934</v>
      </c>
      <c r="BI19" s="19" t="s">
        <v>27</v>
      </c>
      <c r="BJ19" s="19" t="s">
        <v>27</v>
      </c>
      <c r="BK19" s="19" t="s">
        <v>27</v>
      </c>
      <c r="BL19" s="19" t="s">
        <v>27</v>
      </c>
      <c r="BM19" s="19" t="s">
        <v>27</v>
      </c>
      <c r="BN19" s="19" t="s">
        <v>27</v>
      </c>
      <c r="BO19" s="19" t="s">
        <v>27</v>
      </c>
      <c r="BP19" s="19" t="s">
        <v>27</v>
      </c>
      <c r="BQ19" s="19" t="s">
        <v>27</v>
      </c>
      <c r="BR19" s="19" t="s">
        <v>27</v>
      </c>
      <c r="BS19" s="19" t="s">
        <v>27</v>
      </c>
      <c r="BT19" s="19" t="s">
        <v>27</v>
      </c>
      <c r="BU19" s="19" t="s">
        <v>27</v>
      </c>
      <c r="BV19" s="19" t="s">
        <v>27</v>
      </c>
      <c r="BW19" s="19" t="s">
        <v>27</v>
      </c>
      <c r="BX19" s="19" t="s">
        <v>27</v>
      </c>
      <c r="BY19" s="9"/>
    </row>
    <row r="20" spans="1:77" x14ac:dyDescent="0.25">
      <c r="A20" s="16">
        <v>1935</v>
      </c>
      <c r="B20" s="17" t="s">
        <v>27</v>
      </c>
      <c r="C20" s="17" t="s">
        <v>27</v>
      </c>
      <c r="D20" s="17" t="s">
        <v>27</v>
      </c>
      <c r="E20" s="17" t="s">
        <v>27</v>
      </c>
      <c r="F20" s="17" t="s">
        <v>27</v>
      </c>
      <c r="G20" s="17" t="s">
        <v>27</v>
      </c>
      <c r="H20" s="17" t="s">
        <v>27</v>
      </c>
      <c r="I20" s="17">
        <f>bc!B20</f>
        <v>208.3</v>
      </c>
      <c r="J20" s="17" t="s">
        <v>27</v>
      </c>
      <c r="K20" s="17" t="s">
        <v>27</v>
      </c>
      <c r="L20" s="17" t="s">
        <v>27</v>
      </c>
      <c r="M20" s="17" t="s">
        <v>27</v>
      </c>
      <c r="N20" s="17">
        <v>112.8</v>
      </c>
      <c r="O20" s="17" t="s">
        <v>27</v>
      </c>
      <c r="P20" s="17" t="s">
        <v>27</v>
      </c>
      <c r="Q20" s="17" t="s">
        <v>27</v>
      </c>
      <c r="R20" s="17" t="s">
        <v>27</v>
      </c>
      <c r="S20" s="17" t="s">
        <v>27</v>
      </c>
      <c r="T20" s="17" t="s">
        <v>27</v>
      </c>
      <c r="U20" s="17" t="s">
        <v>27</v>
      </c>
      <c r="V20" s="17" t="s">
        <v>27</v>
      </c>
      <c r="W20" s="17"/>
      <c r="X20" s="18">
        <v>1935</v>
      </c>
      <c r="Y20" s="17" t="s">
        <v>27</v>
      </c>
      <c r="Z20" s="17" t="s">
        <v>27</v>
      </c>
      <c r="AA20" s="17" t="s">
        <v>27</v>
      </c>
      <c r="AB20" s="17" t="s">
        <v>27</v>
      </c>
      <c r="AC20" s="17" t="s">
        <v>27</v>
      </c>
      <c r="AD20" s="17" t="s">
        <v>27</v>
      </c>
      <c r="AE20" s="17" t="s">
        <v>27</v>
      </c>
      <c r="AF20" s="17" t="s">
        <v>27</v>
      </c>
      <c r="AG20" s="17" t="s">
        <v>27</v>
      </c>
      <c r="AH20" s="17" t="s">
        <v>27</v>
      </c>
      <c r="AI20" s="17" t="s">
        <v>27</v>
      </c>
      <c r="AJ20" s="17" t="s">
        <v>27</v>
      </c>
      <c r="AK20" s="17" t="s">
        <v>27</v>
      </c>
      <c r="AL20" s="17" t="s">
        <v>27</v>
      </c>
      <c r="AM20" s="17" t="s">
        <v>27</v>
      </c>
      <c r="AN20" s="17" t="s">
        <v>27</v>
      </c>
      <c r="AO20" s="17"/>
      <c r="AP20" s="16">
        <v>1935</v>
      </c>
      <c r="AQ20" s="17" t="s">
        <v>27</v>
      </c>
      <c r="AR20" s="17" t="s">
        <v>27</v>
      </c>
      <c r="AS20" s="17" t="s">
        <v>27</v>
      </c>
      <c r="AT20" s="17" t="s">
        <v>27</v>
      </c>
      <c r="AU20" s="17" t="s">
        <v>27</v>
      </c>
      <c r="AV20" s="17" t="s">
        <v>27</v>
      </c>
      <c r="AW20" s="17" t="s">
        <v>27</v>
      </c>
      <c r="AX20" s="17" t="s">
        <v>27</v>
      </c>
      <c r="AY20" s="17" t="s">
        <v>27</v>
      </c>
      <c r="AZ20" s="17"/>
      <c r="BA20" s="17" t="s">
        <v>27</v>
      </c>
      <c r="BB20" s="17" t="s">
        <v>27</v>
      </c>
      <c r="BC20" s="17" t="s">
        <v>27</v>
      </c>
      <c r="BD20" s="17" t="s">
        <v>27</v>
      </c>
      <c r="BE20" s="17" t="s">
        <v>27</v>
      </c>
      <c r="BF20" s="17" t="s">
        <v>27</v>
      </c>
      <c r="BG20" s="17"/>
      <c r="BH20" s="16">
        <v>1935</v>
      </c>
      <c r="BI20" s="19" t="s">
        <v>27</v>
      </c>
      <c r="BJ20" s="19" t="s">
        <v>27</v>
      </c>
      <c r="BK20" s="19" t="s">
        <v>27</v>
      </c>
      <c r="BL20" s="19" t="s">
        <v>27</v>
      </c>
      <c r="BM20" s="19" t="s">
        <v>27</v>
      </c>
      <c r="BN20" s="19" t="s">
        <v>27</v>
      </c>
      <c r="BO20" s="19" t="s">
        <v>27</v>
      </c>
      <c r="BP20" s="19" t="s">
        <v>27</v>
      </c>
      <c r="BQ20" s="19" t="s">
        <v>27</v>
      </c>
      <c r="BR20" s="19" t="s">
        <v>27</v>
      </c>
      <c r="BS20" s="19" t="s">
        <v>27</v>
      </c>
      <c r="BT20" s="19" t="s">
        <v>27</v>
      </c>
      <c r="BU20" s="19" t="s">
        <v>27</v>
      </c>
      <c r="BV20" s="19" t="s">
        <v>27</v>
      </c>
      <c r="BW20" s="19" t="s">
        <v>27</v>
      </c>
      <c r="BX20" s="19" t="s">
        <v>27</v>
      </c>
      <c r="BY20" s="9"/>
    </row>
    <row r="21" spans="1:77" x14ac:dyDescent="0.25">
      <c r="A21" s="16">
        <v>1936</v>
      </c>
      <c r="B21" s="17" t="s">
        <v>27</v>
      </c>
      <c r="C21" s="17" t="s">
        <v>27</v>
      </c>
      <c r="D21" s="17" t="s">
        <v>27</v>
      </c>
      <c r="E21" s="17" t="s">
        <v>27</v>
      </c>
      <c r="F21" s="17" t="s">
        <v>27</v>
      </c>
      <c r="G21" s="17" t="s">
        <v>27</v>
      </c>
      <c r="H21" s="17" t="s">
        <v>27</v>
      </c>
      <c r="I21" s="17">
        <f>bc!B21</f>
        <v>215.2</v>
      </c>
      <c r="J21" s="17" t="s">
        <v>27</v>
      </c>
      <c r="K21" s="17" t="s">
        <v>27</v>
      </c>
      <c r="L21" s="17" t="s">
        <v>27</v>
      </c>
      <c r="M21" s="17" t="s">
        <v>27</v>
      </c>
      <c r="N21" s="17">
        <v>128.9</v>
      </c>
      <c r="O21" s="17" t="s">
        <v>27</v>
      </c>
      <c r="P21" s="17" t="s">
        <v>27</v>
      </c>
      <c r="Q21" s="17" t="s">
        <v>27</v>
      </c>
      <c r="R21" s="17" t="s">
        <v>27</v>
      </c>
      <c r="S21" s="17" t="s">
        <v>27</v>
      </c>
      <c r="T21" s="17" t="s">
        <v>27</v>
      </c>
      <c r="U21" s="17" t="s">
        <v>27</v>
      </c>
      <c r="V21" s="17" t="s">
        <v>27</v>
      </c>
      <c r="W21" s="17"/>
      <c r="X21" s="18">
        <v>1936</v>
      </c>
      <c r="Y21" s="17" t="s">
        <v>27</v>
      </c>
      <c r="Z21" s="17" t="s">
        <v>27</v>
      </c>
      <c r="AA21" s="17" t="s">
        <v>27</v>
      </c>
      <c r="AB21" s="17" t="s">
        <v>27</v>
      </c>
      <c r="AC21" s="17" t="s">
        <v>27</v>
      </c>
      <c r="AD21" s="17" t="s">
        <v>27</v>
      </c>
      <c r="AE21" s="17" t="s">
        <v>27</v>
      </c>
      <c r="AF21" s="17" t="s">
        <v>27</v>
      </c>
      <c r="AG21" s="17" t="s">
        <v>27</v>
      </c>
      <c r="AH21" s="17" t="s">
        <v>27</v>
      </c>
      <c r="AI21" s="17" t="s">
        <v>27</v>
      </c>
      <c r="AJ21" s="17" t="s">
        <v>27</v>
      </c>
      <c r="AK21" s="17" t="s">
        <v>27</v>
      </c>
      <c r="AL21" s="17" t="s">
        <v>27</v>
      </c>
      <c r="AM21" s="17" t="s">
        <v>27</v>
      </c>
      <c r="AN21" s="17" t="s">
        <v>27</v>
      </c>
      <c r="AO21" s="17"/>
      <c r="AP21" s="16">
        <v>1936</v>
      </c>
      <c r="AQ21" s="17" t="s">
        <v>27</v>
      </c>
      <c r="AR21" s="17" t="s">
        <v>27</v>
      </c>
      <c r="AS21" s="17" t="s">
        <v>27</v>
      </c>
      <c r="AT21" s="17" t="s">
        <v>27</v>
      </c>
      <c r="AU21" s="17" t="s">
        <v>27</v>
      </c>
      <c r="AV21" s="17" t="s">
        <v>27</v>
      </c>
      <c r="AW21" s="17" t="s">
        <v>27</v>
      </c>
      <c r="AX21" s="17" t="s">
        <v>27</v>
      </c>
      <c r="AY21" s="17" t="s">
        <v>27</v>
      </c>
      <c r="AZ21" s="17"/>
      <c r="BA21" s="17" t="s">
        <v>27</v>
      </c>
      <c r="BB21" s="17" t="s">
        <v>27</v>
      </c>
      <c r="BC21" s="17" t="s">
        <v>27</v>
      </c>
      <c r="BD21" s="17" t="s">
        <v>27</v>
      </c>
      <c r="BE21" s="17" t="s">
        <v>27</v>
      </c>
      <c r="BF21" s="17" t="s">
        <v>27</v>
      </c>
      <c r="BG21" s="17"/>
      <c r="BH21" s="16">
        <v>1936</v>
      </c>
      <c r="BI21" s="19" t="s">
        <v>27</v>
      </c>
      <c r="BJ21" s="19" t="s">
        <v>27</v>
      </c>
      <c r="BK21" s="19" t="s">
        <v>27</v>
      </c>
      <c r="BL21" s="19" t="s">
        <v>27</v>
      </c>
      <c r="BM21" s="19" t="s">
        <v>27</v>
      </c>
      <c r="BN21" s="19" t="s">
        <v>27</v>
      </c>
      <c r="BO21" s="19" t="s">
        <v>27</v>
      </c>
      <c r="BP21" s="19" t="s">
        <v>27</v>
      </c>
      <c r="BQ21" s="19" t="s">
        <v>27</v>
      </c>
      <c r="BR21" s="19" t="s">
        <v>27</v>
      </c>
      <c r="BS21" s="19" t="s">
        <v>27</v>
      </c>
      <c r="BT21" s="19" t="s">
        <v>27</v>
      </c>
      <c r="BU21" s="19" t="s">
        <v>27</v>
      </c>
      <c r="BV21" s="19" t="s">
        <v>27</v>
      </c>
      <c r="BW21" s="19" t="s">
        <v>27</v>
      </c>
      <c r="BX21" s="19" t="s">
        <v>27</v>
      </c>
      <c r="BY21" s="9"/>
    </row>
    <row r="22" spans="1:77" x14ac:dyDescent="0.25">
      <c r="A22" s="16">
        <v>1937</v>
      </c>
      <c r="B22" s="17" t="s">
        <v>27</v>
      </c>
      <c r="C22" s="17" t="s">
        <v>27</v>
      </c>
      <c r="D22" s="17" t="s">
        <v>27</v>
      </c>
      <c r="E22" s="17" t="s">
        <v>27</v>
      </c>
      <c r="F22" s="17" t="s">
        <v>27</v>
      </c>
      <c r="G22" s="17" t="s">
        <v>27</v>
      </c>
      <c r="H22" s="17" t="s">
        <v>27</v>
      </c>
      <c r="I22" s="17">
        <f>bc!B22</f>
        <v>247.9</v>
      </c>
      <c r="J22" s="17" t="s">
        <v>27</v>
      </c>
      <c r="K22" s="17" t="s">
        <v>27</v>
      </c>
      <c r="L22" s="17" t="s">
        <v>27</v>
      </c>
      <c r="M22" s="17" t="s">
        <v>27</v>
      </c>
      <c r="N22" s="17">
        <v>170.6</v>
      </c>
      <c r="O22" s="17" t="s">
        <v>27</v>
      </c>
      <c r="P22" s="17" t="s">
        <v>27</v>
      </c>
      <c r="Q22" s="17" t="s">
        <v>27</v>
      </c>
      <c r="R22" s="17" t="s">
        <v>27</v>
      </c>
      <c r="S22" s="17" t="s">
        <v>27</v>
      </c>
      <c r="T22" s="17" t="s">
        <v>27</v>
      </c>
      <c r="U22" s="17" t="s">
        <v>27</v>
      </c>
      <c r="V22" s="17" t="s">
        <v>27</v>
      </c>
      <c r="W22" s="17"/>
      <c r="X22" s="18">
        <v>1937</v>
      </c>
      <c r="Y22" s="17" t="s">
        <v>27</v>
      </c>
      <c r="Z22" s="17" t="s">
        <v>27</v>
      </c>
      <c r="AA22" s="17" t="s">
        <v>27</v>
      </c>
      <c r="AB22" s="17" t="s">
        <v>27</v>
      </c>
      <c r="AC22" s="17" t="s">
        <v>27</v>
      </c>
      <c r="AD22" s="17" t="s">
        <v>27</v>
      </c>
      <c r="AE22" s="17" t="s">
        <v>27</v>
      </c>
      <c r="AF22" s="17" t="s">
        <v>27</v>
      </c>
      <c r="AG22" s="17" t="s">
        <v>27</v>
      </c>
      <c r="AH22" s="17" t="s">
        <v>27</v>
      </c>
      <c r="AI22" s="17" t="s">
        <v>27</v>
      </c>
      <c r="AJ22" s="17" t="s">
        <v>27</v>
      </c>
      <c r="AK22" s="17" t="s">
        <v>27</v>
      </c>
      <c r="AL22" s="17" t="s">
        <v>27</v>
      </c>
      <c r="AM22" s="17" t="s">
        <v>27</v>
      </c>
      <c r="AN22" s="17" t="s">
        <v>27</v>
      </c>
      <c r="AO22" s="17"/>
      <c r="AP22" s="16">
        <v>1937</v>
      </c>
      <c r="AQ22" s="17" t="s">
        <v>27</v>
      </c>
      <c r="AR22" s="17" t="s">
        <v>27</v>
      </c>
      <c r="AS22" s="17" t="s">
        <v>27</v>
      </c>
      <c r="AT22" s="17" t="s">
        <v>27</v>
      </c>
      <c r="AU22" s="17" t="s">
        <v>27</v>
      </c>
      <c r="AV22" s="17" t="s">
        <v>27</v>
      </c>
      <c r="AW22" s="17" t="s">
        <v>27</v>
      </c>
      <c r="AX22" s="17" t="s">
        <v>27</v>
      </c>
      <c r="AY22" s="17" t="s">
        <v>27</v>
      </c>
      <c r="AZ22" s="17"/>
      <c r="BA22" s="17" t="s">
        <v>27</v>
      </c>
      <c r="BB22" s="17" t="s">
        <v>27</v>
      </c>
      <c r="BC22" s="17" t="s">
        <v>27</v>
      </c>
      <c r="BD22" s="17" t="s">
        <v>27</v>
      </c>
      <c r="BE22" s="17" t="s">
        <v>27</v>
      </c>
      <c r="BF22" s="17" t="s">
        <v>27</v>
      </c>
      <c r="BG22" s="17"/>
      <c r="BH22" s="16">
        <v>1937</v>
      </c>
      <c r="BI22" s="19" t="s">
        <v>27</v>
      </c>
      <c r="BJ22" s="19" t="s">
        <v>27</v>
      </c>
      <c r="BK22" s="19" t="s">
        <v>27</v>
      </c>
      <c r="BL22" s="19" t="s">
        <v>27</v>
      </c>
      <c r="BM22" s="19" t="s">
        <v>27</v>
      </c>
      <c r="BN22" s="19" t="s">
        <v>27</v>
      </c>
      <c r="BO22" s="19" t="s">
        <v>27</v>
      </c>
      <c r="BP22" s="19" t="s">
        <v>27</v>
      </c>
      <c r="BQ22" s="19" t="s">
        <v>27</v>
      </c>
      <c r="BR22" s="19" t="s">
        <v>27</v>
      </c>
      <c r="BS22" s="19" t="s">
        <v>27</v>
      </c>
      <c r="BT22" s="19" t="s">
        <v>27</v>
      </c>
      <c r="BU22" s="19" t="s">
        <v>27</v>
      </c>
      <c r="BV22" s="19" t="s">
        <v>27</v>
      </c>
      <c r="BW22" s="19" t="s">
        <v>27</v>
      </c>
      <c r="BX22" s="19" t="s">
        <v>27</v>
      </c>
      <c r="BY22" s="9"/>
    </row>
    <row r="23" spans="1:77" x14ac:dyDescent="0.25">
      <c r="A23" s="16">
        <v>1938</v>
      </c>
      <c r="B23" s="17" t="s">
        <v>27</v>
      </c>
      <c r="C23" s="17" t="s">
        <v>27</v>
      </c>
      <c r="D23" s="17" t="s">
        <v>27</v>
      </c>
      <c r="E23" s="17" t="s">
        <v>27</v>
      </c>
      <c r="F23" s="17" t="s">
        <v>27</v>
      </c>
      <c r="G23" s="17" t="s">
        <v>27</v>
      </c>
      <c r="H23" s="17" t="s">
        <v>27</v>
      </c>
      <c r="I23" s="17">
        <f>bc!B23</f>
        <v>185.4</v>
      </c>
      <c r="J23" s="17" t="s">
        <v>27</v>
      </c>
      <c r="K23" s="17" t="s">
        <v>27</v>
      </c>
      <c r="L23" s="17" t="s">
        <v>27</v>
      </c>
      <c r="M23" s="17" t="s">
        <v>27</v>
      </c>
      <c r="N23" s="17">
        <v>109.3</v>
      </c>
      <c r="O23" s="17" t="s">
        <v>27</v>
      </c>
      <c r="P23" s="17" t="s">
        <v>27</v>
      </c>
      <c r="Q23" s="17" t="s">
        <v>27</v>
      </c>
      <c r="R23" s="17" t="s">
        <v>27</v>
      </c>
      <c r="S23" s="17" t="s">
        <v>27</v>
      </c>
      <c r="T23" s="17" t="s">
        <v>27</v>
      </c>
      <c r="U23" s="17" t="s">
        <v>27</v>
      </c>
      <c r="V23" s="17" t="s">
        <v>27</v>
      </c>
      <c r="W23" s="17"/>
      <c r="X23" s="18">
        <v>1938</v>
      </c>
      <c r="Y23" s="17" t="s">
        <v>27</v>
      </c>
      <c r="Z23" s="17" t="s">
        <v>27</v>
      </c>
      <c r="AA23" s="17" t="s">
        <v>27</v>
      </c>
      <c r="AB23" s="17" t="s">
        <v>27</v>
      </c>
      <c r="AC23" s="17" t="s">
        <v>27</v>
      </c>
      <c r="AD23" s="17" t="s">
        <v>27</v>
      </c>
      <c r="AE23" s="17" t="s">
        <v>27</v>
      </c>
      <c r="AF23" s="17" t="s">
        <v>27</v>
      </c>
      <c r="AG23" s="17" t="s">
        <v>27</v>
      </c>
      <c r="AH23" s="17" t="s">
        <v>27</v>
      </c>
      <c r="AI23" s="17" t="s">
        <v>27</v>
      </c>
      <c r="AJ23" s="17" t="s">
        <v>27</v>
      </c>
      <c r="AK23" s="17" t="s">
        <v>27</v>
      </c>
      <c r="AL23" s="17" t="s">
        <v>27</v>
      </c>
      <c r="AM23" s="17" t="s">
        <v>27</v>
      </c>
      <c r="AN23" s="17" t="s">
        <v>27</v>
      </c>
      <c r="AO23" s="17"/>
      <c r="AP23" s="16">
        <v>1938</v>
      </c>
      <c r="AQ23" s="17" t="s">
        <v>27</v>
      </c>
      <c r="AR23" s="17" t="s">
        <v>27</v>
      </c>
      <c r="AS23" s="17" t="s">
        <v>27</v>
      </c>
      <c r="AT23" s="17" t="s">
        <v>27</v>
      </c>
      <c r="AU23" s="17" t="s">
        <v>27</v>
      </c>
      <c r="AV23" s="17" t="s">
        <v>27</v>
      </c>
      <c r="AW23" s="17" t="s">
        <v>27</v>
      </c>
      <c r="AX23" s="17" t="s">
        <v>27</v>
      </c>
      <c r="AY23" s="17" t="s">
        <v>27</v>
      </c>
      <c r="AZ23" s="17"/>
      <c r="BA23" s="17" t="s">
        <v>27</v>
      </c>
      <c r="BB23" s="17" t="s">
        <v>27</v>
      </c>
      <c r="BC23" s="17" t="s">
        <v>27</v>
      </c>
      <c r="BD23" s="17" t="s">
        <v>27</v>
      </c>
      <c r="BE23" s="17" t="s">
        <v>27</v>
      </c>
      <c r="BF23" s="17" t="s">
        <v>27</v>
      </c>
      <c r="BG23" s="17"/>
      <c r="BH23" s="16">
        <v>1938</v>
      </c>
      <c r="BI23" s="19" t="s">
        <v>27</v>
      </c>
      <c r="BJ23" s="19" t="s">
        <v>27</v>
      </c>
      <c r="BK23" s="19" t="s">
        <v>27</v>
      </c>
      <c r="BL23" s="19" t="s">
        <v>27</v>
      </c>
      <c r="BM23" s="19" t="s">
        <v>27</v>
      </c>
      <c r="BN23" s="19" t="s">
        <v>27</v>
      </c>
      <c r="BO23" s="19" t="s">
        <v>27</v>
      </c>
      <c r="BP23" s="19" t="s">
        <v>27</v>
      </c>
      <c r="BQ23" s="19" t="s">
        <v>27</v>
      </c>
      <c r="BR23" s="19" t="s">
        <v>27</v>
      </c>
      <c r="BS23" s="19" t="s">
        <v>27</v>
      </c>
      <c r="BT23" s="19" t="s">
        <v>27</v>
      </c>
      <c r="BU23" s="19" t="s">
        <v>27</v>
      </c>
      <c r="BV23" s="19" t="s">
        <v>27</v>
      </c>
      <c r="BW23" s="19" t="s">
        <v>27</v>
      </c>
      <c r="BX23" s="19" t="s">
        <v>27</v>
      </c>
      <c r="BY23" s="9"/>
    </row>
    <row r="24" spans="1:77" x14ac:dyDescent="0.25">
      <c r="A24" s="16">
        <v>1939</v>
      </c>
      <c r="B24" s="20">
        <f t="shared" ref="B24:B75" si="0">G24+R24+T24+ S24-U24-V24</f>
        <v>1.1546319456101628E-14</v>
      </c>
      <c r="C24" s="20">
        <f t="shared" ref="C24:C75" si="1">H24-M24-G24</f>
        <v>0</v>
      </c>
      <c r="D24" s="20">
        <f t="shared" ref="D24:D75" si="2">H24-I24-J24-K24-L24</f>
        <v>1.4210854715202004E-14</v>
      </c>
      <c r="E24" s="20">
        <f t="shared" ref="E24:E75" si="3">N24+O24+P24+Q24-M24</f>
        <v>0</v>
      </c>
      <c r="F24" s="21">
        <f t="shared" ref="F24:F75" si="4">U24-G24-(R24+T24)-S24+V24</f>
        <v>-7.1054273576010019E-15</v>
      </c>
      <c r="G24" s="22">
        <f t="shared" ref="G24:P34" si="5">Y24</f>
        <v>39.4</v>
      </c>
      <c r="H24" s="22">
        <f t="shared" si="5"/>
        <v>216.1</v>
      </c>
      <c r="I24" s="22">
        <f t="shared" si="5"/>
        <v>163.39999999999998</v>
      </c>
      <c r="J24" s="22">
        <f t="shared" si="5"/>
        <v>48.7</v>
      </c>
      <c r="K24" s="22">
        <f t="shared" si="5"/>
        <v>4</v>
      </c>
      <c r="L24" s="22">
        <f t="shared" si="5"/>
        <v>0</v>
      </c>
      <c r="M24" s="22">
        <f t="shared" si="5"/>
        <v>176.7</v>
      </c>
      <c r="N24" s="22">
        <f t="shared" si="5"/>
        <v>128.19999999999999</v>
      </c>
      <c r="O24" s="22">
        <f t="shared" si="5"/>
        <v>27</v>
      </c>
      <c r="P24" s="22">
        <f t="shared" si="5"/>
        <v>21.5</v>
      </c>
      <c r="Q24" s="22">
        <v>0</v>
      </c>
      <c r="R24" s="22">
        <f t="shared" ref="R24:R34" si="6">AJ24</f>
        <v>39.5</v>
      </c>
      <c r="S24" s="23">
        <v>0</v>
      </c>
      <c r="T24" s="24">
        <f t="shared" ref="T24:U34" si="7">AL24</f>
        <v>-83.6</v>
      </c>
      <c r="U24" s="24">
        <f t="shared" si="7"/>
        <v>-4.7</v>
      </c>
      <c r="V24" s="25">
        <v>0</v>
      </c>
      <c r="W24" s="26"/>
      <c r="X24" s="18">
        <v>1939</v>
      </c>
      <c r="Y24" s="27">
        <v>39.4</v>
      </c>
      <c r="Z24" s="27">
        <v>216.1</v>
      </c>
      <c r="AA24" s="27">
        <v>163.39999999999998</v>
      </c>
      <c r="AB24" s="28">
        <v>48.7</v>
      </c>
      <c r="AC24" s="29">
        <v>4</v>
      </c>
      <c r="AD24" s="30">
        <v>0</v>
      </c>
      <c r="AE24" s="22">
        <v>176.7</v>
      </c>
      <c r="AF24" s="27">
        <v>128.19999999999999</v>
      </c>
      <c r="AG24" s="28">
        <v>27</v>
      </c>
      <c r="AH24" s="27">
        <f>AE24-AF24-AG24</f>
        <v>21.5</v>
      </c>
      <c r="AI24" s="22" t="s">
        <v>27</v>
      </c>
      <c r="AJ24" s="27">
        <v>39.5</v>
      </c>
      <c r="AK24" s="22" t="s">
        <v>27</v>
      </c>
      <c r="AL24" s="27">
        <v>-83.6</v>
      </c>
      <c r="AM24" s="27">
        <v>-4.7</v>
      </c>
      <c r="AN24" s="22" t="s">
        <v>27</v>
      </c>
      <c r="AO24" s="31"/>
      <c r="AP24" s="16">
        <v>1939</v>
      </c>
      <c r="AQ24" s="17" t="s">
        <v>27</v>
      </c>
      <c r="AR24" s="17" t="s">
        <v>27</v>
      </c>
      <c r="AS24" s="17" t="s">
        <v>27</v>
      </c>
      <c r="AT24" s="17" t="s">
        <v>27</v>
      </c>
      <c r="AU24" s="17" t="s">
        <v>27</v>
      </c>
      <c r="AV24" s="17" t="s">
        <v>27</v>
      </c>
      <c r="AW24" s="17" t="s">
        <v>27</v>
      </c>
      <c r="AX24" s="17" t="s">
        <v>27</v>
      </c>
      <c r="AY24" s="17" t="s">
        <v>27</v>
      </c>
      <c r="AZ24" s="17"/>
      <c r="BA24" s="17" t="s">
        <v>27</v>
      </c>
      <c r="BB24" s="17" t="s">
        <v>27</v>
      </c>
      <c r="BC24" s="17" t="s">
        <v>27</v>
      </c>
      <c r="BD24" s="17" t="s">
        <v>27</v>
      </c>
      <c r="BE24" s="17" t="s">
        <v>27</v>
      </c>
      <c r="BF24" s="17" t="s">
        <v>27</v>
      </c>
      <c r="BG24" s="17"/>
      <c r="BH24" s="16">
        <v>1939</v>
      </c>
      <c r="BI24" s="19" t="s">
        <v>27</v>
      </c>
      <c r="BJ24" s="19" t="s">
        <v>27</v>
      </c>
      <c r="BK24" s="19" t="s">
        <v>27</v>
      </c>
      <c r="BL24" s="19" t="s">
        <v>27</v>
      </c>
      <c r="BM24" s="19" t="s">
        <v>27</v>
      </c>
      <c r="BN24" s="19" t="s">
        <v>27</v>
      </c>
      <c r="BO24" s="19" t="s">
        <v>27</v>
      </c>
      <c r="BP24" s="19" t="s">
        <v>27</v>
      </c>
      <c r="BQ24" s="19" t="s">
        <v>27</v>
      </c>
      <c r="BR24" s="19" t="s">
        <v>27</v>
      </c>
      <c r="BS24" s="19" t="s">
        <v>27</v>
      </c>
      <c r="BT24" s="19" t="s">
        <v>27</v>
      </c>
      <c r="BU24" s="19" t="s">
        <v>27</v>
      </c>
      <c r="BV24" s="19" t="s">
        <v>27</v>
      </c>
      <c r="BW24" s="19" t="s">
        <v>27</v>
      </c>
      <c r="BX24" s="19" t="s">
        <v>27</v>
      </c>
      <c r="BY24" s="9"/>
    </row>
    <row r="25" spans="1:77" x14ac:dyDescent="0.25">
      <c r="A25" s="16">
        <v>1940</v>
      </c>
      <c r="B25" s="20">
        <f t="shared" si="0"/>
        <v>3.5527136788005009E-15</v>
      </c>
      <c r="C25" s="20">
        <f t="shared" si="1"/>
        <v>0</v>
      </c>
      <c r="D25" s="20">
        <f t="shared" si="2"/>
        <v>-2.6645352591003757E-15</v>
      </c>
      <c r="E25" s="20">
        <f t="shared" si="3"/>
        <v>0</v>
      </c>
      <c r="F25" s="21">
        <f t="shared" si="4"/>
        <v>-2.6645352591003757E-15</v>
      </c>
      <c r="G25" s="22">
        <f t="shared" si="5"/>
        <v>22.6</v>
      </c>
      <c r="H25" s="22">
        <f t="shared" si="5"/>
        <v>213.9</v>
      </c>
      <c r="I25" s="22">
        <f t="shared" si="5"/>
        <v>159.80000000000001</v>
      </c>
      <c r="J25" s="22">
        <f t="shared" si="5"/>
        <v>50.3</v>
      </c>
      <c r="K25" s="22">
        <f t="shared" si="5"/>
        <v>3.8</v>
      </c>
      <c r="L25" s="22">
        <f t="shared" si="5"/>
        <v>0</v>
      </c>
      <c r="M25" s="22">
        <f t="shared" si="5"/>
        <v>191.3</v>
      </c>
      <c r="N25" s="22">
        <f t="shared" si="5"/>
        <v>132.4</v>
      </c>
      <c r="O25" s="22">
        <f t="shared" si="5"/>
        <v>28</v>
      </c>
      <c r="P25" s="22">
        <f t="shared" si="5"/>
        <v>30.900000000000006</v>
      </c>
      <c r="Q25" s="22">
        <v>0</v>
      </c>
      <c r="R25" s="22">
        <f t="shared" si="6"/>
        <v>2.5</v>
      </c>
      <c r="S25" s="23">
        <v>0</v>
      </c>
      <c r="T25" s="24">
        <f t="shared" si="7"/>
        <v>0.8</v>
      </c>
      <c r="U25" s="24">
        <f t="shared" si="7"/>
        <v>25.9</v>
      </c>
      <c r="V25" s="25">
        <v>0</v>
      </c>
      <c r="W25" s="26"/>
      <c r="X25" s="18">
        <v>1940</v>
      </c>
      <c r="Y25" s="27">
        <v>22.6</v>
      </c>
      <c r="Z25" s="27">
        <v>213.9</v>
      </c>
      <c r="AA25" s="27">
        <v>159.80000000000001</v>
      </c>
      <c r="AB25" s="28">
        <v>50.3</v>
      </c>
      <c r="AC25" s="27">
        <v>3.8</v>
      </c>
      <c r="AD25" s="27">
        <v>0</v>
      </c>
      <c r="AE25" s="22">
        <v>191.3</v>
      </c>
      <c r="AF25" s="27">
        <v>132.4</v>
      </c>
      <c r="AG25" s="28">
        <v>28</v>
      </c>
      <c r="AH25" s="27">
        <f t="shared" ref="AH25:AH34" si="8">AE25-AF25-AG25</f>
        <v>30.900000000000006</v>
      </c>
      <c r="AI25" s="22" t="s">
        <v>27</v>
      </c>
      <c r="AJ25" s="27">
        <v>2.5</v>
      </c>
      <c r="AK25" s="22" t="s">
        <v>27</v>
      </c>
      <c r="AL25" s="27">
        <v>0.8</v>
      </c>
      <c r="AM25" s="27">
        <v>25.9</v>
      </c>
      <c r="AN25" s="22" t="s">
        <v>27</v>
      </c>
      <c r="AO25" s="31"/>
      <c r="AP25" s="16">
        <v>1940</v>
      </c>
      <c r="AQ25" s="17" t="s">
        <v>27</v>
      </c>
      <c r="AR25" s="17" t="s">
        <v>27</v>
      </c>
      <c r="AS25" s="17" t="s">
        <v>27</v>
      </c>
      <c r="AT25" s="17" t="s">
        <v>27</v>
      </c>
      <c r="AU25" s="17" t="s">
        <v>27</v>
      </c>
      <c r="AV25" s="17" t="s">
        <v>27</v>
      </c>
      <c r="AW25" s="17" t="s">
        <v>27</v>
      </c>
      <c r="AX25" s="17" t="s">
        <v>27</v>
      </c>
      <c r="AY25" s="17" t="s">
        <v>27</v>
      </c>
      <c r="AZ25" s="17"/>
      <c r="BA25" s="17" t="s">
        <v>27</v>
      </c>
      <c r="BB25" s="17" t="s">
        <v>27</v>
      </c>
      <c r="BC25" s="17" t="s">
        <v>27</v>
      </c>
      <c r="BD25" s="17" t="s">
        <v>27</v>
      </c>
      <c r="BE25" s="17" t="s">
        <v>27</v>
      </c>
      <c r="BF25" s="17" t="s">
        <v>27</v>
      </c>
      <c r="BG25" s="17"/>
      <c r="BH25" s="16">
        <v>1940</v>
      </c>
      <c r="BI25" s="19" t="s">
        <v>27</v>
      </c>
      <c r="BJ25" s="19" t="s">
        <v>27</v>
      </c>
      <c r="BK25" s="19" t="s">
        <v>27</v>
      </c>
      <c r="BL25" s="19" t="s">
        <v>27</v>
      </c>
      <c r="BM25" s="19" t="s">
        <v>27</v>
      </c>
      <c r="BN25" s="19" t="s">
        <v>27</v>
      </c>
      <c r="BO25" s="19" t="s">
        <v>27</v>
      </c>
      <c r="BP25" s="19" t="s">
        <v>27</v>
      </c>
      <c r="BQ25" s="19" t="s">
        <v>27</v>
      </c>
      <c r="BR25" s="19" t="s">
        <v>27</v>
      </c>
      <c r="BS25" s="19" t="s">
        <v>27</v>
      </c>
      <c r="BT25" s="19" t="s">
        <v>27</v>
      </c>
      <c r="BU25" s="19" t="s">
        <v>27</v>
      </c>
      <c r="BV25" s="19" t="s">
        <v>27</v>
      </c>
      <c r="BW25" s="19" t="s">
        <v>27</v>
      </c>
      <c r="BX25" s="19" t="s">
        <v>27</v>
      </c>
      <c r="BY25" s="9"/>
    </row>
    <row r="26" spans="1:77" x14ac:dyDescent="0.25">
      <c r="A26" s="16">
        <v>1941</v>
      </c>
      <c r="B26" s="20">
        <f t="shared" si="0"/>
        <v>2.6645352591003757E-15</v>
      </c>
      <c r="C26" s="20">
        <f t="shared" si="1"/>
        <v>-3.5527136788005009E-14</v>
      </c>
      <c r="D26" s="20">
        <f t="shared" si="2"/>
        <v>-8.4376949871511897E-15</v>
      </c>
      <c r="E26" s="20">
        <f t="shared" si="3"/>
        <v>0</v>
      </c>
      <c r="F26" s="21">
        <f t="shared" si="4"/>
        <v>0</v>
      </c>
      <c r="G26" s="22">
        <f t="shared" si="5"/>
        <v>-28.9</v>
      </c>
      <c r="H26" s="22">
        <f t="shared" si="5"/>
        <v>243.2</v>
      </c>
      <c r="I26" s="22">
        <f t="shared" si="5"/>
        <v>176.5</v>
      </c>
      <c r="J26" s="22">
        <f t="shared" si="5"/>
        <v>62.8</v>
      </c>
      <c r="K26" s="22">
        <f t="shared" si="5"/>
        <v>3.9</v>
      </c>
      <c r="L26" s="22">
        <f t="shared" si="5"/>
        <v>0</v>
      </c>
      <c r="M26" s="22">
        <f t="shared" si="5"/>
        <v>272.10000000000002</v>
      </c>
      <c r="N26" s="22">
        <f t="shared" si="5"/>
        <v>199.5</v>
      </c>
      <c r="O26" s="22">
        <f t="shared" si="5"/>
        <v>31.3</v>
      </c>
      <c r="P26" s="22">
        <f t="shared" si="5"/>
        <v>41.300000000000026</v>
      </c>
      <c r="Q26" s="22">
        <v>0</v>
      </c>
      <c r="R26" s="22">
        <f t="shared" si="6"/>
        <v>11.6</v>
      </c>
      <c r="S26" s="23">
        <v>0</v>
      </c>
      <c r="T26" s="24">
        <f t="shared" si="7"/>
        <v>15.1</v>
      </c>
      <c r="U26" s="24">
        <f t="shared" si="7"/>
        <v>-2.2000000000000002</v>
      </c>
      <c r="V26" s="25">
        <v>0</v>
      </c>
      <c r="W26" s="26"/>
      <c r="X26" s="18">
        <v>1941</v>
      </c>
      <c r="Y26" s="27">
        <v>-28.9</v>
      </c>
      <c r="Z26" s="27">
        <v>243.2</v>
      </c>
      <c r="AA26" s="27">
        <v>176.5</v>
      </c>
      <c r="AB26" s="28">
        <v>62.8</v>
      </c>
      <c r="AC26" s="27">
        <v>3.9</v>
      </c>
      <c r="AD26" s="27">
        <v>0</v>
      </c>
      <c r="AE26" s="22">
        <v>272.10000000000002</v>
      </c>
      <c r="AF26" s="27">
        <v>199.5</v>
      </c>
      <c r="AG26" s="28">
        <v>31.3</v>
      </c>
      <c r="AH26" s="27">
        <f t="shared" si="8"/>
        <v>41.300000000000026</v>
      </c>
      <c r="AI26" s="22" t="s">
        <v>27</v>
      </c>
      <c r="AJ26" s="27">
        <v>11.6</v>
      </c>
      <c r="AK26" s="22" t="s">
        <v>27</v>
      </c>
      <c r="AL26" s="27">
        <v>15.1</v>
      </c>
      <c r="AM26" s="27">
        <v>-2.2000000000000002</v>
      </c>
      <c r="AN26" s="22" t="s">
        <v>27</v>
      </c>
      <c r="AO26" s="31"/>
      <c r="AP26" s="16">
        <v>1941</v>
      </c>
      <c r="AQ26" s="17" t="s">
        <v>27</v>
      </c>
      <c r="AR26" s="17" t="s">
        <v>27</v>
      </c>
      <c r="AS26" s="17" t="s">
        <v>27</v>
      </c>
      <c r="AT26" s="17" t="s">
        <v>27</v>
      </c>
      <c r="AU26" s="17" t="s">
        <v>27</v>
      </c>
      <c r="AV26" s="17" t="s">
        <v>27</v>
      </c>
      <c r="AW26" s="17" t="s">
        <v>27</v>
      </c>
      <c r="AX26" s="17" t="s">
        <v>27</v>
      </c>
      <c r="AY26" s="17" t="s">
        <v>27</v>
      </c>
      <c r="AZ26" s="17"/>
      <c r="BA26" s="17" t="s">
        <v>27</v>
      </c>
      <c r="BB26" s="17" t="s">
        <v>27</v>
      </c>
      <c r="BC26" s="17" t="s">
        <v>27</v>
      </c>
      <c r="BD26" s="17" t="s">
        <v>27</v>
      </c>
      <c r="BE26" s="17" t="s">
        <v>27</v>
      </c>
      <c r="BF26" s="17" t="s">
        <v>27</v>
      </c>
      <c r="BG26" s="17"/>
      <c r="BH26" s="16">
        <v>1941</v>
      </c>
      <c r="BI26" s="19" t="s">
        <v>27</v>
      </c>
      <c r="BJ26" s="19" t="s">
        <v>27</v>
      </c>
      <c r="BK26" s="19" t="s">
        <v>27</v>
      </c>
      <c r="BL26" s="19" t="s">
        <v>27</v>
      </c>
      <c r="BM26" s="19" t="s">
        <v>27</v>
      </c>
      <c r="BN26" s="19" t="s">
        <v>27</v>
      </c>
      <c r="BO26" s="19" t="s">
        <v>27</v>
      </c>
      <c r="BP26" s="19" t="s">
        <v>27</v>
      </c>
      <c r="BQ26" s="19" t="s">
        <v>27</v>
      </c>
      <c r="BR26" s="19" t="s">
        <v>27</v>
      </c>
      <c r="BS26" s="19" t="s">
        <v>27</v>
      </c>
      <c r="BT26" s="19" t="s">
        <v>27</v>
      </c>
      <c r="BU26" s="19" t="s">
        <v>27</v>
      </c>
      <c r="BV26" s="19" t="s">
        <v>27</v>
      </c>
      <c r="BW26" s="19" t="s">
        <v>27</v>
      </c>
      <c r="BX26" s="19" t="s">
        <v>27</v>
      </c>
      <c r="BY26" s="9"/>
    </row>
    <row r="27" spans="1:77" x14ac:dyDescent="0.25">
      <c r="A27" s="16">
        <v>1942</v>
      </c>
      <c r="B27" s="20">
        <f t="shared" si="0"/>
        <v>0</v>
      </c>
      <c r="C27" s="20">
        <f t="shared" si="1"/>
        <v>0</v>
      </c>
      <c r="D27" s="20">
        <f t="shared" si="2"/>
        <v>4.4408920985006262E-15</v>
      </c>
      <c r="E27" s="20">
        <f t="shared" si="3"/>
        <v>0</v>
      </c>
      <c r="F27" s="21">
        <f t="shared" si="4"/>
        <v>-3.5527136788005009E-15</v>
      </c>
      <c r="G27" s="22">
        <f t="shared" si="5"/>
        <v>12.3</v>
      </c>
      <c r="H27" s="22">
        <f t="shared" si="5"/>
        <v>272.5</v>
      </c>
      <c r="I27" s="22">
        <f t="shared" si="5"/>
        <v>207.5</v>
      </c>
      <c r="J27" s="22">
        <f t="shared" si="5"/>
        <v>59.199999999999996</v>
      </c>
      <c r="K27" s="22">
        <f t="shared" si="5"/>
        <v>5.8</v>
      </c>
      <c r="L27" s="22">
        <f t="shared" si="5"/>
        <v>0</v>
      </c>
      <c r="M27" s="22">
        <f t="shared" si="5"/>
        <v>260.2</v>
      </c>
      <c r="N27" s="22">
        <f t="shared" si="5"/>
        <v>172.2</v>
      </c>
      <c r="O27" s="22">
        <f t="shared" si="5"/>
        <v>35.799999999999997</v>
      </c>
      <c r="P27" s="22">
        <f t="shared" si="5"/>
        <v>52.2</v>
      </c>
      <c r="Q27" s="22">
        <v>0</v>
      </c>
      <c r="R27" s="22">
        <f t="shared" si="6"/>
        <v>18.2</v>
      </c>
      <c r="S27" s="23">
        <v>0</v>
      </c>
      <c r="T27" s="24">
        <f t="shared" si="7"/>
        <v>9.3000000000000007</v>
      </c>
      <c r="U27" s="24">
        <f t="shared" si="7"/>
        <v>39.799999999999997</v>
      </c>
      <c r="V27" s="25">
        <v>0</v>
      </c>
      <c r="W27" s="26"/>
      <c r="X27" s="18">
        <v>1942</v>
      </c>
      <c r="Y27" s="27">
        <v>12.3</v>
      </c>
      <c r="Z27" s="27">
        <v>272.5</v>
      </c>
      <c r="AA27" s="27">
        <v>207.5</v>
      </c>
      <c r="AB27" s="28">
        <v>59.199999999999996</v>
      </c>
      <c r="AC27" s="27">
        <v>5.8</v>
      </c>
      <c r="AD27" s="27">
        <v>0</v>
      </c>
      <c r="AE27" s="22">
        <v>260.2</v>
      </c>
      <c r="AF27" s="27">
        <v>172.2</v>
      </c>
      <c r="AG27" s="28">
        <v>35.799999999999997</v>
      </c>
      <c r="AH27" s="27">
        <f t="shared" si="8"/>
        <v>52.2</v>
      </c>
      <c r="AI27" s="22" t="s">
        <v>27</v>
      </c>
      <c r="AJ27" s="27">
        <v>18.2</v>
      </c>
      <c r="AK27" s="22" t="s">
        <v>27</v>
      </c>
      <c r="AL27" s="27">
        <v>9.3000000000000007</v>
      </c>
      <c r="AM27" s="27">
        <v>39.799999999999997</v>
      </c>
      <c r="AN27" s="22" t="s">
        <v>27</v>
      </c>
      <c r="AO27" s="31"/>
      <c r="AP27" s="16">
        <v>1942</v>
      </c>
      <c r="AQ27" s="17" t="s">
        <v>27</v>
      </c>
      <c r="AR27" s="17" t="s">
        <v>27</v>
      </c>
      <c r="AS27" s="17" t="s">
        <v>27</v>
      </c>
      <c r="AT27" s="17" t="s">
        <v>27</v>
      </c>
      <c r="AU27" s="17" t="s">
        <v>27</v>
      </c>
      <c r="AV27" s="17" t="s">
        <v>27</v>
      </c>
      <c r="AW27" s="17" t="s">
        <v>27</v>
      </c>
      <c r="AX27" s="17" t="s">
        <v>27</v>
      </c>
      <c r="AY27" s="17" t="s">
        <v>27</v>
      </c>
      <c r="AZ27" s="17"/>
      <c r="BA27" s="17" t="s">
        <v>27</v>
      </c>
      <c r="BB27" s="17" t="s">
        <v>27</v>
      </c>
      <c r="BC27" s="17" t="s">
        <v>27</v>
      </c>
      <c r="BD27" s="17" t="s">
        <v>27</v>
      </c>
      <c r="BE27" s="17" t="s">
        <v>27</v>
      </c>
      <c r="BF27" s="17" t="s">
        <v>27</v>
      </c>
      <c r="BG27" s="17"/>
      <c r="BH27" s="16">
        <v>1942</v>
      </c>
      <c r="BI27" s="19" t="s">
        <v>27</v>
      </c>
      <c r="BJ27" s="19" t="s">
        <v>27</v>
      </c>
      <c r="BK27" s="19" t="s">
        <v>27</v>
      </c>
      <c r="BL27" s="19" t="s">
        <v>27</v>
      </c>
      <c r="BM27" s="19" t="s">
        <v>27</v>
      </c>
      <c r="BN27" s="19" t="s">
        <v>27</v>
      </c>
      <c r="BO27" s="19" t="s">
        <v>27</v>
      </c>
      <c r="BP27" s="19" t="s">
        <v>27</v>
      </c>
      <c r="BQ27" s="19" t="s">
        <v>27</v>
      </c>
      <c r="BR27" s="19" t="s">
        <v>27</v>
      </c>
      <c r="BS27" s="19" t="s">
        <v>27</v>
      </c>
      <c r="BT27" s="19" t="s">
        <v>27</v>
      </c>
      <c r="BU27" s="19" t="s">
        <v>27</v>
      </c>
      <c r="BV27" s="19" t="s">
        <v>27</v>
      </c>
      <c r="BW27" s="19" t="s">
        <v>27</v>
      </c>
      <c r="BX27" s="19" t="s">
        <v>27</v>
      </c>
      <c r="BY27" s="9"/>
    </row>
    <row r="28" spans="1:77" x14ac:dyDescent="0.25">
      <c r="A28" s="16">
        <v>1943</v>
      </c>
      <c r="B28" s="20">
        <f t="shared" si="0"/>
        <v>0</v>
      </c>
      <c r="C28" s="20">
        <f t="shared" si="1"/>
        <v>0</v>
      </c>
      <c r="D28" s="20">
        <f t="shared" si="2"/>
        <v>5.6843418860808015E-14</v>
      </c>
      <c r="E28" s="20">
        <f t="shared" si="3"/>
        <v>0</v>
      </c>
      <c r="F28" s="21">
        <f t="shared" si="4"/>
        <v>-1.0658141036401503E-14</v>
      </c>
      <c r="G28" s="22">
        <f t="shared" si="5"/>
        <v>109.8</v>
      </c>
      <c r="H28" s="22">
        <f t="shared" si="5"/>
        <v>410.1</v>
      </c>
      <c r="I28" s="22">
        <f t="shared" si="5"/>
        <v>291.59999999999997</v>
      </c>
      <c r="J28" s="22">
        <f t="shared" si="5"/>
        <v>73</v>
      </c>
      <c r="K28" s="22">
        <f t="shared" si="5"/>
        <v>9.1999999999999993</v>
      </c>
      <c r="L28" s="22">
        <f t="shared" si="5"/>
        <v>36.299999999999997</v>
      </c>
      <c r="M28" s="22">
        <f t="shared" si="5"/>
        <v>300.3</v>
      </c>
      <c r="N28" s="22">
        <f t="shared" si="5"/>
        <v>212.2</v>
      </c>
      <c r="O28" s="22">
        <f t="shared" si="5"/>
        <v>37.700000000000003</v>
      </c>
      <c r="P28" s="22">
        <f t="shared" si="5"/>
        <v>50.40000000000002</v>
      </c>
      <c r="Q28" s="22">
        <v>0</v>
      </c>
      <c r="R28" s="22">
        <f t="shared" si="6"/>
        <v>-4.7</v>
      </c>
      <c r="S28" s="23">
        <v>0</v>
      </c>
      <c r="T28" s="24">
        <f t="shared" si="7"/>
        <v>35.1</v>
      </c>
      <c r="U28" s="24">
        <f t="shared" si="7"/>
        <v>140.19999999999999</v>
      </c>
      <c r="V28" s="25">
        <v>0</v>
      </c>
      <c r="W28" s="26"/>
      <c r="X28" s="18">
        <v>1943</v>
      </c>
      <c r="Y28" s="27">
        <v>109.8</v>
      </c>
      <c r="Z28" s="27">
        <v>410.1</v>
      </c>
      <c r="AA28" s="27">
        <v>291.59999999999997</v>
      </c>
      <c r="AB28" s="28">
        <v>73</v>
      </c>
      <c r="AC28" s="27">
        <v>9.1999999999999993</v>
      </c>
      <c r="AD28" s="27">
        <v>36.299999999999997</v>
      </c>
      <c r="AE28" s="22">
        <v>300.3</v>
      </c>
      <c r="AF28" s="27">
        <v>212.2</v>
      </c>
      <c r="AG28" s="28">
        <v>37.700000000000003</v>
      </c>
      <c r="AH28" s="27">
        <f t="shared" si="8"/>
        <v>50.40000000000002</v>
      </c>
      <c r="AI28" s="22" t="s">
        <v>27</v>
      </c>
      <c r="AJ28" s="27">
        <v>-4.7</v>
      </c>
      <c r="AK28" s="22" t="s">
        <v>27</v>
      </c>
      <c r="AL28" s="27">
        <v>35.1</v>
      </c>
      <c r="AM28" s="27">
        <v>140.19999999999999</v>
      </c>
      <c r="AN28" s="22" t="s">
        <v>27</v>
      </c>
      <c r="AO28" s="31"/>
      <c r="AP28" s="16">
        <v>1943</v>
      </c>
      <c r="AQ28" s="17" t="s">
        <v>27</v>
      </c>
      <c r="AR28" s="17" t="s">
        <v>27</v>
      </c>
      <c r="AS28" s="17" t="s">
        <v>27</v>
      </c>
      <c r="AT28" s="17" t="s">
        <v>27</v>
      </c>
      <c r="AU28" s="17" t="s">
        <v>27</v>
      </c>
      <c r="AV28" s="17" t="s">
        <v>27</v>
      </c>
      <c r="AW28" s="17" t="s">
        <v>27</v>
      </c>
      <c r="AX28" s="17" t="s">
        <v>27</v>
      </c>
      <c r="AY28" s="17" t="s">
        <v>27</v>
      </c>
      <c r="AZ28" s="17"/>
      <c r="BA28" s="17" t="s">
        <v>27</v>
      </c>
      <c r="BB28" s="17" t="s">
        <v>27</v>
      </c>
      <c r="BC28" s="17" t="s">
        <v>27</v>
      </c>
      <c r="BD28" s="17" t="s">
        <v>27</v>
      </c>
      <c r="BE28" s="17" t="s">
        <v>27</v>
      </c>
      <c r="BF28" s="17" t="s">
        <v>27</v>
      </c>
      <c r="BG28" s="17"/>
      <c r="BH28" s="16">
        <v>1943</v>
      </c>
      <c r="BI28" s="19" t="s">
        <v>27</v>
      </c>
      <c r="BJ28" s="19" t="s">
        <v>27</v>
      </c>
      <c r="BK28" s="19" t="s">
        <v>27</v>
      </c>
      <c r="BL28" s="19" t="s">
        <v>27</v>
      </c>
      <c r="BM28" s="19" t="s">
        <v>27</v>
      </c>
      <c r="BN28" s="19" t="s">
        <v>27</v>
      </c>
      <c r="BO28" s="19" t="s">
        <v>27</v>
      </c>
      <c r="BP28" s="19" t="s">
        <v>27</v>
      </c>
      <c r="BQ28" s="19" t="s">
        <v>27</v>
      </c>
      <c r="BR28" s="19" t="s">
        <v>27</v>
      </c>
      <c r="BS28" s="19" t="s">
        <v>27</v>
      </c>
      <c r="BT28" s="19" t="s">
        <v>27</v>
      </c>
      <c r="BU28" s="19" t="s">
        <v>27</v>
      </c>
      <c r="BV28" s="19" t="s">
        <v>27</v>
      </c>
      <c r="BW28" s="19" t="s">
        <v>27</v>
      </c>
      <c r="BX28" s="19" t="s">
        <v>27</v>
      </c>
      <c r="BY28" s="9"/>
    </row>
    <row r="29" spans="1:77" x14ac:dyDescent="0.25">
      <c r="A29" s="16">
        <v>1944</v>
      </c>
      <c r="B29" s="20">
        <f t="shared" si="0"/>
        <v>0</v>
      </c>
      <c r="C29" s="20">
        <f t="shared" si="1"/>
        <v>0</v>
      </c>
      <c r="D29" s="20">
        <f t="shared" si="2"/>
        <v>0</v>
      </c>
      <c r="E29" s="20">
        <f t="shared" si="3"/>
        <v>0</v>
      </c>
      <c r="F29" s="21">
        <f t="shared" si="4"/>
        <v>0</v>
      </c>
      <c r="G29" s="22">
        <f t="shared" si="5"/>
        <v>32.700000000000003</v>
      </c>
      <c r="H29" s="22">
        <f t="shared" si="5"/>
        <v>432.2</v>
      </c>
      <c r="I29" s="22">
        <f t="shared" si="5"/>
        <v>283.7</v>
      </c>
      <c r="J29" s="22">
        <f t="shared" si="5"/>
        <v>86</v>
      </c>
      <c r="K29" s="22">
        <f t="shared" si="5"/>
        <v>12.1</v>
      </c>
      <c r="L29" s="22">
        <f t="shared" si="5"/>
        <v>50.4</v>
      </c>
      <c r="M29" s="22">
        <f t="shared" si="5"/>
        <v>399.5</v>
      </c>
      <c r="N29" s="22">
        <f t="shared" si="5"/>
        <v>311</v>
      </c>
      <c r="O29" s="22">
        <f t="shared" si="5"/>
        <v>43.5</v>
      </c>
      <c r="P29" s="22">
        <f t="shared" si="5"/>
        <v>45</v>
      </c>
      <c r="Q29" s="22">
        <v>0</v>
      </c>
      <c r="R29" s="22">
        <f t="shared" si="6"/>
        <v>28.5</v>
      </c>
      <c r="S29" s="23">
        <v>0</v>
      </c>
      <c r="T29" s="24">
        <f t="shared" si="7"/>
        <v>-23.5</v>
      </c>
      <c r="U29" s="24">
        <f t="shared" si="7"/>
        <v>37.700000000000003</v>
      </c>
      <c r="V29" s="25">
        <v>0</v>
      </c>
      <c r="W29" s="26"/>
      <c r="X29" s="18">
        <v>1944</v>
      </c>
      <c r="Y29" s="27">
        <v>32.700000000000003</v>
      </c>
      <c r="Z29" s="27">
        <v>432.2</v>
      </c>
      <c r="AA29" s="27">
        <v>283.7</v>
      </c>
      <c r="AB29" s="28">
        <v>86</v>
      </c>
      <c r="AC29" s="27">
        <v>12.1</v>
      </c>
      <c r="AD29" s="27">
        <v>50.4</v>
      </c>
      <c r="AE29" s="22">
        <v>399.5</v>
      </c>
      <c r="AF29" s="32">
        <v>311</v>
      </c>
      <c r="AG29" s="28">
        <v>43.5</v>
      </c>
      <c r="AH29" s="27">
        <f t="shared" si="8"/>
        <v>45</v>
      </c>
      <c r="AI29" s="22" t="s">
        <v>27</v>
      </c>
      <c r="AJ29" s="27">
        <v>28.5</v>
      </c>
      <c r="AK29" s="22" t="s">
        <v>27</v>
      </c>
      <c r="AL29" s="27">
        <v>-23.5</v>
      </c>
      <c r="AM29" s="27">
        <v>37.700000000000003</v>
      </c>
      <c r="AN29" s="22" t="s">
        <v>27</v>
      </c>
      <c r="AO29" s="31"/>
      <c r="AP29" s="16">
        <v>1944</v>
      </c>
      <c r="AQ29" s="17" t="s">
        <v>27</v>
      </c>
      <c r="AR29" s="17" t="s">
        <v>27</v>
      </c>
      <c r="AS29" s="17" t="s">
        <v>27</v>
      </c>
      <c r="AT29" s="17" t="s">
        <v>27</v>
      </c>
      <c r="AU29" s="17" t="s">
        <v>27</v>
      </c>
      <c r="AV29" s="17" t="s">
        <v>27</v>
      </c>
      <c r="AW29" s="17" t="s">
        <v>27</v>
      </c>
      <c r="AX29" s="17" t="s">
        <v>27</v>
      </c>
      <c r="AY29" s="17" t="s">
        <v>27</v>
      </c>
      <c r="AZ29" s="17"/>
      <c r="BA29" s="17" t="s">
        <v>27</v>
      </c>
      <c r="BB29" s="17" t="s">
        <v>27</v>
      </c>
      <c r="BC29" s="17" t="s">
        <v>27</v>
      </c>
      <c r="BD29" s="17" t="s">
        <v>27</v>
      </c>
      <c r="BE29" s="17" t="s">
        <v>27</v>
      </c>
      <c r="BF29" s="17" t="s">
        <v>27</v>
      </c>
      <c r="BG29" s="17"/>
      <c r="BH29" s="16">
        <v>1944</v>
      </c>
      <c r="BI29" s="19" t="s">
        <v>27</v>
      </c>
      <c r="BJ29" s="19" t="s">
        <v>27</v>
      </c>
      <c r="BK29" s="19" t="s">
        <v>27</v>
      </c>
      <c r="BL29" s="19" t="s">
        <v>27</v>
      </c>
      <c r="BM29" s="19" t="s">
        <v>27</v>
      </c>
      <c r="BN29" s="19" t="s">
        <v>27</v>
      </c>
      <c r="BO29" s="19" t="s">
        <v>27</v>
      </c>
      <c r="BP29" s="19" t="s">
        <v>27</v>
      </c>
      <c r="BQ29" s="19" t="s">
        <v>27</v>
      </c>
      <c r="BR29" s="19" t="s">
        <v>27</v>
      </c>
      <c r="BS29" s="19" t="s">
        <v>27</v>
      </c>
      <c r="BT29" s="19" t="s">
        <v>27</v>
      </c>
      <c r="BU29" s="19" t="s">
        <v>27</v>
      </c>
      <c r="BV29" s="19" t="s">
        <v>27</v>
      </c>
      <c r="BW29" s="19" t="s">
        <v>27</v>
      </c>
      <c r="BX29" s="19" t="s">
        <v>27</v>
      </c>
      <c r="BY29" s="9"/>
    </row>
    <row r="30" spans="1:77" x14ac:dyDescent="0.25">
      <c r="A30" s="16">
        <v>1945</v>
      </c>
      <c r="B30" s="20">
        <f t="shared" si="0"/>
        <v>0</v>
      </c>
      <c r="C30" s="20">
        <f t="shared" si="1"/>
        <v>-3.5527136788005009E-14</v>
      </c>
      <c r="D30" s="20">
        <f t="shared" si="2"/>
        <v>0</v>
      </c>
      <c r="E30" s="20">
        <f t="shared" si="3"/>
        <v>0</v>
      </c>
      <c r="F30" s="21">
        <f t="shared" si="4"/>
        <v>1.4210854715202004E-14</v>
      </c>
      <c r="G30" s="22">
        <f t="shared" si="5"/>
        <v>22.1</v>
      </c>
      <c r="H30" s="22">
        <f t="shared" si="5"/>
        <v>500.7</v>
      </c>
      <c r="I30" s="22">
        <f t="shared" si="5"/>
        <v>320.8</v>
      </c>
      <c r="J30" s="22">
        <f t="shared" si="5"/>
        <v>110.69999999999999</v>
      </c>
      <c r="K30" s="22">
        <f t="shared" si="5"/>
        <v>14.1</v>
      </c>
      <c r="L30" s="22">
        <f t="shared" si="5"/>
        <v>55.1</v>
      </c>
      <c r="M30" s="22">
        <f t="shared" si="5"/>
        <v>478.6</v>
      </c>
      <c r="N30" s="22">
        <f t="shared" si="5"/>
        <v>372.5</v>
      </c>
      <c r="O30" s="22">
        <f t="shared" si="5"/>
        <v>59.8</v>
      </c>
      <c r="P30" s="22">
        <f t="shared" si="5"/>
        <v>46.300000000000026</v>
      </c>
      <c r="Q30" s="22">
        <v>0</v>
      </c>
      <c r="R30" s="22">
        <f t="shared" si="6"/>
        <v>7.6</v>
      </c>
      <c r="S30" s="23">
        <v>0</v>
      </c>
      <c r="T30" s="24">
        <f t="shared" si="7"/>
        <v>61.7</v>
      </c>
      <c r="U30" s="24">
        <f t="shared" si="7"/>
        <v>91.4</v>
      </c>
      <c r="V30" s="25">
        <v>0</v>
      </c>
      <c r="W30" s="26"/>
      <c r="X30" s="18">
        <v>1945</v>
      </c>
      <c r="Y30" s="27">
        <v>22.1</v>
      </c>
      <c r="Z30" s="27">
        <v>500.7</v>
      </c>
      <c r="AA30" s="27">
        <v>320.8</v>
      </c>
      <c r="AB30" s="27">
        <v>110.69999999999999</v>
      </c>
      <c r="AC30" s="27">
        <v>14.1</v>
      </c>
      <c r="AD30" s="27">
        <v>55.1</v>
      </c>
      <c r="AE30" s="22">
        <v>478.6</v>
      </c>
      <c r="AF30" s="27">
        <v>372.5</v>
      </c>
      <c r="AG30" s="28">
        <v>59.8</v>
      </c>
      <c r="AH30" s="27">
        <f t="shared" si="8"/>
        <v>46.300000000000026</v>
      </c>
      <c r="AI30" s="22" t="s">
        <v>27</v>
      </c>
      <c r="AJ30" s="27">
        <v>7.6</v>
      </c>
      <c r="AK30" s="22" t="s">
        <v>27</v>
      </c>
      <c r="AL30" s="27">
        <v>61.7</v>
      </c>
      <c r="AM30" s="27">
        <v>91.4</v>
      </c>
      <c r="AN30" s="22" t="s">
        <v>27</v>
      </c>
      <c r="AO30" s="31"/>
      <c r="AP30" s="16">
        <v>1945</v>
      </c>
      <c r="AQ30" s="17" t="s">
        <v>27</v>
      </c>
      <c r="AR30" s="17" t="s">
        <v>27</v>
      </c>
      <c r="AS30" s="17" t="s">
        <v>27</v>
      </c>
      <c r="AT30" s="17" t="s">
        <v>27</v>
      </c>
      <c r="AU30" s="17" t="s">
        <v>27</v>
      </c>
      <c r="AV30" s="17" t="s">
        <v>27</v>
      </c>
      <c r="AW30" s="17" t="s">
        <v>27</v>
      </c>
      <c r="AX30" s="17" t="s">
        <v>27</v>
      </c>
      <c r="AY30" s="17" t="s">
        <v>27</v>
      </c>
      <c r="AZ30" s="17"/>
      <c r="BA30" s="17" t="s">
        <v>27</v>
      </c>
      <c r="BB30" s="17" t="s">
        <v>27</v>
      </c>
      <c r="BC30" s="17" t="s">
        <v>27</v>
      </c>
      <c r="BD30" s="17" t="s">
        <v>27</v>
      </c>
      <c r="BE30" s="17" t="s">
        <v>27</v>
      </c>
      <c r="BF30" s="17" t="s">
        <v>27</v>
      </c>
      <c r="BG30" s="17"/>
      <c r="BH30" s="16">
        <v>1945</v>
      </c>
      <c r="BI30" s="19" t="s">
        <v>27</v>
      </c>
      <c r="BJ30" s="19" t="s">
        <v>27</v>
      </c>
      <c r="BK30" s="19" t="s">
        <v>27</v>
      </c>
      <c r="BL30" s="19" t="s">
        <v>27</v>
      </c>
      <c r="BM30" s="19" t="s">
        <v>27</v>
      </c>
      <c r="BN30" s="19" t="s">
        <v>27</v>
      </c>
      <c r="BO30" s="19" t="s">
        <v>27</v>
      </c>
      <c r="BP30" s="19" t="s">
        <v>27</v>
      </c>
      <c r="BQ30" s="19" t="s">
        <v>27</v>
      </c>
      <c r="BR30" s="19" t="s">
        <v>27</v>
      </c>
      <c r="BS30" s="19" t="s">
        <v>27</v>
      </c>
      <c r="BT30" s="19" t="s">
        <v>27</v>
      </c>
      <c r="BU30" s="19" t="s">
        <v>27</v>
      </c>
      <c r="BV30" s="19" t="s">
        <v>27</v>
      </c>
      <c r="BW30" s="19" t="s">
        <v>27</v>
      </c>
      <c r="BX30" s="19" t="s">
        <v>27</v>
      </c>
      <c r="BY30" s="9"/>
    </row>
    <row r="31" spans="1:77" x14ac:dyDescent="0.25">
      <c r="A31" s="16">
        <v>1946</v>
      </c>
      <c r="B31" s="20">
        <f t="shared" si="0"/>
        <v>1.4210854715202004E-14</v>
      </c>
      <c r="C31" s="20">
        <f t="shared" si="1"/>
        <v>0</v>
      </c>
      <c r="D31" s="20">
        <f t="shared" si="2"/>
        <v>0</v>
      </c>
      <c r="E31" s="20">
        <f t="shared" si="3"/>
        <v>0</v>
      </c>
      <c r="F31" s="21">
        <f t="shared" si="4"/>
        <v>0</v>
      </c>
      <c r="G31" s="22">
        <f t="shared" si="5"/>
        <v>-160</v>
      </c>
      <c r="H31" s="22">
        <f t="shared" si="5"/>
        <v>570.1</v>
      </c>
      <c r="I31" s="22">
        <f t="shared" si="5"/>
        <v>368.5</v>
      </c>
      <c r="J31" s="22">
        <f t="shared" si="5"/>
        <v>151.6</v>
      </c>
      <c r="K31" s="22">
        <f t="shared" si="5"/>
        <v>16.100000000000001</v>
      </c>
      <c r="L31" s="22">
        <f t="shared" si="5"/>
        <v>33.9</v>
      </c>
      <c r="M31" s="22">
        <f t="shared" si="5"/>
        <v>730.1</v>
      </c>
      <c r="N31" s="22">
        <f t="shared" si="5"/>
        <v>600.6</v>
      </c>
      <c r="O31" s="22">
        <f t="shared" si="5"/>
        <v>64.8</v>
      </c>
      <c r="P31" s="22">
        <f t="shared" si="5"/>
        <v>64.7</v>
      </c>
      <c r="Q31" s="22">
        <v>0</v>
      </c>
      <c r="R31" s="22">
        <f t="shared" si="6"/>
        <v>35.9</v>
      </c>
      <c r="S31" s="23">
        <v>0</v>
      </c>
      <c r="T31" s="24">
        <f t="shared" si="7"/>
        <v>23.7</v>
      </c>
      <c r="U31" s="24">
        <f t="shared" si="7"/>
        <v>-100.4</v>
      </c>
      <c r="V31" s="25">
        <v>0</v>
      </c>
      <c r="W31" s="26"/>
      <c r="X31" s="18">
        <v>1946</v>
      </c>
      <c r="Y31" s="27">
        <v>-160</v>
      </c>
      <c r="Z31" s="27">
        <v>570.1</v>
      </c>
      <c r="AA31" s="27">
        <v>368.5</v>
      </c>
      <c r="AB31" s="27">
        <v>151.6</v>
      </c>
      <c r="AC31" s="27">
        <v>16.100000000000001</v>
      </c>
      <c r="AD31" s="27">
        <v>33.9</v>
      </c>
      <c r="AE31" s="27">
        <v>730.1</v>
      </c>
      <c r="AF31" s="27">
        <v>600.6</v>
      </c>
      <c r="AG31" s="28">
        <v>64.8</v>
      </c>
      <c r="AH31" s="27">
        <f t="shared" si="8"/>
        <v>64.7</v>
      </c>
      <c r="AI31" s="22" t="s">
        <v>27</v>
      </c>
      <c r="AJ31" s="27">
        <v>35.9</v>
      </c>
      <c r="AK31" s="22" t="s">
        <v>27</v>
      </c>
      <c r="AL31" s="27">
        <v>23.7</v>
      </c>
      <c r="AM31" s="27">
        <v>-100.4</v>
      </c>
      <c r="AN31" s="22" t="s">
        <v>27</v>
      </c>
      <c r="AO31" s="31"/>
      <c r="AP31" s="16">
        <v>1946</v>
      </c>
      <c r="AQ31" s="17" t="s">
        <v>27</v>
      </c>
      <c r="AR31" s="17" t="s">
        <v>27</v>
      </c>
      <c r="AS31" s="17" t="s">
        <v>27</v>
      </c>
      <c r="AT31" s="17" t="s">
        <v>27</v>
      </c>
      <c r="AU31" s="17" t="s">
        <v>27</v>
      </c>
      <c r="AV31" s="17" t="s">
        <v>27</v>
      </c>
      <c r="AW31" s="17" t="s">
        <v>27</v>
      </c>
      <c r="AX31" s="17" t="s">
        <v>27</v>
      </c>
      <c r="AY31" s="17" t="s">
        <v>27</v>
      </c>
      <c r="AZ31" s="17"/>
      <c r="BA31" s="17" t="s">
        <v>27</v>
      </c>
      <c r="BB31" s="17" t="s">
        <v>27</v>
      </c>
      <c r="BC31" s="17" t="s">
        <v>27</v>
      </c>
      <c r="BD31" s="17" t="s">
        <v>27</v>
      </c>
      <c r="BE31" s="17" t="s">
        <v>27</v>
      </c>
      <c r="BF31" s="17" t="s">
        <v>27</v>
      </c>
      <c r="BG31" s="17"/>
      <c r="BH31" s="16">
        <v>1946</v>
      </c>
      <c r="BI31" s="19" t="s">
        <v>27</v>
      </c>
      <c r="BJ31" s="19" t="s">
        <v>27</v>
      </c>
      <c r="BK31" s="19" t="s">
        <v>27</v>
      </c>
      <c r="BL31" s="19" t="s">
        <v>27</v>
      </c>
      <c r="BM31" s="19" t="s">
        <v>27</v>
      </c>
      <c r="BN31" s="19" t="s">
        <v>27</v>
      </c>
      <c r="BO31" s="19" t="s">
        <v>27</v>
      </c>
      <c r="BP31" s="19" t="s">
        <v>27</v>
      </c>
      <c r="BQ31" s="19" t="s">
        <v>27</v>
      </c>
      <c r="BR31" s="19" t="s">
        <v>27</v>
      </c>
      <c r="BS31" s="19" t="s">
        <v>27</v>
      </c>
      <c r="BT31" s="19" t="s">
        <v>27</v>
      </c>
      <c r="BU31" s="19" t="s">
        <v>27</v>
      </c>
      <c r="BV31" s="19" t="s">
        <v>27</v>
      </c>
      <c r="BW31" s="19" t="s">
        <v>27</v>
      </c>
      <c r="BX31" s="19" t="s">
        <v>27</v>
      </c>
      <c r="BY31" s="9"/>
    </row>
    <row r="32" spans="1:77" x14ac:dyDescent="0.25">
      <c r="A32" s="16">
        <v>1947</v>
      </c>
      <c r="B32" s="20">
        <f t="shared" si="0"/>
        <v>0</v>
      </c>
      <c r="C32" s="20">
        <f t="shared" si="1"/>
        <v>0</v>
      </c>
      <c r="D32" s="20">
        <f t="shared" si="2"/>
        <v>-3.1974423109204508E-14</v>
      </c>
      <c r="E32" s="20">
        <f t="shared" si="3"/>
        <v>0</v>
      </c>
      <c r="F32" s="21">
        <f t="shared" si="4"/>
        <v>0</v>
      </c>
      <c r="G32" s="22">
        <f t="shared" si="5"/>
        <v>-147</v>
      </c>
      <c r="H32" s="22">
        <f t="shared" si="5"/>
        <v>713.9</v>
      </c>
      <c r="I32" s="22">
        <f t="shared" si="5"/>
        <v>483</v>
      </c>
      <c r="J32" s="22">
        <f t="shared" si="5"/>
        <v>147.30000000000001</v>
      </c>
      <c r="K32" s="22">
        <f t="shared" si="5"/>
        <v>54.4</v>
      </c>
      <c r="L32" s="22">
        <f t="shared" si="5"/>
        <v>29.2</v>
      </c>
      <c r="M32" s="22">
        <f t="shared" si="5"/>
        <v>860.9</v>
      </c>
      <c r="N32" s="22">
        <f t="shared" si="5"/>
        <v>720.3</v>
      </c>
      <c r="O32" s="22">
        <f t="shared" si="5"/>
        <v>65</v>
      </c>
      <c r="P32" s="22">
        <f t="shared" si="5"/>
        <v>75.600000000000023</v>
      </c>
      <c r="Q32" s="22">
        <v>0</v>
      </c>
      <c r="R32" s="22">
        <f t="shared" si="6"/>
        <v>51.6</v>
      </c>
      <c r="S32" s="23">
        <v>0</v>
      </c>
      <c r="T32" s="24">
        <f t="shared" si="7"/>
        <v>-15.1</v>
      </c>
      <c r="U32" s="24">
        <f t="shared" si="7"/>
        <v>-110.5</v>
      </c>
      <c r="V32" s="25">
        <v>0</v>
      </c>
      <c r="W32" s="26"/>
      <c r="X32" s="18">
        <v>1947</v>
      </c>
      <c r="Y32" s="27">
        <v>-147</v>
      </c>
      <c r="Z32" s="27">
        <v>713.9</v>
      </c>
      <c r="AA32" s="27">
        <v>483</v>
      </c>
      <c r="AB32" s="27">
        <v>147.30000000000001</v>
      </c>
      <c r="AC32" s="27">
        <v>54.4</v>
      </c>
      <c r="AD32" s="27">
        <v>29.2</v>
      </c>
      <c r="AE32" s="27">
        <v>860.9</v>
      </c>
      <c r="AF32" s="27">
        <v>720.3</v>
      </c>
      <c r="AG32" s="28">
        <v>65</v>
      </c>
      <c r="AH32" s="27">
        <f t="shared" si="8"/>
        <v>75.600000000000023</v>
      </c>
      <c r="AI32" s="22" t="s">
        <v>27</v>
      </c>
      <c r="AJ32" s="27">
        <v>51.6</v>
      </c>
      <c r="AK32" s="22" t="s">
        <v>27</v>
      </c>
      <c r="AL32" s="27">
        <v>-15.1</v>
      </c>
      <c r="AM32" s="27">
        <v>-110.5</v>
      </c>
      <c r="AN32" s="22" t="s">
        <v>27</v>
      </c>
      <c r="AO32" s="31"/>
      <c r="AP32" s="16">
        <v>1947</v>
      </c>
      <c r="AQ32" s="17" t="s">
        <v>27</v>
      </c>
      <c r="AR32" s="17" t="s">
        <v>27</v>
      </c>
      <c r="AS32" s="17" t="s">
        <v>27</v>
      </c>
      <c r="AT32" s="17" t="s">
        <v>27</v>
      </c>
      <c r="AU32" s="17" t="s">
        <v>27</v>
      </c>
      <c r="AV32" s="17" t="s">
        <v>27</v>
      </c>
      <c r="AW32" s="17" t="s">
        <v>27</v>
      </c>
      <c r="AX32" s="17" t="s">
        <v>27</v>
      </c>
      <c r="AY32" s="17" t="s">
        <v>27</v>
      </c>
      <c r="AZ32" s="17"/>
      <c r="BA32" s="17" t="s">
        <v>27</v>
      </c>
      <c r="BB32" s="17" t="s">
        <v>27</v>
      </c>
      <c r="BC32" s="17" t="s">
        <v>27</v>
      </c>
      <c r="BD32" s="17" t="s">
        <v>27</v>
      </c>
      <c r="BE32" s="17" t="s">
        <v>27</v>
      </c>
      <c r="BF32" s="17" t="s">
        <v>27</v>
      </c>
      <c r="BG32" s="17"/>
      <c r="BH32" s="16">
        <v>1947</v>
      </c>
      <c r="BI32" s="19" t="s">
        <v>27</v>
      </c>
      <c r="BJ32" s="19" t="s">
        <v>27</v>
      </c>
      <c r="BK32" s="19" t="s">
        <v>27</v>
      </c>
      <c r="BL32" s="19" t="s">
        <v>27</v>
      </c>
      <c r="BM32" s="19" t="s">
        <v>27</v>
      </c>
      <c r="BN32" s="19" t="s">
        <v>27</v>
      </c>
      <c r="BO32" s="19" t="s">
        <v>27</v>
      </c>
      <c r="BP32" s="19" t="s">
        <v>27</v>
      </c>
      <c r="BQ32" s="19" t="s">
        <v>27</v>
      </c>
      <c r="BR32" s="19" t="s">
        <v>27</v>
      </c>
      <c r="BS32" s="19" t="s">
        <v>27</v>
      </c>
      <c r="BT32" s="19" t="s">
        <v>27</v>
      </c>
      <c r="BU32" s="19" t="s">
        <v>27</v>
      </c>
      <c r="BV32" s="19" t="s">
        <v>27</v>
      </c>
      <c r="BW32" s="19" t="s">
        <v>27</v>
      </c>
      <c r="BX32" s="19" t="s">
        <v>27</v>
      </c>
      <c r="BY32" s="9"/>
    </row>
    <row r="33" spans="1:77" x14ac:dyDescent="0.25">
      <c r="A33" s="16">
        <v>1948</v>
      </c>
      <c r="B33" s="20">
        <f t="shared" si="0"/>
        <v>-7.1054273576010019E-15</v>
      </c>
      <c r="C33" s="20">
        <f t="shared" si="1"/>
        <v>0</v>
      </c>
      <c r="D33" s="20">
        <f t="shared" si="2"/>
        <v>0</v>
      </c>
      <c r="E33" s="20">
        <f t="shared" si="3"/>
        <v>0</v>
      </c>
      <c r="F33" s="21">
        <f t="shared" si="4"/>
        <v>0</v>
      </c>
      <c r="G33" s="22">
        <f t="shared" si="5"/>
        <v>-49.6</v>
      </c>
      <c r="H33" s="22">
        <f t="shared" si="5"/>
        <v>715.5</v>
      </c>
      <c r="I33" s="22">
        <f t="shared" si="5"/>
        <v>473.1</v>
      </c>
      <c r="J33" s="22">
        <f t="shared" si="5"/>
        <v>194.7</v>
      </c>
      <c r="K33" s="22">
        <f t="shared" si="5"/>
        <v>26.1</v>
      </c>
      <c r="L33" s="22">
        <f t="shared" si="5"/>
        <v>21.6</v>
      </c>
      <c r="M33" s="22">
        <f t="shared" si="5"/>
        <v>765.1</v>
      </c>
      <c r="N33" s="22">
        <f t="shared" si="5"/>
        <v>591.4</v>
      </c>
      <c r="O33" s="22">
        <f t="shared" si="5"/>
        <v>91.1</v>
      </c>
      <c r="P33" s="22">
        <f t="shared" si="5"/>
        <v>82.600000000000051</v>
      </c>
      <c r="Q33" s="22">
        <v>0</v>
      </c>
      <c r="R33" s="22">
        <f t="shared" si="6"/>
        <v>17.2</v>
      </c>
      <c r="S33" s="23">
        <v>0</v>
      </c>
      <c r="T33" s="24">
        <f t="shared" si="7"/>
        <v>-8.1999999999999993</v>
      </c>
      <c r="U33" s="24">
        <f t="shared" si="7"/>
        <v>-40.6</v>
      </c>
      <c r="V33" s="25">
        <v>0</v>
      </c>
      <c r="W33" s="26"/>
      <c r="X33" s="18">
        <v>1948</v>
      </c>
      <c r="Y33" s="27">
        <v>-49.6</v>
      </c>
      <c r="Z33" s="27">
        <v>715.5</v>
      </c>
      <c r="AA33" s="27">
        <v>473.1</v>
      </c>
      <c r="AB33" s="27">
        <v>194.7</v>
      </c>
      <c r="AC33" s="27">
        <v>26.1</v>
      </c>
      <c r="AD33" s="27">
        <v>21.6</v>
      </c>
      <c r="AE33" s="27">
        <v>765.1</v>
      </c>
      <c r="AF33" s="27">
        <v>591.4</v>
      </c>
      <c r="AG33" s="27">
        <v>91.1</v>
      </c>
      <c r="AH33" s="27">
        <f t="shared" si="8"/>
        <v>82.600000000000051</v>
      </c>
      <c r="AI33" s="22" t="s">
        <v>27</v>
      </c>
      <c r="AJ33" s="27">
        <v>17.2</v>
      </c>
      <c r="AK33" s="22" t="s">
        <v>27</v>
      </c>
      <c r="AL33" s="27">
        <v>-8.1999999999999993</v>
      </c>
      <c r="AM33" s="27">
        <v>-40.6</v>
      </c>
      <c r="AN33" s="22" t="s">
        <v>27</v>
      </c>
      <c r="AO33" s="31"/>
      <c r="AP33" s="16">
        <v>1948</v>
      </c>
      <c r="AQ33" s="17" t="s">
        <v>27</v>
      </c>
      <c r="AR33" s="17" t="s">
        <v>27</v>
      </c>
      <c r="AS33" s="17" t="s">
        <v>27</v>
      </c>
      <c r="AT33" s="17" t="s">
        <v>27</v>
      </c>
      <c r="AU33" s="17" t="s">
        <v>27</v>
      </c>
      <c r="AV33" s="17" t="s">
        <v>27</v>
      </c>
      <c r="AW33" s="17" t="s">
        <v>27</v>
      </c>
      <c r="AX33" s="17" t="s">
        <v>27</v>
      </c>
      <c r="AY33" s="17" t="s">
        <v>27</v>
      </c>
      <c r="AZ33" s="17"/>
      <c r="BA33" s="17" t="s">
        <v>27</v>
      </c>
      <c r="BB33" s="17" t="s">
        <v>27</v>
      </c>
      <c r="BC33" s="17" t="s">
        <v>27</v>
      </c>
      <c r="BD33" s="17" t="s">
        <v>27</v>
      </c>
      <c r="BE33" s="17" t="s">
        <v>27</v>
      </c>
      <c r="BF33" s="17" t="s">
        <v>27</v>
      </c>
      <c r="BG33" s="17"/>
      <c r="BH33" s="16">
        <v>1948</v>
      </c>
      <c r="BI33" s="19" t="s">
        <v>27</v>
      </c>
      <c r="BJ33" s="19" t="s">
        <v>27</v>
      </c>
      <c r="BK33" s="19" t="s">
        <v>27</v>
      </c>
      <c r="BL33" s="19" t="s">
        <v>27</v>
      </c>
      <c r="BM33" s="19" t="s">
        <v>27</v>
      </c>
      <c r="BN33" s="19" t="s">
        <v>27</v>
      </c>
      <c r="BO33" s="19" t="s">
        <v>27</v>
      </c>
      <c r="BP33" s="19" t="s">
        <v>27</v>
      </c>
      <c r="BQ33" s="19" t="s">
        <v>27</v>
      </c>
      <c r="BR33" s="19" t="s">
        <v>27</v>
      </c>
      <c r="BS33" s="19" t="s">
        <v>27</v>
      </c>
      <c r="BT33" s="19" t="s">
        <v>27</v>
      </c>
      <c r="BU33" s="19" t="s">
        <v>27</v>
      </c>
      <c r="BV33" s="19" t="s">
        <v>27</v>
      </c>
      <c r="BW33" s="19" t="s">
        <v>27</v>
      </c>
      <c r="BX33" s="19" t="s">
        <v>27</v>
      </c>
      <c r="BY33" s="9"/>
    </row>
    <row r="34" spans="1:77" x14ac:dyDescent="0.25">
      <c r="A34" s="16">
        <v>1949</v>
      </c>
      <c r="B34" s="20">
        <f t="shared" si="0"/>
        <v>-7.1054273576010019E-15</v>
      </c>
      <c r="C34" s="20">
        <f t="shared" si="1"/>
        <v>0</v>
      </c>
      <c r="D34" s="20">
        <f t="shared" si="2"/>
        <v>3.5527136788005009E-14</v>
      </c>
      <c r="E34" s="20">
        <f t="shared" si="3"/>
        <v>0</v>
      </c>
      <c r="F34" s="21">
        <f t="shared" si="4"/>
        <v>0</v>
      </c>
      <c r="G34" s="22">
        <f t="shared" si="5"/>
        <v>72.5</v>
      </c>
      <c r="H34" s="22">
        <f t="shared" si="5"/>
        <v>701.1</v>
      </c>
      <c r="I34" s="22">
        <f t="shared" si="5"/>
        <v>455.9</v>
      </c>
      <c r="J34" s="22">
        <f t="shared" si="5"/>
        <v>186.4</v>
      </c>
      <c r="K34" s="22">
        <f t="shared" si="5"/>
        <v>41.2</v>
      </c>
      <c r="L34" s="22">
        <f t="shared" si="5"/>
        <v>17.600000000000001</v>
      </c>
      <c r="M34" s="22">
        <f t="shared" si="5"/>
        <v>628.6</v>
      </c>
      <c r="N34" s="22">
        <f t="shared" si="5"/>
        <v>514.4</v>
      </c>
      <c r="O34" s="22">
        <f t="shared" si="5"/>
        <v>54.599999999999994</v>
      </c>
      <c r="P34" s="22">
        <f t="shared" si="5"/>
        <v>59.600000000000051</v>
      </c>
      <c r="Q34" s="22">
        <v>0</v>
      </c>
      <c r="R34" s="22">
        <f t="shared" si="6"/>
        <v>17.600000000000001</v>
      </c>
      <c r="S34" s="23">
        <v>0</v>
      </c>
      <c r="T34" s="24">
        <f t="shared" si="7"/>
        <v>-45.6</v>
      </c>
      <c r="U34" s="24">
        <f t="shared" si="7"/>
        <v>44.5</v>
      </c>
      <c r="V34" s="25">
        <v>0</v>
      </c>
      <c r="W34" s="26"/>
      <c r="X34" s="18">
        <v>1949</v>
      </c>
      <c r="Y34" s="27">
        <v>72.5</v>
      </c>
      <c r="Z34" s="27">
        <v>701.1</v>
      </c>
      <c r="AA34" s="27">
        <v>455.9</v>
      </c>
      <c r="AB34" s="27">
        <v>186.4</v>
      </c>
      <c r="AC34" s="27">
        <v>41.2</v>
      </c>
      <c r="AD34" s="27">
        <v>17.600000000000001</v>
      </c>
      <c r="AE34" s="27">
        <v>628.6</v>
      </c>
      <c r="AF34" s="27">
        <v>514.4</v>
      </c>
      <c r="AG34" s="27">
        <v>54.599999999999994</v>
      </c>
      <c r="AH34" s="27">
        <f t="shared" si="8"/>
        <v>59.600000000000051</v>
      </c>
      <c r="AI34" s="22" t="s">
        <v>27</v>
      </c>
      <c r="AJ34" s="27">
        <v>17.600000000000001</v>
      </c>
      <c r="AK34" s="22" t="s">
        <v>27</v>
      </c>
      <c r="AL34" s="27">
        <v>-45.6</v>
      </c>
      <c r="AM34" s="27">
        <v>44.5</v>
      </c>
      <c r="AN34" s="22" t="s">
        <v>27</v>
      </c>
      <c r="AO34" s="31"/>
      <c r="AP34" s="16">
        <v>1949</v>
      </c>
      <c r="AQ34" s="17" t="s">
        <v>27</v>
      </c>
      <c r="AR34" s="17" t="s">
        <v>27</v>
      </c>
      <c r="AS34" s="17" t="s">
        <v>27</v>
      </c>
      <c r="AT34" s="17" t="s">
        <v>27</v>
      </c>
      <c r="AU34" s="17" t="s">
        <v>27</v>
      </c>
      <c r="AV34" s="17" t="s">
        <v>27</v>
      </c>
      <c r="AW34" s="17" t="s">
        <v>27</v>
      </c>
      <c r="AX34" s="17" t="s">
        <v>27</v>
      </c>
      <c r="AY34" s="17" t="s">
        <v>27</v>
      </c>
      <c r="AZ34" s="17"/>
      <c r="BA34" s="17" t="s">
        <v>27</v>
      </c>
      <c r="BB34" s="17" t="s">
        <v>27</v>
      </c>
      <c r="BC34" s="17" t="s">
        <v>27</v>
      </c>
      <c r="BD34" s="17" t="s">
        <v>27</v>
      </c>
      <c r="BE34" s="17" t="s">
        <v>27</v>
      </c>
      <c r="BF34" s="17" t="s">
        <v>27</v>
      </c>
      <c r="BG34" s="17"/>
      <c r="BH34" s="16">
        <v>1949</v>
      </c>
      <c r="BI34" s="19" t="s">
        <v>27</v>
      </c>
      <c r="BJ34" s="19" t="s">
        <v>27</v>
      </c>
      <c r="BK34" s="19" t="s">
        <v>27</v>
      </c>
      <c r="BL34" s="19" t="s">
        <v>27</v>
      </c>
      <c r="BM34" s="19" t="s">
        <v>27</v>
      </c>
      <c r="BN34" s="19" t="s">
        <v>27</v>
      </c>
      <c r="BO34" s="19" t="s">
        <v>27</v>
      </c>
      <c r="BP34" s="19" t="s">
        <v>27</v>
      </c>
      <c r="BQ34" s="19" t="s">
        <v>27</v>
      </c>
      <c r="BR34" s="19" t="s">
        <v>27</v>
      </c>
      <c r="BS34" s="19" t="s">
        <v>27</v>
      </c>
      <c r="BT34" s="19" t="s">
        <v>27</v>
      </c>
      <c r="BU34" s="19" t="s">
        <v>27</v>
      </c>
      <c r="BV34" s="19" t="s">
        <v>27</v>
      </c>
      <c r="BW34" s="19" t="s">
        <v>27</v>
      </c>
      <c r="BX34" s="19" t="s">
        <v>27</v>
      </c>
      <c r="BY34" s="9"/>
    </row>
    <row r="35" spans="1:77" x14ac:dyDescent="0.25">
      <c r="A35" s="16">
        <v>1950</v>
      </c>
      <c r="B35" s="20">
        <f t="shared" si="0"/>
        <v>-2.8421709430404007E-14</v>
      </c>
      <c r="C35" s="20">
        <f t="shared" si="1"/>
        <v>0</v>
      </c>
      <c r="D35" s="20">
        <f t="shared" si="2"/>
        <v>0</v>
      </c>
      <c r="E35" s="20">
        <f t="shared" si="3"/>
        <v>0</v>
      </c>
      <c r="F35" s="21">
        <f t="shared" si="4"/>
        <v>1.4210854715202004E-14</v>
      </c>
      <c r="G35" s="33">
        <f t="shared" ref="G35:U51" si="9">AQ35</f>
        <v>163.1</v>
      </c>
      <c r="H35" s="33">
        <f t="shared" si="9"/>
        <v>994.1</v>
      </c>
      <c r="I35" s="33">
        <f t="shared" si="9"/>
        <v>699.4</v>
      </c>
      <c r="J35" s="33">
        <f t="shared" si="9"/>
        <v>232.8</v>
      </c>
      <c r="K35" s="33">
        <f t="shared" si="9"/>
        <v>23.4</v>
      </c>
      <c r="L35" s="33">
        <f t="shared" si="9"/>
        <v>38.5</v>
      </c>
      <c r="M35" s="33">
        <f t="shared" si="9"/>
        <v>831</v>
      </c>
      <c r="N35" s="33">
        <f t="shared" si="9"/>
        <v>556.40000000000009</v>
      </c>
      <c r="O35" s="33">
        <f t="shared" si="9"/>
        <v>196.7</v>
      </c>
      <c r="P35" s="33">
        <f t="shared" si="9"/>
        <v>72.400000000000006</v>
      </c>
      <c r="Q35" s="33">
        <f t="shared" si="9"/>
        <v>5.5</v>
      </c>
      <c r="R35" s="33">
        <f t="shared" si="9"/>
        <v>53</v>
      </c>
      <c r="S35" s="33">
        <f t="shared" si="9"/>
        <v>0</v>
      </c>
      <c r="T35" s="33">
        <f t="shared" si="9"/>
        <v>-44.2</v>
      </c>
      <c r="U35" s="33">
        <f t="shared" si="9"/>
        <v>171.9</v>
      </c>
      <c r="V35" s="34">
        <v>0</v>
      </c>
      <c r="W35" s="26"/>
      <c r="X35" s="18">
        <v>1950</v>
      </c>
      <c r="Y35" s="17" t="s">
        <v>27</v>
      </c>
      <c r="Z35" s="17" t="s">
        <v>27</v>
      </c>
      <c r="AA35" s="17" t="s">
        <v>27</v>
      </c>
      <c r="AB35" s="17" t="s">
        <v>27</v>
      </c>
      <c r="AC35" s="17" t="s">
        <v>27</v>
      </c>
      <c r="AD35" s="17" t="s">
        <v>27</v>
      </c>
      <c r="AE35" s="17" t="s">
        <v>27</v>
      </c>
      <c r="AF35" s="17" t="s">
        <v>27</v>
      </c>
      <c r="AG35" s="17" t="s">
        <v>27</v>
      </c>
      <c r="AH35" s="17" t="s">
        <v>27</v>
      </c>
      <c r="AI35" s="17" t="s">
        <v>27</v>
      </c>
      <c r="AJ35" s="17" t="s">
        <v>27</v>
      </c>
      <c r="AK35" s="17" t="s">
        <v>27</v>
      </c>
      <c r="AL35" s="17" t="s">
        <v>27</v>
      </c>
      <c r="AM35" s="17" t="s">
        <v>27</v>
      </c>
      <c r="AN35" s="17" t="s">
        <v>27</v>
      </c>
      <c r="AO35" s="17"/>
      <c r="AP35" s="16">
        <v>1950</v>
      </c>
      <c r="AQ35" s="35">
        <v>163.1</v>
      </c>
      <c r="AR35" s="35">
        <v>994.1</v>
      </c>
      <c r="AS35" s="35">
        <v>699.4</v>
      </c>
      <c r="AT35" s="35">
        <v>232.8</v>
      </c>
      <c r="AU35" s="35">
        <v>23.4</v>
      </c>
      <c r="AV35" s="35">
        <v>38.5</v>
      </c>
      <c r="AW35" s="35">
        <v>831</v>
      </c>
      <c r="AX35" s="35">
        <v>556.40000000000009</v>
      </c>
      <c r="AY35" s="35">
        <v>196.7</v>
      </c>
      <c r="AZ35" s="35">
        <v>72.400000000000006</v>
      </c>
      <c r="BA35" s="35">
        <v>5.5</v>
      </c>
      <c r="BB35" s="35">
        <v>53</v>
      </c>
      <c r="BC35" s="35">
        <v>0</v>
      </c>
      <c r="BD35" s="35">
        <v>-44.2</v>
      </c>
      <c r="BE35" s="36">
        <v>171.9</v>
      </c>
      <c r="BF35" s="37" t="s">
        <v>27</v>
      </c>
      <c r="BG35" s="38"/>
      <c r="BH35" s="16">
        <v>1950</v>
      </c>
      <c r="BI35" s="19" t="s">
        <v>27</v>
      </c>
      <c r="BJ35" s="19" t="s">
        <v>27</v>
      </c>
      <c r="BK35" s="19" t="s">
        <v>27</v>
      </c>
      <c r="BL35" s="19" t="s">
        <v>27</v>
      </c>
      <c r="BM35" s="19" t="s">
        <v>27</v>
      </c>
      <c r="BN35" s="19" t="s">
        <v>27</v>
      </c>
      <c r="BO35" s="19" t="s">
        <v>27</v>
      </c>
      <c r="BP35" s="19" t="s">
        <v>27</v>
      </c>
      <c r="BQ35" s="19" t="s">
        <v>27</v>
      </c>
      <c r="BR35" s="19" t="s">
        <v>27</v>
      </c>
      <c r="BS35" s="19" t="s">
        <v>27</v>
      </c>
      <c r="BT35" s="19" t="s">
        <v>27</v>
      </c>
      <c r="BU35" s="19" t="s">
        <v>27</v>
      </c>
      <c r="BV35" s="19" t="s">
        <v>27</v>
      </c>
      <c r="BW35" s="19" t="s">
        <v>27</v>
      </c>
      <c r="BX35" s="19" t="s">
        <v>27</v>
      </c>
      <c r="BY35" s="9"/>
    </row>
    <row r="36" spans="1:77" x14ac:dyDescent="0.25">
      <c r="A36" s="16">
        <v>1951</v>
      </c>
      <c r="B36" s="20">
        <f t="shared" si="0"/>
        <v>9.9999999999971223E-2</v>
      </c>
      <c r="C36" s="20">
        <f t="shared" si="1"/>
        <v>9.9999999999965894E-2</v>
      </c>
      <c r="D36" s="20">
        <f t="shared" si="2"/>
        <v>9.9999999999845102E-2</v>
      </c>
      <c r="E36" s="20">
        <f t="shared" si="3"/>
        <v>0.10000000000013642</v>
      </c>
      <c r="F36" s="21">
        <f t="shared" si="4"/>
        <v>-9.9999999999994316E-2</v>
      </c>
      <c r="G36" s="33">
        <f t="shared" si="9"/>
        <v>-203.3</v>
      </c>
      <c r="H36" s="33">
        <f t="shared" si="9"/>
        <v>1042.5999999999999</v>
      </c>
      <c r="I36" s="33">
        <f t="shared" si="9"/>
        <v>720.1</v>
      </c>
      <c r="J36" s="33">
        <f t="shared" si="9"/>
        <v>259.20000000000005</v>
      </c>
      <c r="K36" s="33">
        <f t="shared" si="9"/>
        <v>22.3</v>
      </c>
      <c r="L36" s="33">
        <f t="shared" si="9"/>
        <v>40.9</v>
      </c>
      <c r="M36" s="33">
        <f t="shared" si="9"/>
        <v>1245.8</v>
      </c>
      <c r="N36" s="33">
        <f t="shared" si="9"/>
        <v>936</v>
      </c>
      <c r="O36" s="33">
        <f t="shared" si="9"/>
        <v>223.4</v>
      </c>
      <c r="P36" s="33">
        <f t="shared" si="9"/>
        <v>80.8</v>
      </c>
      <c r="Q36" s="33">
        <f t="shared" si="9"/>
        <v>5.7</v>
      </c>
      <c r="R36" s="33">
        <f t="shared" si="9"/>
        <v>55.2</v>
      </c>
      <c r="S36" s="33">
        <f t="shared" si="9"/>
        <v>0</v>
      </c>
      <c r="T36" s="33">
        <f t="shared" si="9"/>
        <v>140.6</v>
      </c>
      <c r="U36" s="33">
        <f t="shared" si="9"/>
        <v>-7.6</v>
      </c>
      <c r="V36" s="34">
        <v>0</v>
      </c>
      <c r="W36" s="26"/>
      <c r="X36" s="18">
        <v>1951</v>
      </c>
      <c r="Y36" s="17" t="s">
        <v>27</v>
      </c>
      <c r="Z36" s="17" t="s">
        <v>27</v>
      </c>
      <c r="AA36" s="17" t="s">
        <v>27</v>
      </c>
      <c r="AB36" s="17" t="s">
        <v>27</v>
      </c>
      <c r="AC36" s="17" t="s">
        <v>27</v>
      </c>
      <c r="AD36" s="17" t="s">
        <v>27</v>
      </c>
      <c r="AE36" s="17" t="s">
        <v>27</v>
      </c>
      <c r="AF36" s="17" t="s">
        <v>27</v>
      </c>
      <c r="AG36" s="17" t="s">
        <v>27</v>
      </c>
      <c r="AH36" s="17" t="s">
        <v>27</v>
      </c>
      <c r="AI36" s="17" t="s">
        <v>27</v>
      </c>
      <c r="AJ36" s="17" t="s">
        <v>27</v>
      </c>
      <c r="AK36" s="17" t="s">
        <v>27</v>
      </c>
      <c r="AL36" s="17" t="s">
        <v>27</v>
      </c>
      <c r="AM36" s="17" t="s">
        <v>27</v>
      </c>
      <c r="AN36" s="17" t="s">
        <v>27</v>
      </c>
      <c r="AO36" s="17"/>
      <c r="AP36" s="16">
        <v>1951</v>
      </c>
      <c r="AQ36" s="35">
        <v>-203.3</v>
      </c>
      <c r="AR36" s="35">
        <v>1042.5999999999999</v>
      </c>
      <c r="AS36" s="35">
        <v>720.1</v>
      </c>
      <c r="AT36" s="35">
        <v>259.20000000000005</v>
      </c>
      <c r="AU36" s="35">
        <v>22.3</v>
      </c>
      <c r="AV36" s="35">
        <v>40.9</v>
      </c>
      <c r="AW36" s="35">
        <v>1245.8</v>
      </c>
      <c r="AX36" s="35">
        <v>936</v>
      </c>
      <c r="AY36" s="35">
        <v>223.4</v>
      </c>
      <c r="AZ36" s="35">
        <v>80.8</v>
      </c>
      <c r="BA36" s="35">
        <v>5.7</v>
      </c>
      <c r="BB36" s="35">
        <v>55.2</v>
      </c>
      <c r="BC36" s="35">
        <v>0</v>
      </c>
      <c r="BD36" s="35">
        <v>140.6</v>
      </c>
      <c r="BE36" s="36">
        <v>-7.6</v>
      </c>
      <c r="BF36" s="37" t="s">
        <v>27</v>
      </c>
      <c r="BG36" s="38"/>
      <c r="BH36" s="16">
        <v>1951</v>
      </c>
      <c r="BI36" s="19" t="s">
        <v>27</v>
      </c>
      <c r="BJ36" s="19" t="s">
        <v>27</v>
      </c>
      <c r="BK36" s="19" t="s">
        <v>27</v>
      </c>
      <c r="BL36" s="19" t="s">
        <v>27</v>
      </c>
      <c r="BM36" s="19" t="s">
        <v>27</v>
      </c>
      <c r="BN36" s="19" t="s">
        <v>27</v>
      </c>
      <c r="BO36" s="19" t="s">
        <v>27</v>
      </c>
      <c r="BP36" s="19" t="s">
        <v>27</v>
      </c>
      <c r="BQ36" s="19" t="s">
        <v>27</v>
      </c>
      <c r="BR36" s="19" t="s">
        <v>27</v>
      </c>
      <c r="BS36" s="19" t="s">
        <v>27</v>
      </c>
      <c r="BT36" s="19" t="s">
        <v>27</v>
      </c>
      <c r="BU36" s="19" t="s">
        <v>27</v>
      </c>
      <c r="BV36" s="19" t="s">
        <v>27</v>
      </c>
      <c r="BW36" s="19" t="s">
        <v>27</v>
      </c>
      <c r="BX36" s="19" t="s">
        <v>27</v>
      </c>
      <c r="BY36" s="9"/>
    </row>
    <row r="37" spans="1:77" x14ac:dyDescent="0.25">
      <c r="A37" s="16">
        <v>1952</v>
      </c>
      <c r="B37" s="20">
        <f t="shared" si="0"/>
        <v>0.10000000000000142</v>
      </c>
      <c r="C37" s="20">
        <f t="shared" si="1"/>
        <v>-0.10000000000005116</v>
      </c>
      <c r="D37" s="20">
        <f t="shared" si="2"/>
        <v>-0.10000000000002274</v>
      </c>
      <c r="E37" s="20">
        <f t="shared" si="3"/>
        <v>-9.9999999999909051E-2</v>
      </c>
      <c r="F37" s="21">
        <f t="shared" si="4"/>
        <v>-9.9999999999994316E-2</v>
      </c>
      <c r="G37" s="33">
        <f t="shared" si="9"/>
        <v>-213.1</v>
      </c>
      <c r="H37" s="33">
        <f t="shared" si="9"/>
        <v>1070.8</v>
      </c>
      <c r="I37" s="33">
        <f t="shared" si="9"/>
        <v>729.4</v>
      </c>
      <c r="J37" s="33">
        <f t="shared" si="9"/>
        <v>278</v>
      </c>
      <c r="K37" s="33">
        <f t="shared" si="9"/>
        <v>27.1</v>
      </c>
      <c r="L37" s="33">
        <f t="shared" si="9"/>
        <v>36.4</v>
      </c>
      <c r="M37" s="33">
        <f t="shared" si="9"/>
        <v>1284</v>
      </c>
      <c r="N37" s="33">
        <f t="shared" si="9"/>
        <v>945.7</v>
      </c>
      <c r="O37" s="33">
        <f t="shared" si="9"/>
        <v>233.2</v>
      </c>
      <c r="P37" s="33">
        <f t="shared" si="9"/>
        <v>99.2</v>
      </c>
      <c r="Q37" s="33">
        <f t="shared" si="9"/>
        <v>5.8</v>
      </c>
      <c r="R37" s="33">
        <f t="shared" si="9"/>
        <v>35.4</v>
      </c>
      <c r="S37" s="33">
        <f t="shared" si="9"/>
        <v>0</v>
      </c>
      <c r="T37" s="33">
        <f t="shared" si="9"/>
        <v>157.19999999999999</v>
      </c>
      <c r="U37" s="33">
        <f t="shared" si="9"/>
        <v>-20.6</v>
      </c>
      <c r="V37" s="34">
        <v>0</v>
      </c>
      <c r="W37" s="26"/>
      <c r="X37" s="18">
        <v>1952</v>
      </c>
      <c r="Y37" s="17" t="s">
        <v>27</v>
      </c>
      <c r="Z37" s="17" t="s">
        <v>27</v>
      </c>
      <c r="AA37" s="17" t="s">
        <v>27</v>
      </c>
      <c r="AB37" s="17" t="s">
        <v>27</v>
      </c>
      <c r="AC37" s="17" t="s">
        <v>27</v>
      </c>
      <c r="AD37" s="17" t="s">
        <v>27</v>
      </c>
      <c r="AE37" s="17" t="s">
        <v>27</v>
      </c>
      <c r="AF37" s="17" t="s">
        <v>27</v>
      </c>
      <c r="AG37" s="17" t="s">
        <v>27</v>
      </c>
      <c r="AH37" s="17" t="s">
        <v>27</v>
      </c>
      <c r="AI37" s="17" t="s">
        <v>27</v>
      </c>
      <c r="AJ37" s="17" t="s">
        <v>27</v>
      </c>
      <c r="AK37" s="17" t="s">
        <v>27</v>
      </c>
      <c r="AL37" s="17" t="s">
        <v>27</v>
      </c>
      <c r="AM37" s="17" t="s">
        <v>27</v>
      </c>
      <c r="AN37" s="17" t="s">
        <v>27</v>
      </c>
      <c r="AO37" s="17"/>
      <c r="AP37" s="16">
        <v>1952</v>
      </c>
      <c r="AQ37" s="35">
        <v>-213.1</v>
      </c>
      <c r="AR37" s="35">
        <v>1070.8</v>
      </c>
      <c r="AS37" s="35">
        <v>729.4</v>
      </c>
      <c r="AT37" s="35">
        <v>278</v>
      </c>
      <c r="AU37" s="35">
        <v>27.1</v>
      </c>
      <c r="AV37" s="35">
        <v>36.4</v>
      </c>
      <c r="AW37" s="35">
        <v>1284</v>
      </c>
      <c r="AX37" s="35">
        <v>945.7</v>
      </c>
      <c r="AY37" s="35">
        <v>233.2</v>
      </c>
      <c r="AZ37" s="35">
        <v>99.2</v>
      </c>
      <c r="BA37" s="35">
        <v>5.8</v>
      </c>
      <c r="BB37" s="35">
        <v>35.4</v>
      </c>
      <c r="BC37" s="35">
        <v>0</v>
      </c>
      <c r="BD37" s="35">
        <v>157.19999999999999</v>
      </c>
      <c r="BE37" s="36">
        <v>-20.6</v>
      </c>
      <c r="BF37" s="37" t="s">
        <v>27</v>
      </c>
      <c r="BG37" s="38"/>
      <c r="BH37" s="16">
        <v>1952</v>
      </c>
      <c r="BI37" s="19" t="s">
        <v>27</v>
      </c>
      <c r="BJ37" s="19" t="s">
        <v>27</v>
      </c>
      <c r="BK37" s="19" t="s">
        <v>27</v>
      </c>
      <c r="BL37" s="19" t="s">
        <v>27</v>
      </c>
      <c r="BM37" s="19" t="s">
        <v>27</v>
      </c>
      <c r="BN37" s="19" t="s">
        <v>27</v>
      </c>
      <c r="BO37" s="19" t="s">
        <v>27</v>
      </c>
      <c r="BP37" s="19" t="s">
        <v>27</v>
      </c>
      <c r="BQ37" s="19" t="s">
        <v>27</v>
      </c>
      <c r="BR37" s="19" t="s">
        <v>27</v>
      </c>
      <c r="BS37" s="19" t="s">
        <v>27</v>
      </c>
      <c r="BT37" s="19" t="s">
        <v>27</v>
      </c>
      <c r="BU37" s="19" t="s">
        <v>27</v>
      </c>
      <c r="BV37" s="19" t="s">
        <v>27</v>
      </c>
      <c r="BW37" s="19" t="s">
        <v>27</v>
      </c>
      <c r="BX37" s="19" t="s">
        <v>27</v>
      </c>
      <c r="BY37" s="9"/>
    </row>
    <row r="38" spans="1:77" x14ac:dyDescent="0.25">
      <c r="A38" s="16">
        <v>1953</v>
      </c>
      <c r="B38" s="20">
        <f t="shared" si="0"/>
        <v>0.10000000000000853</v>
      </c>
      <c r="C38" s="20">
        <f t="shared" si="1"/>
        <v>-9.9999999999880629E-2</v>
      </c>
      <c r="D38" s="20">
        <f t="shared" si="2"/>
        <v>-0.10000000000002274</v>
      </c>
      <c r="E38" s="20">
        <f t="shared" si="3"/>
        <v>-9.9999999999909051E-2</v>
      </c>
      <c r="F38" s="21">
        <f t="shared" si="4"/>
        <v>-9.9999999999965894E-2</v>
      </c>
      <c r="G38" s="33">
        <f t="shared" si="9"/>
        <v>-204.4</v>
      </c>
      <c r="H38" s="33">
        <f t="shared" si="9"/>
        <v>1016.1</v>
      </c>
      <c r="I38" s="33">
        <f t="shared" si="9"/>
        <v>638.1</v>
      </c>
      <c r="J38" s="33">
        <f t="shared" si="9"/>
        <v>310.60000000000002</v>
      </c>
      <c r="K38" s="33">
        <f t="shared" si="9"/>
        <v>25.5</v>
      </c>
      <c r="L38" s="33">
        <f t="shared" si="9"/>
        <v>42</v>
      </c>
      <c r="M38" s="33">
        <f t="shared" si="9"/>
        <v>1220.5999999999999</v>
      </c>
      <c r="N38" s="33">
        <f t="shared" si="9"/>
        <v>835.8</v>
      </c>
      <c r="O38" s="33">
        <f t="shared" si="9"/>
        <v>265</v>
      </c>
      <c r="P38" s="33">
        <f t="shared" si="9"/>
        <v>112.69999999999999</v>
      </c>
      <c r="Q38" s="33">
        <f t="shared" si="9"/>
        <v>7</v>
      </c>
      <c r="R38" s="33">
        <f t="shared" si="9"/>
        <v>35.200000000000003</v>
      </c>
      <c r="S38" s="33">
        <f t="shared" si="9"/>
        <v>0</v>
      </c>
      <c r="T38" s="33">
        <f t="shared" si="9"/>
        <v>127.5</v>
      </c>
      <c r="U38" s="33">
        <f t="shared" si="9"/>
        <v>-41.8</v>
      </c>
      <c r="V38" s="34">
        <v>0</v>
      </c>
      <c r="W38" s="26"/>
      <c r="X38" s="18">
        <v>1953</v>
      </c>
      <c r="Y38" s="17" t="s">
        <v>27</v>
      </c>
      <c r="Z38" s="17" t="s">
        <v>27</v>
      </c>
      <c r="AA38" s="17" t="s">
        <v>27</v>
      </c>
      <c r="AB38" s="17" t="s">
        <v>27</v>
      </c>
      <c r="AC38" s="17" t="s">
        <v>27</v>
      </c>
      <c r="AD38" s="17" t="s">
        <v>27</v>
      </c>
      <c r="AE38" s="17" t="s">
        <v>27</v>
      </c>
      <c r="AF38" s="17" t="s">
        <v>27</v>
      </c>
      <c r="AG38" s="17" t="s">
        <v>27</v>
      </c>
      <c r="AH38" s="17" t="s">
        <v>27</v>
      </c>
      <c r="AI38" s="17" t="s">
        <v>27</v>
      </c>
      <c r="AJ38" s="17" t="s">
        <v>27</v>
      </c>
      <c r="AK38" s="17" t="s">
        <v>27</v>
      </c>
      <c r="AL38" s="17" t="s">
        <v>27</v>
      </c>
      <c r="AM38" s="17" t="s">
        <v>27</v>
      </c>
      <c r="AN38" s="17" t="s">
        <v>27</v>
      </c>
      <c r="AO38" s="17"/>
      <c r="AP38" s="16">
        <v>1953</v>
      </c>
      <c r="AQ38" s="35">
        <v>-204.4</v>
      </c>
      <c r="AR38" s="35">
        <v>1016.1</v>
      </c>
      <c r="AS38" s="35">
        <v>638.1</v>
      </c>
      <c r="AT38" s="35">
        <v>310.60000000000002</v>
      </c>
      <c r="AU38" s="35">
        <v>25.5</v>
      </c>
      <c r="AV38" s="35">
        <v>42</v>
      </c>
      <c r="AW38" s="35">
        <v>1220.5999999999999</v>
      </c>
      <c r="AX38" s="35">
        <v>835.8</v>
      </c>
      <c r="AY38" s="35">
        <v>265</v>
      </c>
      <c r="AZ38" s="35">
        <v>112.69999999999999</v>
      </c>
      <c r="BA38" s="35">
        <v>7</v>
      </c>
      <c r="BB38" s="35">
        <v>35.200000000000003</v>
      </c>
      <c r="BC38" s="35">
        <v>0</v>
      </c>
      <c r="BD38" s="35">
        <v>127.5</v>
      </c>
      <c r="BE38" s="36">
        <v>-41.8</v>
      </c>
      <c r="BF38" s="37" t="s">
        <v>27</v>
      </c>
      <c r="BG38" s="38"/>
      <c r="BH38" s="16">
        <v>1953</v>
      </c>
      <c r="BI38" s="19" t="s">
        <v>27</v>
      </c>
      <c r="BJ38" s="19" t="s">
        <v>27</v>
      </c>
      <c r="BK38" s="19" t="s">
        <v>27</v>
      </c>
      <c r="BL38" s="19" t="s">
        <v>27</v>
      </c>
      <c r="BM38" s="19" t="s">
        <v>27</v>
      </c>
      <c r="BN38" s="19" t="s">
        <v>27</v>
      </c>
      <c r="BO38" s="19" t="s">
        <v>27</v>
      </c>
      <c r="BP38" s="19" t="s">
        <v>27</v>
      </c>
      <c r="BQ38" s="19" t="s">
        <v>27</v>
      </c>
      <c r="BR38" s="19" t="s">
        <v>27</v>
      </c>
      <c r="BS38" s="19" t="s">
        <v>27</v>
      </c>
      <c r="BT38" s="19" t="s">
        <v>27</v>
      </c>
      <c r="BU38" s="19" t="s">
        <v>27</v>
      </c>
      <c r="BV38" s="19" t="s">
        <v>27</v>
      </c>
      <c r="BW38" s="19" t="s">
        <v>27</v>
      </c>
      <c r="BX38" s="19" t="s">
        <v>27</v>
      </c>
      <c r="BY38" s="9"/>
    </row>
    <row r="39" spans="1:77" x14ac:dyDescent="0.25">
      <c r="A39" s="16">
        <v>1954</v>
      </c>
      <c r="B39" s="20">
        <f t="shared" si="0"/>
        <v>-9.9999999999994316E-2</v>
      </c>
      <c r="C39" s="20">
        <f t="shared" si="1"/>
        <v>0</v>
      </c>
      <c r="D39" s="20">
        <f t="shared" si="2"/>
        <v>1.1368683772161603E-13</v>
      </c>
      <c r="E39" s="20">
        <f t="shared" si="3"/>
        <v>0</v>
      </c>
      <c r="F39" s="21">
        <f t="shared" si="4"/>
        <v>9.9999999999994316E-2</v>
      </c>
      <c r="G39" s="33">
        <f t="shared" si="9"/>
        <v>-227.5</v>
      </c>
      <c r="H39" s="33">
        <f t="shared" si="9"/>
        <v>1092</v>
      </c>
      <c r="I39" s="33">
        <f t="shared" si="9"/>
        <v>674.09999999999991</v>
      </c>
      <c r="J39" s="33">
        <f t="shared" si="9"/>
        <v>332.4</v>
      </c>
      <c r="K39" s="33">
        <f t="shared" si="9"/>
        <v>48</v>
      </c>
      <c r="L39" s="33">
        <f t="shared" si="9"/>
        <v>37.5</v>
      </c>
      <c r="M39" s="33">
        <f t="shared" si="9"/>
        <v>1319.5</v>
      </c>
      <c r="N39" s="33">
        <f t="shared" si="9"/>
        <v>894.30000000000007</v>
      </c>
      <c r="O39" s="33">
        <f t="shared" si="9"/>
        <v>295.7</v>
      </c>
      <c r="P39" s="33">
        <f t="shared" si="9"/>
        <v>116.9</v>
      </c>
      <c r="Q39" s="33">
        <f t="shared" si="9"/>
        <v>12.6</v>
      </c>
      <c r="R39" s="33">
        <f t="shared" si="9"/>
        <v>28.9</v>
      </c>
      <c r="S39" s="33">
        <f t="shared" si="9"/>
        <v>0</v>
      </c>
      <c r="T39" s="33">
        <f t="shared" si="9"/>
        <v>172.5</v>
      </c>
      <c r="U39" s="33">
        <f t="shared" si="9"/>
        <v>-26</v>
      </c>
      <c r="V39" s="34">
        <v>0</v>
      </c>
      <c r="W39" s="26"/>
      <c r="X39" s="18">
        <v>1954</v>
      </c>
      <c r="Y39" s="17" t="s">
        <v>27</v>
      </c>
      <c r="Z39" s="17" t="s">
        <v>27</v>
      </c>
      <c r="AA39" s="17" t="s">
        <v>27</v>
      </c>
      <c r="AB39" s="17" t="s">
        <v>27</v>
      </c>
      <c r="AC39" s="17" t="s">
        <v>27</v>
      </c>
      <c r="AD39" s="17" t="s">
        <v>27</v>
      </c>
      <c r="AE39" s="17" t="s">
        <v>27</v>
      </c>
      <c r="AF39" s="17" t="s">
        <v>27</v>
      </c>
      <c r="AG39" s="17" t="s">
        <v>27</v>
      </c>
      <c r="AH39" s="17" t="s">
        <v>27</v>
      </c>
      <c r="AI39" s="17" t="s">
        <v>27</v>
      </c>
      <c r="AJ39" s="17" t="s">
        <v>27</v>
      </c>
      <c r="AK39" s="17" t="s">
        <v>27</v>
      </c>
      <c r="AL39" s="17" t="s">
        <v>27</v>
      </c>
      <c r="AM39" s="17" t="s">
        <v>27</v>
      </c>
      <c r="AN39" s="17" t="s">
        <v>27</v>
      </c>
      <c r="AO39" s="17"/>
      <c r="AP39" s="16">
        <v>1954</v>
      </c>
      <c r="AQ39" s="35">
        <v>-227.5</v>
      </c>
      <c r="AR39" s="35">
        <v>1092</v>
      </c>
      <c r="AS39" s="35">
        <v>674.09999999999991</v>
      </c>
      <c r="AT39" s="35">
        <v>332.4</v>
      </c>
      <c r="AU39" s="35">
        <v>48</v>
      </c>
      <c r="AV39" s="35">
        <v>37.5</v>
      </c>
      <c r="AW39" s="35">
        <v>1319.5</v>
      </c>
      <c r="AX39" s="35">
        <v>894.30000000000007</v>
      </c>
      <c r="AY39" s="35">
        <v>295.7</v>
      </c>
      <c r="AZ39" s="35">
        <v>116.9</v>
      </c>
      <c r="BA39" s="35">
        <v>12.6</v>
      </c>
      <c r="BB39" s="35">
        <v>28.9</v>
      </c>
      <c r="BC39" s="35">
        <v>0</v>
      </c>
      <c r="BD39" s="35">
        <v>172.5</v>
      </c>
      <c r="BE39" s="36">
        <v>-26</v>
      </c>
      <c r="BF39" s="37" t="s">
        <v>27</v>
      </c>
      <c r="BG39" s="38"/>
      <c r="BH39" s="16">
        <v>1954</v>
      </c>
      <c r="BI39" s="19" t="s">
        <v>27</v>
      </c>
      <c r="BJ39" s="19" t="s">
        <v>27</v>
      </c>
      <c r="BK39" s="19" t="s">
        <v>27</v>
      </c>
      <c r="BL39" s="19" t="s">
        <v>27</v>
      </c>
      <c r="BM39" s="19" t="s">
        <v>27</v>
      </c>
      <c r="BN39" s="19" t="s">
        <v>27</v>
      </c>
      <c r="BO39" s="19" t="s">
        <v>27</v>
      </c>
      <c r="BP39" s="19" t="s">
        <v>27</v>
      </c>
      <c r="BQ39" s="19" t="s">
        <v>27</v>
      </c>
      <c r="BR39" s="19" t="s">
        <v>27</v>
      </c>
      <c r="BS39" s="19" t="s">
        <v>27</v>
      </c>
      <c r="BT39" s="19" t="s">
        <v>27</v>
      </c>
      <c r="BU39" s="19" t="s">
        <v>27</v>
      </c>
      <c r="BV39" s="19" t="s">
        <v>27</v>
      </c>
      <c r="BW39" s="19" t="s">
        <v>27</v>
      </c>
      <c r="BX39" s="19" t="s">
        <v>27</v>
      </c>
      <c r="BY39" s="9"/>
    </row>
    <row r="40" spans="1:77" x14ac:dyDescent="0.25">
      <c r="A40" s="16">
        <v>1955</v>
      </c>
      <c r="B40" s="20">
        <f t="shared" si="0"/>
        <v>9.9999999999965894E-2</v>
      </c>
      <c r="C40" s="20">
        <f t="shared" si="1"/>
        <v>4.5519144009631418E-14</v>
      </c>
      <c r="D40" s="20">
        <f t="shared" si="2"/>
        <v>-9.9999999999958789E-2</v>
      </c>
      <c r="E40" s="20">
        <f t="shared" si="3"/>
        <v>0.10000000000013642</v>
      </c>
      <c r="F40" s="21">
        <f t="shared" si="4"/>
        <v>-9.9999999999965894E-2</v>
      </c>
      <c r="G40" s="33">
        <f t="shared" si="9"/>
        <v>1.7</v>
      </c>
      <c r="H40" s="33">
        <f t="shared" si="9"/>
        <v>1329</v>
      </c>
      <c r="I40" s="33">
        <f t="shared" si="9"/>
        <v>859.5</v>
      </c>
      <c r="J40" s="33">
        <f t="shared" si="9"/>
        <v>379.79999999999995</v>
      </c>
      <c r="K40" s="33">
        <f t="shared" si="9"/>
        <v>57.7</v>
      </c>
      <c r="L40" s="33">
        <f t="shared" si="9"/>
        <v>32.1</v>
      </c>
      <c r="M40" s="33">
        <f t="shared" si="9"/>
        <v>1327.3</v>
      </c>
      <c r="N40" s="33">
        <f t="shared" si="9"/>
        <v>883.90000000000009</v>
      </c>
      <c r="O40" s="33">
        <f t="shared" si="9"/>
        <v>291.2</v>
      </c>
      <c r="P40" s="33">
        <f t="shared" si="9"/>
        <v>143.5</v>
      </c>
      <c r="Q40" s="33">
        <f t="shared" si="9"/>
        <v>8.8000000000000007</v>
      </c>
      <c r="R40" s="33">
        <f t="shared" si="9"/>
        <v>163.19999999999999</v>
      </c>
      <c r="S40" s="33">
        <f t="shared" si="9"/>
        <v>0</v>
      </c>
      <c r="T40" s="33">
        <f t="shared" si="9"/>
        <v>36.700000000000003</v>
      </c>
      <c r="U40" s="33">
        <f t="shared" si="9"/>
        <v>201.5</v>
      </c>
      <c r="V40" s="34">
        <v>0</v>
      </c>
      <c r="W40" s="26"/>
      <c r="X40" s="18">
        <v>1955</v>
      </c>
      <c r="Y40" s="17" t="s">
        <v>27</v>
      </c>
      <c r="Z40" s="17" t="s">
        <v>27</v>
      </c>
      <c r="AA40" s="17" t="s">
        <v>27</v>
      </c>
      <c r="AB40" s="17" t="s">
        <v>27</v>
      </c>
      <c r="AC40" s="17" t="s">
        <v>27</v>
      </c>
      <c r="AD40" s="17" t="s">
        <v>27</v>
      </c>
      <c r="AE40" s="17" t="s">
        <v>27</v>
      </c>
      <c r="AF40" s="17" t="s">
        <v>27</v>
      </c>
      <c r="AG40" s="17" t="s">
        <v>27</v>
      </c>
      <c r="AH40" s="17" t="s">
        <v>27</v>
      </c>
      <c r="AI40" s="17" t="s">
        <v>27</v>
      </c>
      <c r="AJ40" s="17" t="s">
        <v>27</v>
      </c>
      <c r="AK40" s="17" t="s">
        <v>27</v>
      </c>
      <c r="AL40" s="17" t="s">
        <v>27</v>
      </c>
      <c r="AM40" s="17" t="s">
        <v>27</v>
      </c>
      <c r="AN40" s="17" t="s">
        <v>27</v>
      </c>
      <c r="AO40" s="17"/>
      <c r="AP40" s="16">
        <v>1955</v>
      </c>
      <c r="AQ40" s="35">
        <v>1.7</v>
      </c>
      <c r="AR40" s="35">
        <v>1329</v>
      </c>
      <c r="AS40" s="35">
        <v>859.5</v>
      </c>
      <c r="AT40" s="35">
        <v>379.79999999999995</v>
      </c>
      <c r="AU40" s="35">
        <v>57.7</v>
      </c>
      <c r="AV40" s="35">
        <v>32.1</v>
      </c>
      <c r="AW40" s="35">
        <v>1327.3</v>
      </c>
      <c r="AX40" s="35">
        <v>883.90000000000009</v>
      </c>
      <c r="AY40" s="35">
        <v>291.2</v>
      </c>
      <c r="AZ40" s="35">
        <v>143.5</v>
      </c>
      <c r="BA40" s="35">
        <v>8.8000000000000007</v>
      </c>
      <c r="BB40" s="35">
        <v>163.19999999999999</v>
      </c>
      <c r="BC40" s="35">
        <v>0</v>
      </c>
      <c r="BD40" s="35">
        <v>36.700000000000003</v>
      </c>
      <c r="BE40" s="36">
        <v>201.5</v>
      </c>
      <c r="BF40" s="37" t="s">
        <v>27</v>
      </c>
      <c r="BG40" s="38"/>
      <c r="BH40" s="16">
        <v>1955</v>
      </c>
      <c r="BI40" s="19" t="s">
        <v>27</v>
      </c>
      <c r="BJ40" s="19" t="s">
        <v>27</v>
      </c>
      <c r="BK40" s="19" t="s">
        <v>27</v>
      </c>
      <c r="BL40" s="19" t="s">
        <v>27</v>
      </c>
      <c r="BM40" s="19" t="s">
        <v>27</v>
      </c>
      <c r="BN40" s="19" t="s">
        <v>27</v>
      </c>
      <c r="BO40" s="19" t="s">
        <v>27</v>
      </c>
      <c r="BP40" s="19" t="s">
        <v>27</v>
      </c>
      <c r="BQ40" s="19" t="s">
        <v>27</v>
      </c>
      <c r="BR40" s="19" t="s">
        <v>27</v>
      </c>
      <c r="BS40" s="19" t="s">
        <v>27</v>
      </c>
      <c r="BT40" s="19" t="s">
        <v>27</v>
      </c>
      <c r="BU40" s="19" t="s">
        <v>27</v>
      </c>
      <c r="BV40" s="19" t="s">
        <v>27</v>
      </c>
      <c r="BW40" s="19" t="s">
        <v>27</v>
      </c>
      <c r="BX40" s="19" t="s">
        <v>27</v>
      </c>
      <c r="BY40" s="9"/>
    </row>
    <row r="41" spans="1:77" x14ac:dyDescent="0.25">
      <c r="A41" s="16">
        <v>1956</v>
      </c>
      <c r="B41" s="20">
        <f t="shared" si="0"/>
        <v>0.10000000000000853</v>
      </c>
      <c r="C41" s="20">
        <f t="shared" si="1"/>
        <v>0</v>
      </c>
      <c r="D41" s="20">
        <f t="shared" si="2"/>
        <v>-9.9999999999980105E-2</v>
      </c>
      <c r="E41" s="20">
        <f t="shared" si="3"/>
        <v>-9.9999999999909051E-2</v>
      </c>
      <c r="F41" s="21">
        <f t="shared" si="4"/>
        <v>-9.9999999999994316E-2</v>
      </c>
      <c r="G41" s="33">
        <f t="shared" si="9"/>
        <v>-183.1</v>
      </c>
      <c r="H41" s="33">
        <f t="shared" si="9"/>
        <v>1395.2</v>
      </c>
      <c r="I41" s="33">
        <f t="shared" si="9"/>
        <v>874.6</v>
      </c>
      <c r="J41" s="33">
        <f t="shared" si="9"/>
        <v>411.5</v>
      </c>
      <c r="K41" s="33">
        <f t="shared" si="9"/>
        <v>63.400000000000006</v>
      </c>
      <c r="L41" s="33">
        <f t="shared" si="9"/>
        <v>45.8</v>
      </c>
      <c r="M41" s="33">
        <f t="shared" si="9"/>
        <v>1578.3</v>
      </c>
      <c r="N41" s="33">
        <f t="shared" si="9"/>
        <v>1071.5999999999999</v>
      </c>
      <c r="O41" s="33">
        <f t="shared" si="9"/>
        <v>328</v>
      </c>
      <c r="P41" s="33">
        <f t="shared" si="9"/>
        <v>169.7</v>
      </c>
      <c r="Q41" s="33">
        <f t="shared" si="9"/>
        <v>8.9</v>
      </c>
      <c r="R41" s="33">
        <f t="shared" si="9"/>
        <v>82.6</v>
      </c>
      <c r="S41" s="33">
        <f t="shared" si="9"/>
        <v>0</v>
      </c>
      <c r="T41" s="33">
        <f t="shared" si="9"/>
        <v>161.80000000000001</v>
      </c>
      <c r="U41" s="33">
        <f t="shared" si="9"/>
        <v>61.2</v>
      </c>
      <c r="V41" s="34">
        <v>0</v>
      </c>
      <c r="W41" s="26"/>
      <c r="X41" s="18">
        <v>1956</v>
      </c>
      <c r="Y41" s="17" t="s">
        <v>27</v>
      </c>
      <c r="Z41" s="17" t="s">
        <v>27</v>
      </c>
      <c r="AA41" s="17" t="s">
        <v>27</v>
      </c>
      <c r="AB41" s="17" t="s">
        <v>27</v>
      </c>
      <c r="AC41" s="17" t="s">
        <v>27</v>
      </c>
      <c r="AD41" s="17" t="s">
        <v>27</v>
      </c>
      <c r="AE41" s="17" t="s">
        <v>27</v>
      </c>
      <c r="AF41" s="17" t="s">
        <v>27</v>
      </c>
      <c r="AG41" s="17" t="s">
        <v>27</v>
      </c>
      <c r="AH41" s="17" t="s">
        <v>27</v>
      </c>
      <c r="AI41" s="17" t="s">
        <v>27</v>
      </c>
      <c r="AJ41" s="17" t="s">
        <v>27</v>
      </c>
      <c r="AK41" s="17" t="s">
        <v>27</v>
      </c>
      <c r="AL41" s="17" t="s">
        <v>27</v>
      </c>
      <c r="AM41" s="17" t="s">
        <v>27</v>
      </c>
      <c r="AN41" s="17" t="s">
        <v>27</v>
      </c>
      <c r="AO41" s="17"/>
      <c r="AP41" s="16">
        <v>1956</v>
      </c>
      <c r="AQ41" s="35">
        <v>-183.1</v>
      </c>
      <c r="AR41" s="35">
        <v>1395.2</v>
      </c>
      <c r="AS41" s="35">
        <v>874.6</v>
      </c>
      <c r="AT41" s="35">
        <v>411.5</v>
      </c>
      <c r="AU41" s="35">
        <v>63.400000000000006</v>
      </c>
      <c r="AV41" s="35">
        <v>45.8</v>
      </c>
      <c r="AW41" s="35">
        <v>1578.3</v>
      </c>
      <c r="AX41" s="35">
        <v>1071.5999999999999</v>
      </c>
      <c r="AY41" s="35">
        <v>328</v>
      </c>
      <c r="AZ41" s="35">
        <v>169.7</v>
      </c>
      <c r="BA41" s="35">
        <v>8.9</v>
      </c>
      <c r="BB41" s="35">
        <v>82.6</v>
      </c>
      <c r="BC41" s="35">
        <v>0</v>
      </c>
      <c r="BD41" s="35">
        <v>161.80000000000001</v>
      </c>
      <c r="BE41" s="36">
        <v>61.2</v>
      </c>
      <c r="BF41" s="37" t="s">
        <v>27</v>
      </c>
      <c r="BG41" s="38"/>
      <c r="BH41" s="16">
        <v>1956</v>
      </c>
      <c r="BI41" s="19" t="s">
        <v>27</v>
      </c>
      <c r="BJ41" s="19" t="s">
        <v>27</v>
      </c>
      <c r="BK41" s="19" t="s">
        <v>27</v>
      </c>
      <c r="BL41" s="19" t="s">
        <v>27</v>
      </c>
      <c r="BM41" s="19" t="s">
        <v>27</v>
      </c>
      <c r="BN41" s="19" t="s">
        <v>27</v>
      </c>
      <c r="BO41" s="19" t="s">
        <v>27</v>
      </c>
      <c r="BP41" s="19" t="s">
        <v>27</v>
      </c>
      <c r="BQ41" s="19" t="s">
        <v>27</v>
      </c>
      <c r="BR41" s="19" t="s">
        <v>27</v>
      </c>
      <c r="BS41" s="19" t="s">
        <v>27</v>
      </c>
      <c r="BT41" s="19" t="s">
        <v>27</v>
      </c>
      <c r="BU41" s="19" t="s">
        <v>27</v>
      </c>
      <c r="BV41" s="19" t="s">
        <v>27</v>
      </c>
      <c r="BW41" s="19" t="s">
        <v>27</v>
      </c>
      <c r="BX41" s="19" t="s">
        <v>27</v>
      </c>
      <c r="BY41" s="9"/>
    </row>
    <row r="42" spans="1:77" x14ac:dyDescent="0.25">
      <c r="A42" s="16">
        <v>1957</v>
      </c>
      <c r="B42" s="20">
        <f t="shared" si="0"/>
        <v>-9.9999999999994316E-2</v>
      </c>
      <c r="C42" s="20">
        <f t="shared" si="1"/>
        <v>0.10000000000002274</v>
      </c>
      <c r="D42" s="20">
        <f t="shared" si="2"/>
        <v>0.10000000000009379</v>
      </c>
      <c r="E42" s="20">
        <f t="shared" si="3"/>
        <v>0</v>
      </c>
      <c r="F42" s="21">
        <f t="shared" si="4"/>
        <v>0.10000000000002274</v>
      </c>
      <c r="G42" s="33">
        <f t="shared" si="9"/>
        <v>-359.9</v>
      </c>
      <c r="H42" s="33">
        <f t="shared" si="9"/>
        <v>1326.9</v>
      </c>
      <c r="I42" s="33">
        <f t="shared" si="9"/>
        <v>777.4</v>
      </c>
      <c r="J42" s="33">
        <f t="shared" si="9"/>
        <v>442.1</v>
      </c>
      <c r="K42" s="33">
        <f t="shared" si="9"/>
        <v>66.099999999999994</v>
      </c>
      <c r="L42" s="33">
        <f t="shared" si="9"/>
        <v>41.2</v>
      </c>
      <c r="M42" s="33">
        <f t="shared" si="9"/>
        <v>1686.7</v>
      </c>
      <c r="N42" s="33">
        <f t="shared" si="9"/>
        <v>1161.5</v>
      </c>
      <c r="O42" s="33">
        <f t="shared" si="9"/>
        <v>353.5</v>
      </c>
      <c r="P42" s="33">
        <f t="shared" si="9"/>
        <v>166.9</v>
      </c>
      <c r="Q42" s="33">
        <f t="shared" si="9"/>
        <v>4.8</v>
      </c>
      <c r="R42" s="33">
        <f t="shared" si="9"/>
        <v>163.69999999999999</v>
      </c>
      <c r="S42" s="33">
        <f t="shared" si="9"/>
        <v>0</v>
      </c>
      <c r="T42" s="33">
        <f t="shared" si="9"/>
        <v>182.6</v>
      </c>
      <c r="U42" s="33">
        <f t="shared" si="9"/>
        <v>-13.5</v>
      </c>
      <c r="V42" s="34">
        <v>0</v>
      </c>
      <c r="W42" s="26"/>
      <c r="X42" s="18">
        <v>1957</v>
      </c>
      <c r="Y42" s="17" t="s">
        <v>27</v>
      </c>
      <c r="Z42" s="17" t="s">
        <v>27</v>
      </c>
      <c r="AA42" s="17" t="s">
        <v>27</v>
      </c>
      <c r="AB42" s="17" t="s">
        <v>27</v>
      </c>
      <c r="AC42" s="17" t="s">
        <v>27</v>
      </c>
      <c r="AD42" s="17" t="s">
        <v>27</v>
      </c>
      <c r="AE42" s="17" t="s">
        <v>27</v>
      </c>
      <c r="AF42" s="17" t="s">
        <v>27</v>
      </c>
      <c r="AG42" s="17" t="s">
        <v>27</v>
      </c>
      <c r="AH42" s="17" t="s">
        <v>27</v>
      </c>
      <c r="AI42" s="17" t="s">
        <v>27</v>
      </c>
      <c r="AJ42" s="17" t="s">
        <v>27</v>
      </c>
      <c r="AK42" s="17" t="s">
        <v>27</v>
      </c>
      <c r="AL42" s="17" t="s">
        <v>27</v>
      </c>
      <c r="AM42" s="17" t="s">
        <v>27</v>
      </c>
      <c r="AN42" s="17" t="s">
        <v>27</v>
      </c>
      <c r="AO42" s="17"/>
      <c r="AP42" s="16">
        <v>1957</v>
      </c>
      <c r="AQ42" s="35">
        <v>-359.9</v>
      </c>
      <c r="AR42" s="35">
        <v>1326.9</v>
      </c>
      <c r="AS42" s="35">
        <v>777.4</v>
      </c>
      <c r="AT42" s="35">
        <v>442.1</v>
      </c>
      <c r="AU42" s="35">
        <v>66.099999999999994</v>
      </c>
      <c r="AV42" s="35">
        <v>41.2</v>
      </c>
      <c r="AW42" s="35">
        <v>1686.7</v>
      </c>
      <c r="AX42" s="35">
        <v>1161.5</v>
      </c>
      <c r="AY42" s="35">
        <v>353.5</v>
      </c>
      <c r="AZ42" s="35">
        <v>166.9</v>
      </c>
      <c r="BA42" s="35">
        <v>4.8</v>
      </c>
      <c r="BB42" s="35">
        <v>163.69999999999999</v>
      </c>
      <c r="BC42" s="35">
        <v>0</v>
      </c>
      <c r="BD42" s="35">
        <v>182.6</v>
      </c>
      <c r="BE42" s="36">
        <v>-13.5</v>
      </c>
      <c r="BF42" s="37" t="s">
        <v>27</v>
      </c>
      <c r="BG42" s="38"/>
      <c r="BH42" s="16">
        <v>1957</v>
      </c>
      <c r="BI42" s="19" t="s">
        <v>27</v>
      </c>
      <c r="BJ42" s="19" t="s">
        <v>27</v>
      </c>
      <c r="BK42" s="19" t="s">
        <v>27</v>
      </c>
      <c r="BL42" s="19" t="s">
        <v>27</v>
      </c>
      <c r="BM42" s="19" t="s">
        <v>27</v>
      </c>
      <c r="BN42" s="19" t="s">
        <v>27</v>
      </c>
      <c r="BO42" s="19" t="s">
        <v>27</v>
      </c>
      <c r="BP42" s="19" t="s">
        <v>27</v>
      </c>
      <c r="BQ42" s="19" t="s">
        <v>27</v>
      </c>
      <c r="BR42" s="19" t="s">
        <v>27</v>
      </c>
      <c r="BS42" s="19" t="s">
        <v>27</v>
      </c>
      <c r="BT42" s="19" t="s">
        <v>27</v>
      </c>
      <c r="BU42" s="19" t="s">
        <v>27</v>
      </c>
      <c r="BV42" s="19" t="s">
        <v>27</v>
      </c>
      <c r="BW42" s="19" t="s">
        <v>27</v>
      </c>
      <c r="BX42" s="19" t="s">
        <v>27</v>
      </c>
      <c r="BY42" s="9"/>
    </row>
    <row r="43" spans="1:77" x14ac:dyDescent="0.25">
      <c r="A43" s="16">
        <v>1958</v>
      </c>
      <c r="B43" s="20">
        <f t="shared" si="0"/>
        <v>-0.10000000000000853</v>
      </c>
      <c r="C43" s="20">
        <f t="shared" si="1"/>
        <v>0</v>
      </c>
      <c r="D43" s="20">
        <f t="shared" si="2"/>
        <v>-7.815970093361102E-14</v>
      </c>
      <c r="E43" s="20">
        <f t="shared" si="3"/>
        <v>9.9999999999909051E-2</v>
      </c>
      <c r="F43" s="21">
        <f t="shared" si="4"/>
        <v>0.10000000000002274</v>
      </c>
      <c r="G43" s="33">
        <f t="shared" si="9"/>
        <v>-385.5</v>
      </c>
      <c r="H43" s="33">
        <f t="shared" si="9"/>
        <v>1320.8</v>
      </c>
      <c r="I43" s="33">
        <f t="shared" si="9"/>
        <v>758.2</v>
      </c>
      <c r="J43" s="33">
        <f t="shared" si="9"/>
        <v>449.7</v>
      </c>
      <c r="K43" s="33">
        <f t="shared" si="9"/>
        <v>68.5</v>
      </c>
      <c r="L43" s="33">
        <f t="shared" si="9"/>
        <v>44.4</v>
      </c>
      <c r="M43" s="33">
        <f t="shared" si="9"/>
        <v>1706.3</v>
      </c>
      <c r="N43" s="33">
        <f t="shared" si="9"/>
        <v>1164.8999999999999</v>
      </c>
      <c r="O43" s="33">
        <f t="shared" si="9"/>
        <v>352.3</v>
      </c>
      <c r="P43" s="33">
        <f t="shared" si="9"/>
        <v>182.89999999999998</v>
      </c>
      <c r="Q43" s="33">
        <f t="shared" si="9"/>
        <v>6.3</v>
      </c>
      <c r="R43" s="33">
        <f t="shared" si="9"/>
        <v>98.7</v>
      </c>
      <c r="S43" s="33">
        <f t="shared" si="9"/>
        <v>0</v>
      </c>
      <c r="T43" s="33">
        <f t="shared" si="9"/>
        <v>209.5</v>
      </c>
      <c r="U43" s="33">
        <f t="shared" si="9"/>
        <v>-77.2</v>
      </c>
      <c r="V43" s="34">
        <v>0</v>
      </c>
      <c r="W43" s="26"/>
      <c r="X43" s="18">
        <v>1958</v>
      </c>
      <c r="Y43" s="17" t="s">
        <v>27</v>
      </c>
      <c r="Z43" s="17" t="s">
        <v>27</v>
      </c>
      <c r="AA43" s="17" t="s">
        <v>27</v>
      </c>
      <c r="AB43" s="17" t="s">
        <v>27</v>
      </c>
      <c r="AC43" s="17" t="s">
        <v>27</v>
      </c>
      <c r="AD43" s="17" t="s">
        <v>27</v>
      </c>
      <c r="AE43" s="17" t="s">
        <v>27</v>
      </c>
      <c r="AF43" s="17" t="s">
        <v>27</v>
      </c>
      <c r="AG43" s="17" t="s">
        <v>27</v>
      </c>
      <c r="AH43" s="17" t="s">
        <v>27</v>
      </c>
      <c r="AI43" s="17" t="s">
        <v>27</v>
      </c>
      <c r="AJ43" s="17" t="s">
        <v>27</v>
      </c>
      <c r="AK43" s="17" t="s">
        <v>27</v>
      </c>
      <c r="AL43" s="17" t="s">
        <v>27</v>
      </c>
      <c r="AM43" s="17" t="s">
        <v>27</v>
      </c>
      <c r="AN43" s="17" t="s">
        <v>27</v>
      </c>
      <c r="AO43" s="17"/>
      <c r="AP43" s="16">
        <v>1958</v>
      </c>
      <c r="AQ43" s="35">
        <v>-385.5</v>
      </c>
      <c r="AR43" s="35">
        <v>1320.8</v>
      </c>
      <c r="AS43" s="35">
        <v>758.2</v>
      </c>
      <c r="AT43" s="35">
        <v>449.7</v>
      </c>
      <c r="AU43" s="35">
        <v>68.5</v>
      </c>
      <c r="AV43" s="35">
        <v>44.4</v>
      </c>
      <c r="AW43" s="35">
        <v>1706.3</v>
      </c>
      <c r="AX43" s="35">
        <v>1164.8999999999999</v>
      </c>
      <c r="AY43" s="35">
        <v>352.3</v>
      </c>
      <c r="AZ43" s="35">
        <v>182.89999999999998</v>
      </c>
      <c r="BA43" s="35">
        <v>6.3</v>
      </c>
      <c r="BB43" s="35">
        <v>98.7</v>
      </c>
      <c r="BC43" s="35">
        <v>0</v>
      </c>
      <c r="BD43" s="35">
        <v>209.5</v>
      </c>
      <c r="BE43" s="36">
        <v>-77.2</v>
      </c>
      <c r="BF43" s="37" t="s">
        <v>27</v>
      </c>
      <c r="BG43" s="38"/>
      <c r="BH43" s="16">
        <v>1958</v>
      </c>
      <c r="BI43" s="19" t="s">
        <v>27</v>
      </c>
      <c r="BJ43" s="19" t="s">
        <v>27</v>
      </c>
      <c r="BK43" s="19" t="s">
        <v>27</v>
      </c>
      <c r="BL43" s="19" t="s">
        <v>27</v>
      </c>
      <c r="BM43" s="19" t="s">
        <v>27</v>
      </c>
      <c r="BN43" s="19" t="s">
        <v>27</v>
      </c>
      <c r="BO43" s="19" t="s">
        <v>27</v>
      </c>
      <c r="BP43" s="19" t="s">
        <v>27</v>
      </c>
      <c r="BQ43" s="19" t="s">
        <v>27</v>
      </c>
      <c r="BR43" s="19" t="s">
        <v>27</v>
      </c>
      <c r="BS43" s="19" t="s">
        <v>27</v>
      </c>
      <c r="BT43" s="19" t="s">
        <v>27</v>
      </c>
      <c r="BU43" s="19" t="s">
        <v>27</v>
      </c>
      <c r="BV43" s="19" t="s">
        <v>27</v>
      </c>
      <c r="BW43" s="19" t="s">
        <v>27</v>
      </c>
      <c r="BX43" s="19" t="s">
        <v>27</v>
      </c>
      <c r="BY43" s="9"/>
    </row>
    <row r="44" spans="1:77" x14ac:dyDescent="0.25">
      <c r="A44" s="16">
        <v>1959</v>
      </c>
      <c r="B44" s="20">
        <f t="shared" si="0"/>
        <v>1.4210854715202004E-14</v>
      </c>
      <c r="C44" s="20">
        <f t="shared" si="1"/>
        <v>0</v>
      </c>
      <c r="D44" s="20">
        <f t="shared" si="2"/>
        <v>0</v>
      </c>
      <c r="E44" s="20">
        <f t="shared" si="3"/>
        <v>-0.10000000000013642</v>
      </c>
      <c r="F44" s="21">
        <f t="shared" si="4"/>
        <v>0</v>
      </c>
      <c r="G44" s="33">
        <f t="shared" si="9"/>
        <v>-232.1</v>
      </c>
      <c r="H44" s="33">
        <f t="shared" si="9"/>
        <v>1402.7</v>
      </c>
      <c r="I44" s="33">
        <f t="shared" si="9"/>
        <v>780.7</v>
      </c>
      <c r="J44" s="33">
        <f t="shared" si="9"/>
        <v>499.1</v>
      </c>
      <c r="K44" s="33">
        <f t="shared" si="9"/>
        <v>75.8</v>
      </c>
      <c r="L44" s="33">
        <f t="shared" si="9"/>
        <v>47.1</v>
      </c>
      <c r="M44" s="33">
        <f t="shared" si="9"/>
        <v>1634.8</v>
      </c>
      <c r="N44" s="33">
        <f t="shared" si="9"/>
        <v>1035.3</v>
      </c>
      <c r="O44" s="33">
        <f t="shared" si="9"/>
        <v>380.7</v>
      </c>
      <c r="P44" s="33">
        <f t="shared" si="9"/>
        <v>210.1</v>
      </c>
      <c r="Q44" s="33">
        <f t="shared" si="9"/>
        <v>8.6</v>
      </c>
      <c r="R44" s="33">
        <f t="shared" si="9"/>
        <v>114.8</v>
      </c>
      <c r="S44" s="33">
        <f t="shared" si="9"/>
        <v>0</v>
      </c>
      <c r="T44" s="33">
        <f t="shared" si="9"/>
        <v>173.3</v>
      </c>
      <c r="U44" s="33">
        <f t="shared" si="9"/>
        <v>56</v>
      </c>
      <c r="V44" s="34">
        <v>0</v>
      </c>
      <c r="W44" s="26"/>
      <c r="X44" s="18">
        <v>1959</v>
      </c>
      <c r="Y44" s="17" t="s">
        <v>27</v>
      </c>
      <c r="Z44" s="17" t="s">
        <v>27</v>
      </c>
      <c r="AA44" s="17" t="s">
        <v>27</v>
      </c>
      <c r="AB44" s="17" t="s">
        <v>27</v>
      </c>
      <c r="AC44" s="17" t="s">
        <v>27</v>
      </c>
      <c r="AD44" s="17" t="s">
        <v>27</v>
      </c>
      <c r="AE44" s="17" t="s">
        <v>27</v>
      </c>
      <c r="AF44" s="17" t="s">
        <v>27</v>
      </c>
      <c r="AG44" s="17" t="s">
        <v>27</v>
      </c>
      <c r="AH44" s="17" t="s">
        <v>27</v>
      </c>
      <c r="AI44" s="17" t="s">
        <v>27</v>
      </c>
      <c r="AJ44" s="17" t="s">
        <v>27</v>
      </c>
      <c r="AK44" s="17" t="s">
        <v>27</v>
      </c>
      <c r="AL44" s="17" t="s">
        <v>27</v>
      </c>
      <c r="AM44" s="17" t="s">
        <v>27</v>
      </c>
      <c r="AN44" s="17" t="s">
        <v>27</v>
      </c>
      <c r="AO44" s="17"/>
      <c r="AP44" s="16">
        <v>1959</v>
      </c>
      <c r="AQ44" s="35">
        <v>-232.1</v>
      </c>
      <c r="AR44" s="35">
        <v>1402.7</v>
      </c>
      <c r="AS44" s="35">
        <v>780.7</v>
      </c>
      <c r="AT44" s="35">
        <v>499.1</v>
      </c>
      <c r="AU44" s="35">
        <v>75.8</v>
      </c>
      <c r="AV44" s="35">
        <v>47.1</v>
      </c>
      <c r="AW44" s="35">
        <v>1634.8</v>
      </c>
      <c r="AX44" s="35">
        <v>1035.3</v>
      </c>
      <c r="AY44" s="35">
        <v>380.7</v>
      </c>
      <c r="AZ44" s="35">
        <v>210.1</v>
      </c>
      <c r="BA44" s="35">
        <v>8.6</v>
      </c>
      <c r="BB44" s="35">
        <v>114.8</v>
      </c>
      <c r="BC44" s="35">
        <v>0</v>
      </c>
      <c r="BD44" s="35">
        <v>173.3</v>
      </c>
      <c r="BE44" s="36">
        <v>56</v>
      </c>
      <c r="BF44" s="37" t="s">
        <v>27</v>
      </c>
      <c r="BG44" s="38"/>
      <c r="BH44" s="16">
        <v>1959</v>
      </c>
      <c r="BI44" s="19" t="s">
        <v>27</v>
      </c>
      <c r="BJ44" s="19" t="s">
        <v>27</v>
      </c>
      <c r="BK44" s="19" t="s">
        <v>27</v>
      </c>
      <c r="BL44" s="19" t="s">
        <v>27</v>
      </c>
      <c r="BM44" s="19" t="s">
        <v>27</v>
      </c>
      <c r="BN44" s="19" t="s">
        <v>27</v>
      </c>
      <c r="BO44" s="19" t="s">
        <v>27</v>
      </c>
      <c r="BP44" s="19" t="s">
        <v>27</v>
      </c>
      <c r="BQ44" s="19" t="s">
        <v>27</v>
      </c>
      <c r="BR44" s="19" t="s">
        <v>27</v>
      </c>
      <c r="BS44" s="19" t="s">
        <v>27</v>
      </c>
      <c r="BT44" s="19" t="s">
        <v>27</v>
      </c>
      <c r="BU44" s="19" t="s">
        <v>27</v>
      </c>
      <c r="BV44" s="19" t="s">
        <v>27</v>
      </c>
      <c r="BW44" s="19" t="s">
        <v>27</v>
      </c>
      <c r="BX44" s="19" t="s">
        <v>27</v>
      </c>
      <c r="BY44" s="9"/>
    </row>
    <row r="45" spans="1:77" x14ac:dyDescent="0.25">
      <c r="A45" s="16">
        <v>1960</v>
      </c>
      <c r="B45" s="20">
        <f t="shared" si="0"/>
        <v>3.3750779948604759E-14</v>
      </c>
      <c r="C45" s="20">
        <f t="shared" si="1"/>
        <v>0</v>
      </c>
      <c r="D45" s="20">
        <f t="shared" si="2"/>
        <v>-0.10000000000008669</v>
      </c>
      <c r="E45" s="20">
        <f t="shared" si="3"/>
        <v>0</v>
      </c>
      <c r="F45" s="21">
        <f t="shared" si="4"/>
        <v>-5.6843418860808015E-14</v>
      </c>
      <c r="G45" s="33">
        <f t="shared" si="9"/>
        <v>-419.7</v>
      </c>
      <c r="H45" s="33">
        <f t="shared" si="9"/>
        <v>1444</v>
      </c>
      <c r="I45" s="33">
        <f t="shared" si="9"/>
        <v>805.7</v>
      </c>
      <c r="J45" s="33">
        <f t="shared" si="9"/>
        <v>518.20000000000005</v>
      </c>
      <c r="K45" s="33">
        <f t="shared" si="9"/>
        <v>71.3</v>
      </c>
      <c r="L45" s="33">
        <f t="shared" si="9"/>
        <v>48.9</v>
      </c>
      <c r="M45" s="33">
        <f t="shared" si="9"/>
        <v>1863.7</v>
      </c>
      <c r="N45" s="33">
        <f t="shared" si="9"/>
        <v>1211.3000000000002</v>
      </c>
      <c r="O45" s="33">
        <f t="shared" si="9"/>
        <v>398.9</v>
      </c>
      <c r="P45" s="33">
        <f t="shared" si="9"/>
        <v>237.6</v>
      </c>
      <c r="Q45" s="33">
        <f t="shared" si="9"/>
        <v>15.9</v>
      </c>
      <c r="R45" s="33">
        <f t="shared" si="9"/>
        <v>275.60000000000002</v>
      </c>
      <c r="S45" s="33">
        <f t="shared" si="9"/>
        <v>0</v>
      </c>
      <c r="T45" s="33">
        <f t="shared" si="9"/>
        <v>135.5</v>
      </c>
      <c r="U45" s="33">
        <f t="shared" si="9"/>
        <v>-8.6</v>
      </c>
      <c r="V45" s="34">
        <v>0</v>
      </c>
      <c r="W45" s="26"/>
      <c r="X45" s="18">
        <v>1960</v>
      </c>
      <c r="Y45" s="17" t="s">
        <v>27</v>
      </c>
      <c r="Z45" s="17" t="s">
        <v>27</v>
      </c>
      <c r="AA45" s="17" t="s">
        <v>27</v>
      </c>
      <c r="AB45" s="17" t="s">
        <v>27</v>
      </c>
      <c r="AC45" s="17" t="s">
        <v>27</v>
      </c>
      <c r="AD45" s="17" t="s">
        <v>27</v>
      </c>
      <c r="AE45" s="17" t="s">
        <v>27</v>
      </c>
      <c r="AF45" s="17" t="s">
        <v>27</v>
      </c>
      <c r="AG45" s="17" t="s">
        <v>27</v>
      </c>
      <c r="AH45" s="17" t="s">
        <v>27</v>
      </c>
      <c r="AI45" s="17" t="s">
        <v>27</v>
      </c>
      <c r="AJ45" s="17" t="s">
        <v>27</v>
      </c>
      <c r="AK45" s="17" t="s">
        <v>27</v>
      </c>
      <c r="AL45" s="17" t="s">
        <v>27</v>
      </c>
      <c r="AM45" s="17" t="s">
        <v>27</v>
      </c>
      <c r="AN45" s="17" t="s">
        <v>27</v>
      </c>
      <c r="AO45" s="17"/>
      <c r="AP45" s="16">
        <v>1960</v>
      </c>
      <c r="AQ45" s="35">
        <v>-419.7</v>
      </c>
      <c r="AR45" s="35">
        <v>1444</v>
      </c>
      <c r="AS45" s="35">
        <v>805.7</v>
      </c>
      <c r="AT45" s="35">
        <v>518.20000000000005</v>
      </c>
      <c r="AU45" s="35">
        <v>71.3</v>
      </c>
      <c r="AV45" s="35">
        <v>48.9</v>
      </c>
      <c r="AW45" s="35">
        <v>1863.7</v>
      </c>
      <c r="AX45" s="35">
        <v>1211.3000000000002</v>
      </c>
      <c r="AY45" s="35">
        <v>398.9</v>
      </c>
      <c r="AZ45" s="35">
        <v>237.6</v>
      </c>
      <c r="BA45" s="35">
        <v>15.9</v>
      </c>
      <c r="BB45" s="35">
        <v>275.60000000000002</v>
      </c>
      <c r="BC45" s="35">
        <v>0</v>
      </c>
      <c r="BD45" s="35">
        <v>135.5</v>
      </c>
      <c r="BE45" s="36">
        <v>-8.6</v>
      </c>
      <c r="BF45" s="37" t="s">
        <v>27</v>
      </c>
      <c r="BG45" s="38"/>
      <c r="BH45" s="16">
        <v>1960</v>
      </c>
      <c r="BI45" s="19" t="s">
        <v>27</v>
      </c>
      <c r="BJ45" s="19" t="s">
        <v>27</v>
      </c>
      <c r="BK45" s="19" t="s">
        <v>27</v>
      </c>
      <c r="BL45" s="19" t="s">
        <v>27</v>
      </c>
      <c r="BM45" s="19" t="s">
        <v>27</v>
      </c>
      <c r="BN45" s="19" t="s">
        <v>27</v>
      </c>
      <c r="BO45" s="19" t="s">
        <v>27</v>
      </c>
      <c r="BP45" s="19" t="s">
        <v>27</v>
      </c>
      <c r="BQ45" s="19" t="s">
        <v>27</v>
      </c>
      <c r="BR45" s="19" t="s">
        <v>27</v>
      </c>
      <c r="BS45" s="19" t="s">
        <v>27</v>
      </c>
      <c r="BT45" s="19" t="s">
        <v>27</v>
      </c>
      <c r="BU45" s="19" t="s">
        <v>27</v>
      </c>
      <c r="BV45" s="19" t="s">
        <v>27</v>
      </c>
      <c r="BW45" s="19" t="s">
        <v>27</v>
      </c>
      <c r="BX45" s="19" t="s">
        <v>27</v>
      </c>
      <c r="BY45" s="9"/>
    </row>
    <row r="46" spans="1:77" x14ac:dyDescent="0.25">
      <c r="A46" s="16">
        <v>1961</v>
      </c>
      <c r="B46" s="20">
        <f t="shared" si="0"/>
        <v>1.4210854715202004E-14</v>
      </c>
      <c r="C46" s="20">
        <f t="shared" si="1"/>
        <v>0</v>
      </c>
      <c r="D46" s="20">
        <f t="shared" si="2"/>
        <v>-9.9999999999923261E-2</v>
      </c>
      <c r="E46" s="20">
        <f t="shared" si="3"/>
        <v>-0.10000000000013642</v>
      </c>
      <c r="F46" s="21">
        <f t="shared" si="4"/>
        <v>0</v>
      </c>
      <c r="G46" s="33">
        <f t="shared" si="9"/>
        <v>-343.7</v>
      </c>
      <c r="H46" s="33">
        <f t="shared" si="9"/>
        <v>1508.5</v>
      </c>
      <c r="I46" s="33">
        <f t="shared" si="9"/>
        <v>842.8</v>
      </c>
      <c r="J46" s="33">
        <f t="shared" si="9"/>
        <v>545.4</v>
      </c>
      <c r="K46" s="33">
        <f t="shared" si="9"/>
        <v>75.099999999999994</v>
      </c>
      <c r="L46" s="33">
        <f t="shared" si="9"/>
        <v>45.3</v>
      </c>
      <c r="M46" s="33">
        <f t="shared" si="9"/>
        <v>1852.2</v>
      </c>
      <c r="N46" s="33">
        <f t="shared" si="9"/>
        <v>1165.1999999999998</v>
      </c>
      <c r="O46" s="33">
        <f t="shared" si="9"/>
        <v>424.9</v>
      </c>
      <c r="P46" s="33">
        <f t="shared" si="9"/>
        <v>238</v>
      </c>
      <c r="Q46" s="33">
        <f t="shared" si="9"/>
        <v>24</v>
      </c>
      <c r="R46" s="33">
        <f t="shared" si="9"/>
        <v>217.4</v>
      </c>
      <c r="S46" s="33">
        <f t="shared" si="9"/>
        <v>0</v>
      </c>
      <c r="T46" s="33">
        <f t="shared" si="9"/>
        <v>104.8</v>
      </c>
      <c r="U46" s="33">
        <f t="shared" si="9"/>
        <v>-21.5</v>
      </c>
      <c r="V46" s="34">
        <v>0</v>
      </c>
      <c r="W46" s="26"/>
      <c r="X46" s="18">
        <v>1961</v>
      </c>
      <c r="Y46" s="17" t="s">
        <v>27</v>
      </c>
      <c r="Z46" s="17" t="s">
        <v>27</v>
      </c>
      <c r="AA46" s="17" t="s">
        <v>27</v>
      </c>
      <c r="AB46" s="17" t="s">
        <v>27</v>
      </c>
      <c r="AC46" s="17" t="s">
        <v>27</v>
      </c>
      <c r="AD46" s="17" t="s">
        <v>27</v>
      </c>
      <c r="AE46" s="17" t="s">
        <v>27</v>
      </c>
      <c r="AF46" s="17" t="s">
        <v>27</v>
      </c>
      <c r="AG46" s="17" t="s">
        <v>27</v>
      </c>
      <c r="AH46" s="17" t="s">
        <v>27</v>
      </c>
      <c r="AI46" s="17" t="s">
        <v>27</v>
      </c>
      <c r="AJ46" s="17" t="s">
        <v>27</v>
      </c>
      <c r="AK46" s="17" t="s">
        <v>27</v>
      </c>
      <c r="AL46" s="17" t="s">
        <v>27</v>
      </c>
      <c r="AM46" s="17" t="s">
        <v>27</v>
      </c>
      <c r="AN46" s="17" t="s">
        <v>27</v>
      </c>
      <c r="AO46" s="17"/>
      <c r="AP46" s="16">
        <v>1961</v>
      </c>
      <c r="AQ46" s="35">
        <v>-343.7</v>
      </c>
      <c r="AR46" s="35">
        <v>1508.5</v>
      </c>
      <c r="AS46" s="35">
        <v>842.8</v>
      </c>
      <c r="AT46" s="35">
        <v>545.4</v>
      </c>
      <c r="AU46" s="35">
        <v>75.099999999999994</v>
      </c>
      <c r="AV46" s="35">
        <v>45.3</v>
      </c>
      <c r="AW46" s="35">
        <v>1852.2</v>
      </c>
      <c r="AX46" s="35">
        <v>1165.1999999999998</v>
      </c>
      <c r="AY46" s="35">
        <v>424.9</v>
      </c>
      <c r="AZ46" s="35">
        <v>238</v>
      </c>
      <c r="BA46" s="35">
        <v>24</v>
      </c>
      <c r="BB46" s="35">
        <v>217.4</v>
      </c>
      <c r="BC46" s="35">
        <v>0</v>
      </c>
      <c r="BD46" s="35">
        <v>104.8</v>
      </c>
      <c r="BE46" s="36">
        <v>-21.5</v>
      </c>
      <c r="BF46" s="37" t="s">
        <v>27</v>
      </c>
      <c r="BG46" s="38"/>
      <c r="BH46" s="16">
        <v>1961</v>
      </c>
      <c r="BI46" s="19" t="s">
        <v>27</v>
      </c>
      <c r="BJ46" s="19" t="s">
        <v>27</v>
      </c>
      <c r="BK46" s="19" t="s">
        <v>27</v>
      </c>
      <c r="BL46" s="19" t="s">
        <v>27</v>
      </c>
      <c r="BM46" s="19" t="s">
        <v>27</v>
      </c>
      <c r="BN46" s="19" t="s">
        <v>27</v>
      </c>
      <c r="BO46" s="19" t="s">
        <v>27</v>
      </c>
      <c r="BP46" s="19" t="s">
        <v>27</v>
      </c>
      <c r="BQ46" s="19" t="s">
        <v>27</v>
      </c>
      <c r="BR46" s="19" t="s">
        <v>27</v>
      </c>
      <c r="BS46" s="19" t="s">
        <v>27</v>
      </c>
      <c r="BT46" s="19" t="s">
        <v>27</v>
      </c>
      <c r="BU46" s="19" t="s">
        <v>27</v>
      </c>
      <c r="BV46" s="19" t="s">
        <v>27</v>
      </c>
      <c r="BW46" s="19" t="s">
        <v>27</v>
      </c>
      <c r="BX46" s="19" t="s">
        <v>27</v>
      </c>
      <c r="BY46" s="9"/>
    </row>
    <row r="47" spans="1:77" x14ac:dyDescent="0.25">
      <c r="A47" s="16">
        <v>1962</v>
      </c>
      <c r="B47" s="20">
        <f t="shared" si="0"/>
        <v>-7.1054273576010019E-15</v>
      </c>
      <c r="C47" s="20">
        <f t="shared" si="1"/>
        <v>9.9999999999994316E-2</v>
      </c>
      <c r="D47" s="20">
        <f t="shared" si="2"/>
        <v>8.5265128291212022E-14</v>
      </c>
      <c r="E47" s="20">
        <f t="shared" si="3"/>
        <v>9.9999999999909051E-2</v>
      </c>
      <c r="F47" s="21">
        <f t="shared" si="4"/>
        <v>0</v>
      </c>
      <c r="G47" s="33">
        <f t="shared" si="9"/>
        <v>-249.6</v>
      </c>
      <c r="H47" s="33">
        <f t="shared" si="9"/>
        <v>1626.2</v>
      </c>
      <c r="I47" s="33">
        <f t="shared" si="9"/>
        <v>934.3</v>
      </c>
      <c r="J47" s="33">
        <f t="shared" si="9"/>
        <v>578</v>
      </c>
      <c r="K47" s="33">
        <f t="shared" si="9"/>
        <v>71.900000000000006</v>
      </c>
      <c r="L47" s="33">
        <f t="shared" si="9"/>
        <v>42</v>
      </c>
      <c r="M47" s="33">
        <f t="shared" si="9"/>
        <v>1875.7</v>
      </c>
      <c r="N47" s="33">
        <f t="shared" si="9"/>
        <v>1160.8</v>
      </c>
      <c r="O47" s="33">
        <f t="shared" si="9"/>
        <v>433</v>
      </c>
      <c r="P47" s="33">
        <f t="shared" si="9"/>
        <v>258.5</v>
      </c>
      <c r="Q47" s="33">
        <f t="shared" si="9"/>
        <v>23.5</v>
      </c>
      <c r="R47" s="33">
        <f t="shared" si="9"/>
        <v>202.2</v>
      </c>
      <c r="S47" s="33">
        <f t="shared" si="9"/>
        <v>0</v>
      </c>
      <c r="T47" s="33">
        <f t="shared" si="9"/>
        <v>64.3</v>
      </c>
      <c r="U47" s="33">
        <f t="shared" si="9"/>
        <v>16.899999999999999</v>
      </c>
      <c r="V47" s="34">
        <v>0</v>
      </c>
      <c r="W47" s="26"/>
      <c r="X47" s="18">
        <v>1962</v>
      </c>
      <c r="Y47" s="17" t="s">
        <v>27</v>
      </c>
      <c r="Z47" s="17" t="s">
        <v>27</v>
      </c>
      <c r="AA47" s="17" t="s">
        <v>27</v>
      </c>
      <c r="AB47" s="17" t="s">
        <v>27</v>
      </c>
      <c r="AC47" s="17" t="s">
        <v>27</v>
      </c>
      <c r="AD47" s="17" t="s">
        <v>27</v>
      </c>
      <c r="AE47" s="17" t="s">
        <v>27</v>
      </c>
      <c r="AF47" s="17" t="s">
        <v>27</v>
      </c>
      <c r="AG47" s="17" t="s">
        <v>27</v>
      </c>
      <c r="AH47" s="17" t="s">
        <v>27</v>
      </c>
      <c r="AI47" s="17" t="s">
        <v>27</v>
      </c>
      <c r="AJ47" s="17" t="s">
        <v>27</v>
      </c>
      <c r="AK47" s="17" t="s">
        <v>27</v>
      </c>
      <c r="AL47" s="17" t="s">
        <v>27</v>
      </c>
      <c r="AM47" s="17" t="s">
        <v>27</v>
      </c>
      <c r="AN47" s="17" t="s">
        <v>27</v>
      </c>
      <c r="AO47" s="17"/>
      <c r="AP47" s="16">
        <v>1962</v>
      </c>
      <c r="AQ47" s="35">
        <v>-249.6</v>
      </c>
      <c r="AR47" s="35">
        <v>1626.2</v>
      </c>
      <c r="AS47" s="35">
        <v>934.3</v>
      </c>
      <c r="AT47" s="35">
        <v>578</v>
      </c>
      <c r="AU47" s="35">
        <v>71.900000000000006</v>
      </c>
      <c r="AV47" s="35">
        <v>42</v>
      </c>
      <c r="AW47" s="35">
        <v>1875.7</v>
      </c>
      <c r="AX47" s="35">
        <v>1160.8</v>
      </c>
      <c r="AY47" s="35">
        <v>433</v>
      </c>
      <c r="AZ47" s="35">
        <v>258.5</v>
      </c>
      <c r="BA47" s="35">
        <v>23.5</v>
      </c>
      <c r="BB47" s="35">
        <v>202.2</v>
      </c>
      <c r="BC47" s="35">
        <v>0</v>
      </c>
      <c r="BD47" s="35">
        <v>64.3</v>
      </c>
      <c r="BE47" s="36">
        <v>16.899999999999999</v>
      </c>
      <c r="BF47" s="37" t="s">
        <v>27</v>
      </c>
      <c r="BG47" s="38"/>
      <c r="BH47" s="16">
        <v>1962</v>
      </c>
      <c r="BI47" s="19" t="s">
        <v>27</v>
      </c>
      <c r="BJ47" s="19" t="s">
        <v>27</v>
      </c>
      <c r="BK47" s="19" t="s">
        <v>27</v>
      </c>
      <c r="BL47" s="19" t="s">
        <v>27</v>
      </c>
      <c r="BM47" s="19" t="s">
        <v>27</v>
      </c>
      <c r="BN47" s="19" t="s">
        <v>27</v>
      </c>
      <c r="BO47" s="19" t="s">
        <v>27</v>
      </c>
      <c r="BP47" s="19" t="s">
        <v>27</v>
      </c>
      <c r="BQ47" s="19" t="s">
        <v>27</v>
      </c>
      <c r="BR47" s="19" t="s">
        <v>27</v>
      </c>
      <c r="BS47" s="19" t="s">
        <v>27</v>
      </c>
      <c r="BT47" s="19" t="s">
        <v>27</v>
      </c>
      <c r="BU47" s="19" t="s">
        <v>27</v>
      </c>
      <c r="BV47" s="19" t="s">
        <v>27</v>
      </c>
      <c r="BW47" s="19" t="s">
        <v>27</v>
      </c>
      <c r="BX47" s="19" t="s">
        <v>27</v>
      </c>
      <c r="BY47" s="9"/>
    </row>
    <row r="48" spans="1:77" x14ac:dyDescent="0.25">
      <c r="A48" s="16">
        <v>1963</v>
      </c>
      <c r="B48" s="20">
        <f t="shared" si="0"/>
        <v>0</v>
      </c>
      <c r="C48" s="20">
        <f t="shared" si="1"/>
        <v>0</v>
      </c>
      <c r="D48" s="20">
        <f t="shared" si="2"/>
        <v>-9.9999999999972999E-2</v>
      </c>
      <c r="E48" s="20">
        <f t="shared" si="3"/>
        <v>0</v>
      </c>
      <c r="F48" s="21">
        <f t="shared" si="4"/>
        <v>0</v>
      </c>
      <c r="G48" s="33">
        <f t="shared" si="9"/>
        <v>-226.1</v>
      </c>
      <c r="H48" s="33">
        <f t="shared" si="9"/>
        <v>1804.1</v>
      </c>
      <c r="I48" s="33">
        <f t="shared" si="9"/>
        <v>1028.8</v>
      </c>
      <c r="J48" s="33">
        <f t="shared" si="9"/>
        <v>649.19999999999993</v>
      </c>
      <c r="K48" s="33">
        <f t="shared" si="9"/>
        <v>84.3</v>
      </c>
      <c r="L48" s="33">
        <f t="shared" si="9"/>
        <v>41.9</v>
      </c>
      <c r="M48" s="33">
        <f t="shared" si="9"/>
        <v>2030.2</v>
      </c>
      <c r="N48" s="33">
        <f t="shared" si="9"/>
        <v>1244.2</v>
      </c>
      <c r="O48" s="33">
        <f t="shared" si="9"/>
        <v>471</v>
      </c>
      <c r="P48" s="33">
        <f t="shared" si="9"/>
        <v>290.3</v>
      </c>
      <c r="Q48" s="33">
        <f t="shared" si="9"/>
        <v>24.7</v>
      </c>
      <c r="R48" s="33">
        <f t="shared" si="9"/>
        <v>125.3</v>
      </c>
      <c r="S48" s="33">
        <f t="shared" si="9"/>
        <v>0</v>
      </c>
      <c r="T48" s="33">
        <f t="shared" si="9"/>
        <v>210.5</v>
      </c>
      <c r="U48" s="33">
        <f t="shared" si="9"/>
        <v>109.7</v>
      </c>
      <c r="V48" s="34">
        <v>0</v>
      </c>
      <c r="W48" s="26"/>
      <c r="X48" s="18">
        <v>1963</v>
      </c>
      <c r="Y48" s="17" t="s">
        <v>27</v>
      </c>
      <c r="Z48" s="17" t="s">
        <v>27</v>
      </c>
      <c r="AA48" s="17" t="s">
        <v>27</v>
      </c>
      <c r="AB48" s="17" t="s">
        <v>27</v>
      </c>
      <c r="AC48" s="17" t="s">
        <v>27</v>
      </c>
      <c r="AD48" s="17" t="s">
        <v>27</v>
      </c>
      <c r="AE48" s="17" t="s">
        <v>27</v>
      </c>
      <c r="AF48" s="17" t="s">
        <v>27</v>
      </c>
      <c r="AG48" s="17" t="s">
        <v>27</v>
      </c>
      <c r="AH48" s="17" t="s">
        <v>27</v>
      </c>
      <c r="AI48" s="17" t="s">
        <v>27</v>
      </c>
      <c r="AJ48" s="17" t="s">
        <v>27</v>
      </c>
      <c r="AK48" s="17" t="s">
        <v>27</v>
      </c>
      <c r="AL48" s="17" t="s">
        <v>27</v>
      </c>
      <c r="AM48" s="17" t="s">
        <v>27</v>
      </c>
      <c r="AN48" s="17" t="s">
        <v>27</v>
      </c>
      <c r="AO48" s="17"/>
      <c r="AP48" s="16">
        <v>1963</v>
      </c>
      <c r="AQ48" s="35">
        <v>-226.1</v>
      </c>
      <c r="AR48" s="35">
        <v>1804.1</v>
      </c>
      <c r="AS48" s="35">
        <v>1028.8</v>
      </c>
      <c r="AT48" s="35">
        <v>649.19999999999993</v>
      </c>
      <c r="AU48" s="35">
        <v>84.3</v>
      </c>
      <c r="AV48" s="35">
        <v>41.9</v>
      </c>
      <c r="AW48" s="35">
        <v>2030.2</v>
      </c>
      <c r="AX48" s="35">
        <v>1244.2</v>
      </c>
      <c r="AY48" s="35">
        <v>471</v>
      </c>
      <c r="AZ48" s="35">
        <v>290.3</v>
      </c>
      <c r="BA48" s="35">
        <v>24.7</v>
      </c>
      <c r="BB48" s="35">
        <v>125.3</v>
      </c>
      <c r="BC48" s="35">
        <v>0</v>
      </c>
      <c r="BD48" s="35">
        <v>210.5</v>
      </c>
      <c r="BE48" s="36">
        <v>109.7</v>
      </c>
      <c r="BF48" s="37" t="s">
        <v>27</v>
      </c>
      <c r="BG48" s="38"/>
      <c r="BH48" s="16">
        <v>1963</v>
      </c>
      <c r="BI48" s="19" t="s">
        <v>27</v>
      </c>
      <c r="BJ48" s="19" t="s">
        <v>27</v>
      </c>
      <c r="BK48" s="19" t="s">
        <v>27</v>
      </c>
      <c r="BL48" s="19" t="s">
        <v>27</v>
      </c>
      <c r="BM48" s="19" t="s">
        <v>27</v>
      </c>
      <c r="BN48" s="19" t="s">
        <v>27</v>
      </c>
      <c r="BO48" s="19" t="s">
        <v>27</v>
      </c>
      <c r="BP48" s="19" t="s">
        <v>27</v>
      </c>
      <c r="BQ48" s="19" t="s">
        <v>27</v>
      </c>
      <c r="BR48" s="19" t="s">
        <v>27</v>
      </c>
      <c r="BS48" s="19" t="s">
        <v>27</v>
      </c>
      <c r="BT48" s="19" t="s">
        <v>27</v>
      </c>
      <c r="BU48" s="19" t="s">
        <v>27</v>
      </c>
      <c r="BV48" s="19" t="s">
        <v>27</v>
      </c>
      <c r="BW48" s="19" t="s">
        <v>27</v>
      </c>
      <c r="BX48" s="19" t="s">
        <v>27</v>
      </c>
      <c r="BY48" s="9"/>
    </row>
    <row r="49" spans="1:77" x14ac:dyDescent="0.25">
      <c r="A49" s="16">
        <v>1964</v>
      </c>
      <c r="B49" s="20">
        <f t="shared" si="0"/>
        <v>3.5527136788005009E-14</v>
      </c>
      <c r="C49" s="20">
        <f t="shared" si="1"/>
        <v>0</v>
      </c>
      <c r="D49" s="20">
        <f t="shared" si="2"/>
        <v>-0.10000000000002274</v>
      </c>
      <c r="E49" s="20">
        <f t="shared" si="3"/>
        <v>0</v>
      </c>
      <c r="F49" s="21">
        <f t="shared" si="4"/>
        <v>0</v>
      </c>
      <c r="G49" s="33">
        <f t="shared" si="9"/>
        <v>-444.7</v>
      </c>
      <c r="H49" s="33">
        <f t="shared" si="9"/>
        <v>1930.1</v>
      </c>
      <c r="I49" s="33">
        <f t="shared" si="9"/>
        <v>1088.5999999999999</v>
      </c>
      <c r="J49" s="33">
        <f t="shared" si="9"/>
        <v>696.1</v>
      </c>
      <c r="K49" s="33">
        <f t="shared" si="9"/>
        <v>99</v>
      </c>
      <c r="L49" s="33">
        <f t="shared" si="9"/>
        <v>46.5</v>
      </c>
      <c r="M49" s="33">
        <f t="shared" si="9"/>
        <v>2374.8000000000002</v>
      </c>
      <c r="N49" s="33">
        <f t="shared" si="9"/>
        <v>1501.6000000000001</v>
      </c>
      <c r="O49" s="33">
        <f t="shared" si="9"/>
        <v>515.1</v>
      </c>
      <c r="P49" s="33">
        <f t="shared" si="9"/>
        <v>337.29999999999995</v>
      </c>
      <c r="Q49" s="33">
        <f t="shared" si="9"/>
        <v>20.8</v>
      </c>
      <c r="R49" s="33">
        <f t="shared" si="9"/>
        <v>582.1</v>
      </c>
      <c r="S49" s="33">
        <f t="shared" si="9"/>
        <v>0</v>
      </c>
      <c r="T49" s="33">
        <f t="shared" si="9"/>
        <v>-105.8</v>
      </c>
      <c r="U49" s="33">
        <f t="shared" si="9"/>
        <v>31.6</v>
      </c>
      <c r="V49" s="34">
        <v>0</v>
      </c>
      <c r="W49" s="26"/>
      <c r="X49" s="18">
        <v>1964</v>
      </c>
      <c r="Y49" s="17" t="s">
        <v>27</v>
      </c>
      <c r="Z49" s="17" t="s">
        <v>27</v>
      </c>
      <c r="AA49" s="17" t="s">
        <v>27</v>
      </c>
      <c r="AB49" s="17" t="s">
        <v>27</v>
      </c>
      <c r="AC49" s="17" t="s">
        <v>27</v>
      </c>
      <c r="AD49" s="17" t="s">
        <v>27</v>
      </c>
      <c r="AE49" s="17" t="s">
        <v>27</v>
      </c>
      <c r="AF49" s="17" t="s">
        <v>27</v>
      </c>
      <c r="AG49" s="17" t="s">
        <v>27</v>
      </c>
      <c r="AH49" s="17" t="s">
        <v>27</v>
      </c>
      <c r="AI49" s="17" t="s">
        <v>27</v>
      </c>
      <c r="AJ49" s="17" t="s">
        <v>27</v>
      </c>
      <c r="AK49" s="17" t="s">
        <v>27</v>
      </c>
      <c r="AL49" s="17" t="s">
        <v>27</v>
      </c>
      <c r="AM49" s="17" t="s">
        <v>27</v>
      </c>
      <c r="AN49" s="17" t="s">
        <v>27</v>
      </c>
      <c r="AO49" s="17"/>
      <c r="AP49" s="16">
        <v>1964</v>
      </c>
      <c r="AQ49" s="35">
        <v>-444.7</v>
      </c>
      <c r="AR49" s="35">
        <v>1930.1</v>
      </c>
      <c r="AS49" s="35">
        <v>1088.5999999999999</v>
      </c>
      <c r="AT49" s="35">
        <v>696.1</v>
      </c>
      <c r="AU49" s="35">
        <v>99</v>
      </c>
      <c r="AV49" s="35">
        <v>46.5</v>
      </c>
      <c r="AW49" s="35">
        <v>2374.8000000000002</v>
      </c>
      <c r="AX49" s="35">
        <v>1501.6000000000001</v>
      </c>
      <c r="AY49" s="35">
        <v>515.1</v>
      </c>
      <c r="AZ49" s="35">
        <v>337.29999999999995</v>
      </c>
      <c r="BA49" s="35">
        <v>20.8</v>
      </c>
      <c r="BB49" s="35">
        <v>582.1</v>
      </c>
      <c r="BC49" s="35">
        <v>0</v>
      </c>
      <c r="BD49" s="35">
        <v>-105.8</v>
      </c>
      <c r="BE49" s="36">
        <v>31.6</v>
      </c>
      <c r="BF49" s="37" t="s">
        <v>27</v>
      </c>
      <c r="BG49" s="38"/>
      <c r="BH49" s="16">
        <v>1964</v>
      </c>
      <c r="BI49" s="19" t="s">
        <v>27</v>
      </c>
      <c r="BJ49" s="19" t="s">
        <v>27</v>
      </c>
      <c r="BK49" s="19" t="s">
        <v>27</v>
      </c>
      <c r="BL49" s="19" t="s">
        <v>27</v>
      </c>
      <c r="BM49" s="19" t="s">
        <v>27</v>
      </c>
      <c r="BN49" s="19" t="s">
        <v>27</v>
      </c>
      <c r="BO49" s="19" t="s">
        <v>27</v>
      </c>
      <c r="BP49" s="19" t="s">
        <v>27</v>
      </c>
      <c r="BQ49" s="19" t="s">
        <v>27</v>
      </c>
      <c r="BR49" s="19" t="s">
        <v>27</v>
      </c>
      <c r="BS49" s="19" t="s">
        <v>27</v>
      </c>
      <c r="BT49" s="19" t="s">
        <v>27</v>
      </c>
      <c r="BU49" s="19" t="s">
        <v>27</v>
      </c>
      <c r="BV49" s="19" t="s">
        <v>27</v>
      </c>
      <c r="BW49" s="19" t="s">
        <v>27</v>
      </c>
      <c r="BX49" s="19" t="s">
        <v>27</v>
      </c>
      <c r="BY49" s="9"/>
    </row>
    <row r="50" spans="1:77" x14ac:dyDescent="0.25">
      <c r="A50" s="16">
        <v>1965</v>
      </c>
      <c r="B50" s="20">
        <f t="shared" si="0"/>
        <v>0.10000000000003695</v>
      </c>
      <c r="C50" s="20">
        <f t="shared" si="1"/>
        <v>0</v>
      </c>
      <c r="D50" s="20">
        <f t="shared" si="2"/>
        <v>0</v>
      </c>
      <c r="E50" s="20">
        <f t="shared" si="3"/>
        <v>0</v>
      </c>
      <c r="F50" s="21">
        <f t="shared" si="4"/>
        <v>-0.10000000000002274</v>
      </c>
      <c r="G50" s="33">
        <f t="shared" si="9"/>
        <v>-442.9</v>
      </c>
      <c r="H50" s="33">
        <f t="shared" si="9"/>
        <v>2062.6</v>
      </c>
      <c r="I50" s="33">
        <f t="shared" si="9"/>
        <v>1153.5999999999999</v>
      </c>
      <c r="J50" s="33">
        <f t="shared" si="9"/>
        <v>769.1</v>
      </c>
      <c r="K50" s="33">
        <f t="shared" si="9"/>
        <v>108.6</v>
      </c>
      <c r="L50" s="33">
        <f t="shared" si="9"/>
        <v>31.3</v>
      </c>
      <c r="M50" s="33">
        <f t="shared" si="9"/>
        <v>2505.5</v>
      </c>
      <c r="N50" s="33">
        <f t="shared" si="9"/>
        <v>1578.8</v>
      </c>
      <c r="O50" s="33">
        <f t="shared" si="9"/>
        <v>554.20000000000005</v>
      </c>
      <c r="P50" s="33">
        <f t="shared" si="9"/>
        <v>354.1</v>
      </c>
      <c r="Q50" s="33">
        <f t="shared" si="9"/>
        <v>18.399999999999999</v>
      </c>
      <c r="R50" s="33">
        <f t="shared" si="9"/>
        <v>342.3</v>
      </c>
      <c r="S50" s="33">
        <f t="shared" si="9"/>
        <v>0</v>
      </c>
      <c r="T50" s="33">
        <f t="shared" si="9"/>
        <v>79.7</v>
      </c>
      <c r="U50" s="33">
        <f t="shared" si="9"/>
        <v>-21</v>
      </c>
      <c r="V50" s="34">
        <v>0</v>
      </c>
      <c r="W50" s="26"/>
      <c r="X50" s="18">
        <v>1965</v>
      </c>
      <c r="Y50" s="17" t="s">
        <v>27</v>
      </c>
      <c r="Z50" s="17" t="s">
        <v>27</v>
      </c>
      <c r="AA50" s="17" t="s">
        <v>27</v>
      </c>
      <c r="AB50" s="17" t="s">
        <v>27</v>
      </c>
      <c r="AC50" s="17" t="s">
        <v>27</v>
      </c>
      <c r="AD50" s="17" t="s">
        <v>27</v>
      </c>
      <c r="AE50" s="17" t="s">
        <v>27</v>
      </c>
      <c r="AF50" s="17" t="s">
        <v>27</v>
      </c>
      <c r="AG50" s="17" t="s">
        <v>27</v>
      </c>
      <c r="AH50" s="17" t="s">
        <v>27</v>
      </c>
      <c r="AI50" s="17" t="s">
        <v>27</v>
      </c>
      <c r="AJ50" s="17" t="s">
        <v>27</v>
      </c>
      <c r="AK50" s="17" t="s">
        <v>27</v>
      </c>
      <c r="AL50" s="17" t="s">
        <v>27</v>
      </c>
      <c r="AM50" s="17" t="s">
        <v>27</v>
      </c>
      <c r="AN50" s="17" t="s">
        <v>27</v>
      </c>
      <c r="AO50" s="17"/>
      <c r="AP50" s="16">
        <v>1965</v>
      </c>
      <c r="AQ50" s="35">
        <v>-442.9</v>
      </c>
      <c r="AR50" s="35">
        <v>2062.6</v>
      </c>
      <c r="AS50" s="35">
        <v>1153.5999999999999</v>
      </c>
      <c r="AT50" s="35">
        <v>769.1</v>
      </c>
      <c r="AU50" s="35">
        <v>108.6</v>
      </c>
      <c r="AV50" s="35">
        <v>31.3</v>
      </c>
      <c r="AW50" s="35">
        <v>2505.5</v>
      </c>
      <c r="AX50" s="35">
        <v>1578.8</v>
      </c>
      <c r="AY50" s="35">
        <v>554.20000000000005</v>
      </c>
      <c r="AZ50" s="35">
        <v>354.1</v>
      </c>
      <c r="BA50" s="35">
        <v>18.399999999999999</v>
      </c>
      <c r="BB50" s="35">
        <v>342.3</v>
      </c>
      <c r="BC50" s="35">
        <v>0</v>
      </c>
      <c r="BD50" s="35">
        <v>79.7</v>
      </c>
      <c r="BE50" s="36">
        <v>-21</v>
      </c>
      <c r="BF50" s="37" t="s">
        <v>27</v>
      </c>
      <c r="BG50" s="38"/>
      <c r="BH50" s="16">
        <v>1965</v>
      </c>
      <c r="BI50" s="19" t="s">
        <v>27</v>
      </c>
      <c r="BJ50" s="19" t="s">
        <v>27</v>
      </c>
      <c r="BK50" s="19" t="s">
        <v>27</v>
      </c>
      <c r="BL50" s="19" t="s">
        <v>27</v>
      </c>
      <c r="BM50" s="19" t="s">
        <v>27</v>
      </c>
      <c r="BN50" s="19" t="s">
        <v>27</v>
      </c>
      <c r="BO50" s="19" t="s">
        <v>27</v>
      </c>
      <c r="BP50" s="19" t="s">
        <v>27</v>
      </c>
      <c r="BQ50" s="19" t="s">
        <v>27</v>
      </c>
      <c r="BR50" s="19" t="s">
        <v>27</v>
      </c>
      <c r="BS50" s="19" t="s">
        <v>27</v>
      </c>
      <c r="BT50" s="19" t="s">
        <v>27</v>
      </c>
      <c r="BU50" s="19" t="s">
        <v>27</v>
      </c>
      <c r="BV50" s="19" t="s">
        <v>27</v>
      </c>
      <c r="BW50" s="19" t="s">
        <v>27</v>
      </c>
      <c r="BX50" s="19" t="s">
        <v>27</v>
      </c>
      <c r="BY50" s="9"/>
    </row>
    <row r="51" spans="1:77" x14ac:dyDescent="0.25">
      <c r="A51" s="16">
        <v>1966</v>
      </c>
      <c r="B51" s="20">
        <f t="shared" si="0"/>
        <v>-1.2434497875801753E-14</v>
      </c>
      <c r="C51" s="20">
        <f t="shared" si="1"/>
        <v>0</v>
      </c>
      <c r="D51" s="20">
        <f t="shared" si="2"/>
        <v>-0.1000000000000334</v>
      </c>
      <c r="E51" s="20">
        <f t="shared" si="3"/>
        <v>0</v>
      </c>
      <c r="F51" s="21">
        <f t="shared" si="4"/>
        <v>5.6843418860808015E-14</v>
      </c>
      <c r="G51" s="33">
        <f t="shared" si="9"/>
        <v>-477.8</v>
      </c>
      <c r="H51" s="33">
        <f t="shared" si="9"/>
        <v>2241.9</v>
      </c>
      <c r="I51" s="33">
        <f t="shared" si="9"/>
        <v>1235.4000000000001</v>
      </c>
      <c r="J51" s="33">
        <f t="shared" si="9"/>
        <v>839.7</v>
      </c>
      <c r="K51" s="33">
        <f t="shared" si="9"/>
        <v>136.19999999999999</v>
      </c>
      <c r="L51" s="33">
        <f t="shared" si="9"/>
        <v>30.7</v>
      </c>
      <c r="M51" s="33">
        <f t="shared" si="9"/>
        <v>2719.7</v>
      </c>
      <c r="N51" s="33">
        <f t="shared" si="9"/>
        <v>1668.8</v>
      </c>
      <c r="O51" s="33">
        <f t="shared" si="9"/>
        <v>624.09999999999991</v>
      </c>
      <c r="P51" s="33">
        <f t="shared" si="9"/>
        <v>407.8</v>
      </c>
      <c r="Q51" s="33">
        <f t="shared" si="9"/>
        <v>19</v>
      </c>
      <c r="R51" s="33">
        <f t="shared" si="9"/>
        <v>527</v>
      </c>
      <c r="S51" s="33">
        <f t="shared" si="9"/>
        <v>0</v>
      </c>
      <c r="T51" s="33">
        <f t="shared" si="9"/>
        <v>-43.1</v>
      </c>
      <c r="U51" s="33">
        <f t="shared" si="9"/>
        <v>6.1</v>
      </c>
      <c r="V51" s="34">
        <v>0</v>
      </c>
      <c r="W51" s="26"/>
      <c r="X51" s="18">
        <v>1966</v>
      </c>
      <c r="Y51" s="17" t="s">
        <v>27</v>
      </c>
      <c r="Z51" s="17" t="s">
        <v>27</v>
      </c>
      <c r="AA51" s="17" t="s">
        <v>27</v>
      </c>
      <c r="AB51" s="17" t="s">
        <v>27</v>
      </c>
      <c r="AC51" s="17" t="s">
        <v>27</v>
      </c>
      <c r="AD51" s="17" t="s">
        <v>27</v>
      </c>
      <c r="AE51" s="17" t="s">
        <v>27</v>
      </c>
      <c r="AF51" s="17" t="s">
        <v>27</v>
      </c>
      <c r="AG51" s="17" t="s">
        <v>27</v>
      </c>
      <c r="AH51" s="17" t="s">
        <v>27</v>
      </c>
      <c r="AI51" s="17" t="s">
        <v>27</v>
      </c>
      <c r="AJ51" s="17" t="s">
        <v>27</v>
      </c>
      <c r="AK51" s="17" t="s">
        <v>27</v>
      </c>
      <c r="AL51" s="17" t="s">
        <v>27</v>
      </c>
      <c r="AM51" s="17" t="s">
        <v>27</v>
      </c>
      <c r="AN51" s="17" t="s">
        <v>27</v>
      </c>
      <c r="AO51" s="17"/>
      <c r="AP51" s="16">
        <v>1966</v>
      </c>
      <c r="AQ51" s="35">
        <v>-477.8</v>
      </c>
      <c r="AR51" s="35">
        <v>2241.9</v>
      </c>
      <c r="AS51" s="35">
        <v>1235.4000000000001</v>
      </c>
      <c r="AT51" s="35">
        <v>839.7</v>
      </c>
      <c r="AU51" s="35">
        <v>136.19999999999999</v>
      </c>
      <c r="AV51" s="35">
        <v>30.7</v>
      </c>
      <c r="AW51" s="35">
        <v>2719.7</v>
      </c>
      <c r="AX51" s="35">
        <v>1668.8</v>
      </c>
      <c r="AY51" s="35">
        <v>624.09999999999991</v>
      </c>
      <c r="AZ51" s="35">
        <v>407.8</v>
      </c>
      <c r="BA51" s="35">
        <v>19</v>
      </c>
      <c r="BB51" s="35">
        <v>527</v>
      </c>
      <c r="BC51" s="35">
        <v>0</v>
      </c>
      <c r="BD51" s="35">
        <v>-43.1</v>
      </c>
      <c r="BE51" s="36">
        <v>6.1</v>
      </c>
      <c r="BF51" s="37" t="s">
        <v>27</v>
      </c>
      <c r="BG51" s="38"/>
      <c r="BH51" s="16">
        <v>1966</v>
      </c>
      <c r="BI51" s="19" t="s">
        <v>27</v>
      </c>
      <c r="BJ51" s="19" t="s">
        <v>27</v>
      </c>
      <c r="BK51" s="19" t="s">
        <v>27</v>
      </c>
      <c r="BL51" s="19" t="s">
        <v>27</v>
      </c>
      <c r="BM51" s="19" t="s">
        <v>27</v>
      </c>
      <c r="BN51" s="19" t="s">
        <v>27</v>
      </c>
      <c r="BO51" s="19" t="s">
        <v>27</v>
      </c>
      <c r="BP51" s="19" t="s">
        <v>27</v>
      </c>
      <c r="BQ51" s="19" t="s">
        <v>27</v>
      </c>
      <c r="BR51" s="19" t="s">
        <v>27</v>
      </c>
      <c r="BS51" s="19" t="s">
        <v>27</v>
      </c>
      <c r="BT51" s="19" t="s">
        <v>27</v>
      </c>
      <c r="BU51" s="19" t="s">
        <v>27</v>
      </c>
      <c r="BV51" s="19" t="s">
        <v>27</v>
      </c>
      <c r="BW51" s="19" t="s">
        <v>27</v>
      </c>
      <c r="BX51" s="19" t="s">
        <v>27</v>
      </c>
      <c r="BY51" s="9"/>
    </row>
    <row r="52" spans="1:77" x14ac:dyDescent="0.25">
      <c r="A52" s="16">
        <v>1967</v>
      </c>
      <c r="B52" s="20">
        <f t="shared" si="0"/>
        <v>9.9999999999958789E-2</v>
      </c>
      <c r="C52" s="20">
        <f t="shared" si="1"/>
        <v>-9.9999999999909051E-2</v>
      </c>
      <c r="D52" s="20">
        <f t="shared" si="2"/>
        <v>-0.10000000000003695</v>
      </c>
      <c r="E52" s="20">
        <f t="shared" si="3"/>
        <v>0</v>
      </c>
      <c r="F52" s="21">
        <f t="shared" si="4"/>
        <v>-0.10000000000002274</v>
      </c>
      <c r="G52" s="33">
        <f t="shared" ref="G52:U64" si="10">AQ52</f>
        <v>-603</v>
      </c>
      <c r="H52" s="33">
        <f t="shared" si="10"/>
        <v>2309.8000000000002</v>
      </c>
      <c r="I52" s="33">
        <f t="shared" si="10"/>
        <v>1228.6000000000001</v>
      </c>
      <c r="J52" s="33">
        <f t="shared" si="10"/>
        <v>917.40000000000009</v>
      </c>
      <c r="K52" s="33">
        <f t="shared" si="10"/>
        <v>126.6</v>
      </c>
      <c r="L52" s="33">
        <f t="shared" si="10"/>
        <v>37.299999999999997</v>
      </c>
      <c r="M52" s="33">
        <f t="shared" si="10"/>
        <v>2912.9</v>
      </c>
      <c r="N52" s="33">
        <f t="shared" si="10"/>
        <v>1755.2</v>
      </c>
      <c r="O52" s="33">
        <f t="shared" si="10"/>
        <v>667.1</v>
      </c>
      <c r="P52" s="33">
        <f t="shared" si="10"/>
        <v>474</v>
      </c>
      <c r="Q52" s="33">
        <f t="shared" si="10"/>
        <v>16.600000000000001</v>
      </c>
      <c r="R52" s="33">
        <f t="shared" si="10"/>
        <v>647.29999999999995</v>
      </c>
      <c r="S52" s="33">
        <f t="shared" si="10"/>
        <v>0</v>
      </c>
      <c r="T52" s="33">
        <f t="shared" si="10"/>
        <v>-4.4000000000000004</v>
      </c>
      <c r="U52" s="33">
        <f t="shared" si="10"/>
        <v>39.799999999999997</v>
      </c>
      <c r="V52" s="34">
        <v>0</v>
      </c>
      <c r="W52" s="26"/>
      <c r="X52" s="18">
        <v>1967</v>
      </c>
      <c r="Y52" s="17" t="s">
        <v>27</v>
      </c>
      <c r="Z52" s="17" t="s">
        <v>27</v>
      </c>
      <c r="AA52" s="17" t="s">
        <v>27</v>
      </c>
      <c r="AB52" s="17" t="s">
        <v>27</v>
      </c>
      <c r="AC52" s="17" t="s">
        <v>27</v>
      </c>
      <c r="AD52" s="17" t="s">
        <v>27</v>
      </c>
      <c r="AE52" s="17" t="s">
        <v>27</v>
      </c>
      <c r="AF52" s="17" t="s">
        <v>27</v>
      </c>
      <c r="AG52" s="17" t="s">
        <v>27</v>
      </c>
      <c r="AH52" s="17" t="s">
        <v>27</v>
      </c>
      <c r="AI52" s="17" t="s">
        <v>27</v>
      </c>
      <c r="AJ52" s="17" t="s">
        <v>27</v>
      </c>
      <c r="AK52" s="17" t="s">
        <v>27</v>
      </c>
      <c r="AL52" s="17" t="s">
        <v>27</v>
      </c>
      <c r="AM52" s="17" t="s">
        <v>27</v>
      </c>
      <c r="AN52" s="17" t="s">
        <v>27</v>
      </c>
      <c r="AO52" s="17"/>
      <c r="AP52" s="16">
        <v>1967</v>
      </c>
      <c r="AQ52" s="35">
        <v>-603</v>
      </c>
      <c r="AR52" s="35">
        <v>2309.8000000000002</v>
      </c>
      <c r="AS52" s="35">
        <v>1228.6000000000001</v>
      </c>
      <c r="AT52" s="35">
        <v>917.40000000000009</v>
      </c>
      <c r="AU52" s="35">
        <v>126.6</v>
      </c>
      <c r="AV52" s="35">
        <v>37.299999999999997</v>
      </c>
      <c r="AW52" s="35">
        <v>2912.9</v>
      </c>
      <c r="AX52" s="35">
        <v>1755.2</v>
      </c>
      <c r="AY52" s="35">
        <v>667.1</v>
      </c>
      <c r="AZ52" s="35">
        <v>474</v>
      </c>
      <c r="BA52" s="35">
        <v>16.600000000000001</v>
      </c>
      <c r="BB52" s="35">
        <v>647.29999999999995</v>
      </c>
      <c r="BC52" s="35">
        <v>0</v>
      </c>
      <c r="BD52" s="35">
        <v>-4.4000000000000004</v>
      </c>
      <c r="BE52" s="36">
        <v>39.799999999999997</v>
      </c>
      <c r="BF52" s="37" t="s">
        <v>27</v>
      </c>
      <c r="BG52" s="38"/>
      <c r="BH52" s="16">
        <v>1967</v>
      </c>
      <c r="BI52" s="19" t="s">
        <v>27</v>
      </c>
      <c r="BJ52" s="19" t="s">
        <v>27</v>
      </c>
      <c r="BK52" s="19" t="s">
        <v>27</v>
      </c>
      <c r="BL52" s="19" t="s">
        <v>27</v>
      </c>
      <c r="BM52" s="19" t="s">
        <v>27</v>
      </c>
      <c r="BN52" s="19" t="s">
        <v>27</v>
      </c>
      <c r="BO52" s="19" t="s">
        <v>27</v>
      </c>
      <c r="BP52" s="19" t="s">
        <v>27</v>
      </c>
      <c r="BQ52" s="19" t="s">
        <v>27</v>
      </c>
      <c r="BR52" s="19" t="s">
        <v>27</v>
      </c>
      <c r="BS52" s="19" t="s">
        <v>27</v>
      </c>
      <c r="BT52" s="19" t="s">
        <v>27</v>
      </c>
      <c r="BU52" s="19" t="s">
        <v>27</v>
      </c>
      <c r="BV52" s="19" t="s">
        <v>27</v>
      </c>
      <c r="BW52" s="19" t="s">
        <v>27</v>
      </c>
      <c r="BX52" s="19" t="s">
        <v>27</v>
      </c>
      <c r="BY52" s="9"/>
    </row>
    <row r="53" spans="1:77" x14ac:dyDescent="0.25">
      <c r="A53" s="16">
        <v>1968</v>
      </c>
      <c r="B53" s="20">
        <f t="shared" si="0"/>
        <v>0</v>
      </c>
      <c r="C53" s="20">
        <f t="shared" si="1"/>
        <v>0</v>
      </c>
      <c r="D53" s="20">
        <f t="shared" si="2"/>
        <v>0</v>
      </c>
      <c r="E53" s="20">
        <f t="shared" si="3"/>
        <v>9.9999999999909051E-2</v>
      </c>
      <c r="F53" s="21">
        <f t="shared" si="4"/>
        <v>0</v>
      </c>
      <c r="G53" s="33">
        <f t="shared" si="10"/>
        <v>-775.4</v>
      </c>
      <c r="H53" s="33">
        <f t="shared" si="10"/>
        <v>2537.1999999999998</v>
      </c>
      <c r="I53" s="33">
        <f t="shared" si="10"/>
        <v>1276.0999999999999</v>
      </c>
      <c r="J53" s="33">
        <f t="shared" si="10"/>
        <v>1080.0999999999999</v>
      </c>
      <c r="K53" s="33">
        <f t="shared" si="10"/>
        <v>137.5</v>
      </c>
      <c r="L53" s="33">
        <f t="shared" si="10"/>
        <v>43.5</v>
      </c>
      <c r="M53" s="33">
        <f t="shared" si="10"/>
        <v>3312.6</v>
      </c>
      <c r="N53" s="33">
        <f t="shared" si="10"/>
        <v>1936.8</v>
      </c>
      <c r="O53" s="33">
        <f t="shared" si="10"/>
        <v>796.8</v>
      </c>
      <c r="P53" s="33">
        <f t="shared" si="10"/>
        <v>564.40000000000009</v>
      </c>
      <c r="Q53" s="33">
        <f t="shared" si="10"/>
        <v>14.7</v>
      </c>
      <c r="R53" s="33">
        <f t="shared" si="10"/>
        <v>513.79999999999995</v>
      </c>
      <c r="S53" s="33">
        <f t="shared" si="10"/>
        <v>0</v>
      </c>
      <c r="T53" s="33">
        <f t="shared" si="10"/>
        <v>310.60000000000002</v>
      </c>
      <c r="U53" s="33">
        <f t="shared" si="10"/>
        <v>49</v>
      </c>
      <c r="V53" s="34">
        <v>0</v>
      </c>
      <c r="W53" s="26"/>
      <c r="X53" s="18">
        <v>1968</v>
      </c>
      <c r="Y53" s="17" t="s">
        <v>27</v>
      </c>
      <c r="Z53" s="17" t="s">
        <v>27</v>
      </c>
      <c r="AA53" s="17" t="s">
        <v>27</v>
      </c>
      <c r="AB53" s="17" t="s">
        <v>27</v>
      </c>
      <c r="AC53" s="17" t="s">
        <v>27</v>
      </c>
      <c r="AD53" s="17" t="s">
        <v>27</v>
      </c>
      <c r="AE53" s="17" t="s">
        <v>27</v>
      </c>
      <c r="AF53" s="17" t="s">
        <v>27</v>
      </c>
      <c r="AG53" s="17" t="s">
        <v>27</v>
      </c>
      <c r="AH53" s="17" t="s">
        <v>27</v>
      </c>
      <c r="AI53" s="17" t="s">
        <v>27</v>
      </c>
      <c r="AJ53" s="17" t="s">
        <v>27</v>
      </c>
      <c r="AK53" s="17" t="s">
        <v>27</v>
      </c>
      <c r="AL53" s="17" t="s">
        <v>27</v>
      </c>
      <c r="AM53" s="17" t="s">
        <v>27</v>
      </c>
      <c r="AN53" s="17" t="s">
        <v>27</v>
      </c>
      <c r="AO53" s="17"/>
      <c r="AP53" s="16">
        <v>1968</v>
      </c>
      <c r="AQ53" s="35">
        <v>-775.4</v>
      </c>
      <c r="AR53" s="35">
        <v>2537.1999999999998</v>
      </c>
      <c r="AS53" s="35">
        <v>1276.0999999999999</v>
      </c>
      <c r="AT53" s="35">
        <v>1080.0999999999999</v>
      </c>
      <c r="AU53" s="35">
        <v>137.5</v>
      </c>
      <c r="AV53" s="35">
        <v>43.5</v>
      </c>
      <c r="AW53" s="35">
        <v>3312.6</v>
      </c>
      <c r="AX53" s="35">
        <v>1936.8</v>
      </c>
      <c r="AY53" s="35">
        <v>796.8</v>
      </c>
      <c r="AZ53" s="35">
        <v>564.40000000000009</v>
      </c>
      <c r="BA53" s="35">
        <v>14.7</v>
      </c>
      <c r="BB53" s="35">
        <v>513.79999999999995</v>
      </c>
      <c r="BC53" s="35">
        <v>0</v>
      </c>
      <c r="BD53" s="35">
        <v>310.60000000000002</v>
      </c>
      <c r="BE53" s="36">
        <v>49</v>
      </c>
      <c r="BF53" s="37" t="s">
        <v>27</v>
      </c>
      <c r="BG53" s="38"/>
      <c r="BH53" s="16">
        <v>1968</v>
      </c>
      <c r="BI53" s="19" t="s">
        <v>27</v>
      </c>
      <c r="BJ53" s="19" t="s">
        <v>27</v>
      </c>
      <c r="BK53" s="19" t="s">
        <v>27</v>
      </c>
      <c r="BL53" s="19" t="s">
        <v>27</v>
      </c>
      <c r="BM53" s="19" t="s">
        <v>27</v>
      </c>
      <c r="BN53" s="19" t="s">
        <v>27</v>
      </c>
      <c r="BO53" s="19" t="s">
        <v>27</v>
      </c>
      <c r="BP53" s="19" t="s">
        <v>27</v>
      </c>
      <c r="BQ53" s="19" t="s">
        <v>27</v>
      </c>
      <c r="BR53" s="19" t="s">
        <v>27</v>
      </c>
      <c r="BS53" s="19" t="s">
        <v>27</v>
      </c>
      <c r="BT53" s="19" t="s">
        <v>27</v>
      </c>
      <c r="BU53" s="19" t="s">
        <v>27</v>
      </c>
      <c r="BV53" s="19" t="s">
        <v>27</v>
      </c>
      <c r="BW53" s="19" t="s">
        <v>27</v>
      </c>
      <c r="BX53" s="19" t="s">
        <v>27</v>
      </c>
      <c r="BY53" s="9"/>
    </row>
    <row r="54" spans="1:77" x14ac:dyDescent="0.25">
      <c r="A54" s="16">
        <v>1969</v>
      </c>
      <c r="B54" s="20">
        <f t="shared" si="0"/>
        <v>4.9737991503207013E-14</v>
      </c>
      <c r="C54" s="20">
        <f t="shared" si="1"/>
        <v>0</v>
      </c>
      <c r="D54" s="20">
        <f t="shared" si="2"/>
        <v>0.20000000000018048</v>
      </c>
      <c r="E54" s="20">
        <f t="shared" si="3"/>
        <v>0</v>
      </c>
      <c r="F54" s="21">
        <f t="shared" si="4"/>
        <v>-1.1368683772161603E-13</v>
      </c>
      <c r="G54" s="33">
        <f t="shared" si="10"/>
        <v>-708.4</v>
      </c>
      <c r="H54" s="33">
        <f t="shared" si="10"/>
        <v>2853.3</v>
      </c>
      <c r="I54" s="33">
        <f t="shared" si="10"/>
        <v>1470.3</v>
      </c>
      <c r="J54" s="33">
        <f t="shared" si="10"/>
        <v>1168.2</v>
      </c>
      <c r="K54" s="33">
        <f t="shared" si="10"/>
        <v>164.5</v>
      </c>
      <c r="L54" s="33">
        <f t="shared" si="10"/>
        <v>50.1</v>
      </c>
      <c r="M54" s="33">
        <f t="shared" si="10"/>
        <v>3561.7</v>
      </c>
      <c r="N54" s="33">
        <f t="shared" si="10"/>
        <v>2001.8999999999999</v>
      </c>
      <c r="O54" s="33">
        <f t="shared" si="10"/>
        <v>895.9</v>
      </c>
      <c r="P54" s="33">
        <f t="shared" si="10"/>
        <v>648.6</v>
      </c>
      <c r="Q54" s="33">
        <f t="shared" si="10"/>
        <v>15.3</v>
      </c>
      <c r="R54" s="33">
        <f t="shared" si="10"/>
        <v>665.6</v>
      </c>
      <c r="S54" s="33">
        <f t="shared" si="10"/>
        <v>0</v>
      </c>
      <c r="T54" s="33">
        <f t="shared" si="10"/>
        <v>90.7</v>
      </c>
      <c r="U54" s="33">
        <f t="shared" si="10"/>
        <v>47.9</v>
      </c>
      <c r="V54" s="34">
        <v>0</v>
      </c>
      <c r="W54" s="26"/>
      <c r="X54" s="18">
        <v>1969</v>
      </c>
      <c r="Y54" s="17" t="s">
        <v>27</v>
      </c>
      <c r="Z54" s="17" t="s">
        <v>27</v>
      </c>
      <c r="AA54" s="17" t="s">
        <v>27</v>
      </c>
      <c r="AB54" s="17" t="s">
        <v>27</v>
      </c>
      <c r="AC54" s="17" t="s">
        <v>27</v>
      </c>
      <c r="AD54" s="17" t="s">
        <v>27</v>
      </c>
      <c r="AE54" s="17" t="s">
        <v>27</v>
      </c>
      <c r="AF54" s="17" t="s">
        <v>27</v>
      </c>
      <c r="AG54" s="17" t="s">
        <v>27</v>
      </c>
      <c r="AH54" s="17" t="s">
        <v>27</v>
      </c>
      <c r="AI54" s="17" t="s">
        <v>27</v>
      </c>
      <c r="AJ54" s="17" t="s">
        <v>27</v>
      </c>
      <c r="AK54" s="17" t="s">
        <v>27</v>
      </c>
      <c r="AL54" s="17" t="s">
        <v>27</v>
      </c>
      <c r="AM54" s="17" t="s">
        <v>27</v>
      </c>
      <c r="AN54" s="17" t="s">
        <v>27</v>
      </c>
      <c r="AO54" s="17"/>
      <c r="AP54" s="16">
        <v>1969</v>
      </c>
      <c r="AQ54" s="35">
        <v>-708.4</v>
      </c>
      <c r="AR54" s="35">
        <v>2853.3</v>
      </c>
      <c r="AS54" s="35">
        <v>1470.3</v>
      </c>
      <c r="AT54" s="35">
        <v>1168.2</v>
      </c>
      <c r="AU54" s="35">
        <v>164.5</v>
      </c>
      <c r="AV54" s="35">
        <v>50.1</v>
      </c>
      <c r="AW54" s="35">
        <v>3561.7</v>
      </c>
      <c r="AX54" s="35">
        <v>2001.8999999999999</v>
      </c>
      <c r="AY54" s="35">
        <v>895.9</v>
      </c>
      <c r="AZ54" s="35">
        <v>648.6</v>
      </c>
      <c r="BA54" s="35">
        <v>15.3</v>
      </c>
      <c r="BB54" s="35">
        <v>665.6</v>
      </c>
      <c r="BC54" s="35">
        <v>0</v>
      </c>
      <c r="BD54" s="35">
        <v>90.7</v>
      </c>
      <c r="BE54" s="36">
        <v>47.9</v>
      </c>
      <c r="BF54" s="37" t="s">
        <v>27</v>
      </c>
      <c r="BG54" s="38"/>
      <c r="BH54" s="16">
        <v>1969</v>
      </c>
      <c r="BI54" s="19" t="s">
        <v>27</v>
      </c>
      <c r="BJ54" s="19" t="s">
        <v>27</v>
      </c>
      <c r="BK54" s="19" t="s">
        <v>27</v>
      </c>
      <c r="BL54" s="19" t="s">
        <v>27</v>
      </c>
      <c r="BM54" s="19" t="s">
        <v>27</v>
      </c>
      <c r="BN54" s="19" t="s">
        <v>27</v>
      </c>
      <c r="BO54" s="19" t="s">
        <v>27</v>
      </c>
      <c r="BP54" s="19" t="s">
        <v>27</v>
      </c>
      <c r="BQ54" s="19" t="s">
        <v>27</v>
      </c>
      <c r="BR54" s="19" t="s">
        <v>27</v>
      </c>
      <c r="BS54" s="19" t="s">
        <v>27</v>
      </c>
      <c r="BT54" s="19" t="s">
        <v>27</v>
      </c>
      <c r="BU54" s="19" t="s">
        <v>27</v>
      </c>
      <c r="BV54" s="19" t="s">
        <v>27</v>
      </c>
      <c r="BW54" s="19" t="s">
        <v>27</v>
      </c>
      <c r="BX54" s="19" t="s">
        <v>27</v>
      </c>
      <c r="BY54" s="9"/>
    </row>
    <row r="55" spans="1:77" x14ac:dyDescent="0.25">
      <c r="A55" s="16">
        <v>1970</v>
      </c>
      <c r="B55" s="20">
        <f t="shared" si="0"/>
        <v>9.9999999999965894E-2</v>
      </c>
      <c r="C55" s="20">
        <f t="shared" si="1"/>
        <v>-9.9999999999909051E-2</v>
      </c>
      <c r="D55" s="20">
        <f t="shared" si="2"/>
        <v>9.9999999999951683E-2</v>
      </c>
      <c r="E55" s="20">
        <f t="shared" si="3"/>
        <v>-0.1000000000003638</v>
      </c>
      <c r="F55" s="21">
        <f t="shared" si="4"/>
        <v>-0.10000000000004405</v>
      </c>
      <c r="G55" s="33">
        <f t="shared" si="10"/>
        <v>-1187.9000000000001</v>
      </c>
      <c r="H55" s="33">
        <f t="shared" si="10"/>
        <v>3254.5</v>
      </c>
      <c r="I55" s="33">
        <f t="shared" si="10"/>
        <v>1446.7</v>
      </c>
      <c r="J55" s="33">
        <f t="shared" si="10"/>
        <v>1544.5</v>
      </c>
      <c r="K55" s="33">
        <f t="shared" si="10"/>
        <v>193.4</v>
      </c>
      <c r="L55" s="33">
        <f t="shared" si="10"/>
        <v>69.8</v>
      </c>
      <c r="M55" s="33">
        <f t="shared" si="10"/>
        <v>4442.5</v>
      </c>
      <c r="N55" s="33">
        <f t="shared" si="10"/>
        <v>2353.7000000000003</v>
      </c>
      <c r="O55" s="33">
        <f t="shared" si="10"/>
        <v>1288.5999999999999</v>
      </c>
      <c r="P55" s="33">
        <f t="shared" si="10"/>
        <v>786.2</v>
      </c>
      <c r="Q55" s="33">
        <f t="shared" si="10"/>
        <v>13.9</v>
      </c>
      <c r="R55" s="33">
        <f t="shared" si="10"/>
        <v>848.6</v>
      </c>
      <c r="S55" s="33">
        <f t="shared" si="10"/>
        <v>45.4</v>
      </c>
      <c r="T55" s="33">
        <f t="shared" si="10"/>
        <v>396.1</v>
      </c>
      <c r="U55" s="33">
        <f t="shared" si="10"/>
        <v>102.1</v>
      </c>
      <c r="V55" s="34">
        <v>0</v>
      </c>
      <c r="W55" s="26"/>
      <c r="X55" s="18">
        <v>1970</v>
      </c>
      <c r="Y55" s="17" t="s">
        <v>27</v>
      </c>
      <c r="Z55" s="17" t="s">
        <v>27</v>
      </c>
      <c r="AA55" s="17" t="s">
        <v>27</v>
      </c>
      <c r="AB55" s="17" t="s">
        <v>27</v>
      </c>
      <c r="AC55" s="17" t="s">
        <v>27</v>
      </c>
      <c r="AD55" s="17" t="s">
        <v>27</v>
      </c>
      <c r="AE55" s="17" t="s">
        <v>27</v>
      </c>
      <c r="AF55" s="17" t="s">
        <v>27</v>
      </c>
      <c r="AG55" s="17" t="s">
        <v>27</v>
      </c>
      <c r="AH55" s="17" t="s">
        <v>27</v>
      </c>
      <c r="AI55" s="17" t="s">
        <v>27</v>
      </c>
      <c r="AJ55" s="17" t="s">
        <v>27</v>
      </c>
      <c r="AK55" s="17" t="s">
        <v>27</v>
      </c>
      <c r="AL55" s="17" t="s">
        <v>27</v>
      </c>
      <c r="AM55" s="17" t="s">
        <v>27</v>
      </c>
      <c r="AN55" s="17" t="s">
        <v>27</v>
      </c>
      <c r="AO55" s="17"/>
      <c r="AP55" s="16">
        <v>1970</v>
      </c>
      <c r="AQ55" s="35">
        <v>-1187.9000000000001</v>
      </c>
      <c r="AR55" s="35">
        <v>3254.5</v>
      </c>
      <c r="AS55" s="35">
        <v>1446.7</v>
      </c>
      <c r="AT55" s="35">
        <v>1544.5</v>
      </c>
      <c r="AU55" s="35">
        <v>193.4</v>
      </c>
      <c r="AV55" s="35">
        <v>69.8</v>
      </c>
      <c r="AW55" s="35">
        <v>4442.5</v>
      </c>
      <c r="AX55" s="35">
        <v>2353.7000000000003</v>
      </c>
      <c r="AY55" s="35">
        <v>1288.5999999999999</v>
      </c>
      <c r="AZ55" s="35">
        <v>786.2</v>
      </c>
      <c r="BA55" s="35">
        <v>13.9</v>
      </c>
      <c r="BB55" s="35">
        <v>848.6</v>
      </c>
      <c r="BC55" s="35">
        <v>45.4</v>
      </c>
      <c r="BD55" s="35">
        <v>396.1</v>
      </c>
      <c r="BE55" s="36">
        <v>102.1</v>
      </c>
      <c r="BF55" s="37" t="s">
        <v>27</v>
      </c>
      <c r="BG55" s="38"/>
      <c r="BH55" s="16">
        <v>1970</v>
      </c>
      <c r="BI55" s="19" t="s">
        <v>27</v>
      </c>
      <c r="BJ55" s="19" t="s">
        <v>27</v>
      </c>
      <c r="BK55" s="19" t="s">
        <v>27</v>
      </c>
      <c r="BL55" s="19" t="s">
        <v>27</v>
      </c>
      <c r="BM55" s="19" t="s">
        <v>27</v>
      </c>
      <c r="BN55" s="19" t="s">
        <v>27</v>
      </c>
      <c r="BO55" s="19" t="s">
        <v>27</v>
      </c>
      <c r="BP55" s="19" t="s">
        <v>27</v>
      </c>
      <c r="BQ55" s="19" t="s">
        <v>27</v>
      </c>
      <c r="BR55" s="19" t="s">
        <v>27</v>
      </c>
      <c r="BS55" s="19" t="s">
        <v>27</v>
      </c>
      <c r="BT55" s="19" t="s">
        <v>27</v>
      </c>
      <c r="BU55" s="19" t="s">
        <v>27</v>
      </c>
      <c r="BV55" s="19" t="s">
        <v>27</v>
      </c>
      <c r="BW55" s="19" t="s">
        <v>27</v>
      </c>
      <c r="BX55" s="19" t="s">
        <v>27</v>
      </c>
      <c r="BY55" s="9"/>
    </row>
    <row r="56" spans="1:77" x14ac:dyDescent="0.25">
      <c r="A56" s="16">
        <v>1971</v>
      </c>
      <c r="B56" s="20">
        <f t="shared" si="0"/>
        <v>-9.9999999999937472E-2</v>
      </c>
      <c r="C56" s="20">
        <f t="shared" si="1"/>
        <v>0</v>
      </c>
      <c r="D56" s="20">
        <f t="shared" si="2"/>
        <v>1.9895196601282805E-13</v>
      </c>
      <c r="E56" s="20">
        <f t="shared" si="3"/>
        <v>0</v>
      </c>
      <c r="F56" s="21">
        <f t="shared" si="4"/>
        <v>0.10000000000004405</v>
      </c>
      <c r="G56" s="33">
        <f t="shared" si="10"/>
        <v>-928.9</v>
      </c>
      <c r="H56" s="33">
        <f t="shared" si="10"/>
        <v>3532</v>
      </c>
      <c r="I56" s="33">
        <f t="shared" si="10"/>
        <v>1521.8</v>
      </c>
      <c r="J56" s="33">
        <f t="shared" si="10"/>
        <v>1733.3999999999999</v>
      </c>
      <c r="K56" s="33">
        <f t="shared" si="10"/>
        <v>205.7</v>
      </c>
      <c r="L56" s="33">
        <f t="shared" si="10"/>
        <v>71.099999999999994</v>
      </c>
      <c r="M56" s="33">
        <f t="shared" si="10"/>
        <v>4460.8999999999996</v>
      </c>
      <c r="N56" s="33">
        <f t="shared" si="10"/>
        <v>2272.6999999999998</v>
      </c>
      <c r="O56" s="33">
        <f t="shared" si="10"/>
        <v>1341.7</v>
      </c>
      <c r="P56" s="33">
        <f t="shared" si="10"/>
        <v>833</v>
      </c>
      <c r="Q56" s="33">
        <f t="shared" si="10"/>
        <v>13.5</v>
      </c>
      <c r="R56" s="33">
        <f t="shared" si="10"/>
        <v>895.7</v>
      </c>
      <c r="S56" s="33">
        <f t="shared" si="10"/>
        <v>39.6</v>
      </c>
      <c r="T56" s="33">
        <f t="shared" si="10"/>
        <v>193.5</v>
      </c>
      <c r="U56" s="33">
        <f t="shared" si="10"/>
        <v>200</v>
      </c>
      <c r="V56" s="34">
        <v>0</v>
      </c>
      <c r="W56" s="26"/>
      <c r="X56" s="18">
        <v>1971</v>
      </c>
      <c r="Y56" s="17" t="s">
        <v>27</v>
      </c>
      <c r="Z56" s="17" t="s">
        <v>27</v>
      </c>
      <c r="AA56" s="17" t="s">
        <v>27</v>
      </c>
      <c r="AB56" s="17" t="s">
        <v>27</v>
      </c>
      <c r="AC56" s="17" t="s">
        <v>27</v>
      </c>
      <c r="AD56" s="17" t="s">
        <v>27</v>
      </c>
      <c r="AE56" s="17" t="s">
        <v>27</v>
      </c>
      <c r="AF56" s="17" t="s">
        <v>27</v>
      </c>
      <c r="AG56" s="17" t="s">
        <v>27</v>
      </c>
      <c r="AH56" s="17" t="s">
        <v>27</v>
      </c>
      <c r="AI56" s="17" t="s">
        <v>27</v>
      </c>
      <c r="AJ56" s="17" t="s">
        <v>27</v>
      </c>
      <c r="AK56" s="17" t="s">
        <v>27</v>
      </c>
      <c r="AL56" s="17" t="s">
        <v>27</v>
      </c>
      <c r="AM56" s="17" t="s">
        <v>27</v>
      </c>
      <c r="AN56" s="17" t="s">
        <v>27</v>
      </c>
      <c r="AO56" s="17"/>
      <c r="AP56" s="16">
        <v>1971</v>
      </c>
      <c r="AQ56" s="35">
        <v>-928.9</v>
      </c>
      <c r="AR56" s="35">
        <v>3532</v>
      </c>
      <c r="AS56" s="35">
        <v>1521.8</v>
      </c>
      <c r="AT56" s="35">
        <v>1733.3999999999999</v>
      </c>
      <c r="AU56" s="35">
        <v>205.7</v>
      </c>
      <c r="AV56" s="35">
        <v>71.099999999999994</v>
      </c>
      <c r="AW56" s="35">
        <v>4460.8999999999996</v>
      </c>
      <c r="AX56" s="35">
        <v>2272.6999999999998</v>
      </c>
      <c r="AY56" s="35">
        <v>1341.7</v>
      </c>
      <c r="AZ56" s="35">
        <v>833</v>
      </c>
      <c r="BA56" s="35">
        <v>13.5</v>
      </c>
      <c r="BB56" s="35">
        <v>895.7</v>
      </c>
      <c r="BC56" s="35">
        <v>39.6</v>
      </c>
      <c r="BD56" s="35">
        <v>193.5</v>
      </c>
      <c r="BE56" s="36">
        <v>200</v>
      </c>
      <c r="BF56" s="37" t="s">
        <v>27</v>
      </c>
      <c r="BG56" s="38"/>
      <c r="BH56" s="16">
        <v>1971</v>
      </c>
      <c r="BI56" s="19" t="s">
        <v>27</v>
      </c>
      <c r="BJ56" s="19" t="s">
        <v>27</v>
      </c>
      <c r="BK56" s="19" t="s">
        <v>27</v>
      </c>
      <c r="BL56" s="19" t="s">
        <v>27</v>
      </c>
      <c r="BM56" s="19" t="s">
        <v>27</v>
      </c>
      <c r="BN56" s="19" t="s">
        <v>27</v>
      </c>
      <c r="BO56" s="19" t="s">
        <v>27</v>
      </c>
      <c r="BP56" s="19" t="s">
        <v>27</v>
      </c>
      <c r="BQ56" s="19" t="s">
        <v>27</v>
      </c>
      <c r="BR56" s="19" t="s">
        <v>27</v>
      </c>
      <c r="BS56" s="19" t="s">
        <v>27</v>
      </c>
      <c r="BT56" s="19" t="s">
        <v>27</v>
      </c>
      <c r="BU56" s="19" t="s">
        <v>27</v>
      </c>
      <c r="BV56" s="19" t="s">
        <v>27</v>
      </c>
      <c r="BW56" s="19" t="s">
        <v>27</v>
      </c>
      <c r="BX56" s="19" t="s">
        <v>27</v>
      </c>
      <c r="BY56" s="9"/>
    </row>
    <row r="57" spans="1:77" x14ac:dyDescent="0.25">
      <c r="A57" s="16">
        <v>1972</v>
      </c>
      <c r="B57" s="20">
        <f t="shared" si="0"/>
        <v>0</v>
      </c>
      <c r="C57" s="20">
        <f t="shared" si="1"/>
        <v>0</v>
      </c>
      <c r="D57" s="20">
        <f t="shared" si="2"/>
        <v>-0.10000000000029274</v>
      </c>
      <c r="E57" s="20">
        <f t="shared" si="3"/>
        <v>0.10000000000127329</v>
      </c>
      <c r="F57" s="21">
        <f t="shared" si="4"/>
        <v>4.2632564145606011E-14</v>
      </c>
      <c r="G57" s="33">
        <f t="shared" si="10"/>
        <v>-1005.7</v>
      </c>
      <c r="H57" s="33">
        <f t="shared" si="10"/>
        <v>4280.2</v>
      </c>
      <c r="I57" s="33">
        <f t="shared" si="10"/>
        <v>1886.8000000000002</v>
      </c>
      <c r="J57" s="33">
        <f t="shared" si="10"/>
        <v>1993.6</v>
      </c>
      <c r="K57" s="33">
        <f t="shared" si="10"/>
        <v>320.10000000000002</v>
      </c>
      <c r="L57" s="33">
        <f t="shared" si="10"/>
        <v>79.8</v>
      </c>
      <c r="M57" s="33">
        <f t="shared" si="10"/>
        <v>5285.9</v>
      </c>
      <c r="N57" s="33">
        <f t="shared" si="10"/>
        <v>2799.4</v>
      </c>
      <c r="O57" s="33">
        <f t="shared" si="10"/>
        <v>1524.7</v>
      </c>
      <c r="P57" s="33">
        <f t="shared" si="10"/>
        <v>949.3</v>
      </c>
      <c r="Q57" s="33">
        <f t="shared" si="10"/>
        <v>12.6</v>
      </c>
      <c r="R57" s="33">
        <f t="shared" si="10"/>
        <v>432.5</v>
      </c>
      <c r="S57" s="33">
        <f t="shared" si="10"/>
        <v>39.200000000000003</v>
      </c>
      <c r="T57" s="33">
        <f t="shared" si="10"/>
        <v>798.7</v>
      </c>
      <c r="U57" s="33">
        <f t="shared" si="10"/>
        <v>264.7</v>
      </c>
      <c r="V57" s="34">
        <v>0</v>
      </c>
      <c r="W57" s="26"/>
      <c r="X57" s="18">
        <v>1972</v>
      </c>
      <c r="Y57" s="17" t="s">
        <v>27</v>
      </c>
      <c r="Z57" s="17" t="s">
        <v>27</v>
      </c>
      <c r="AA57" s="17" t="s">
        <v>27</v>
      </c>
      <c r="AB57" s="17" t="s">
        <v>27</v>
      </c>
      <c r="AC57" s="17" t="s">
        <v>27</v>
      </c>
      <c r="AD57" s="17" t="s">
        <v>27</v>
      </c>
      <c r="AE57" s="17" t="s">
        <v>27</v>
      </c>
      <c r="AF57" s="17" t="s">
        <v>27</v>
      </c>
      <c r="AG57" s="17" t="s">
        <v>27</v>
      </c>
      <c r="AH57" s="17" t="s">
        <v>27</v>
      </c>
      <c r="AI57" s="17" t="s">
        <v>27</v>
      </c>
      <c r="AJ57" s="17" t="s">
        <v>27</v>
      </c>
      <c r="AK57" s="17" t="s">
        <v>27</v>
      </c>
      <c r="AL57" s="17" t="s">
        <v>27</v>
      </c>
      <c r="AM57" s="17" t="s">
        <v>27</v>
      </c>
      <c r="AN57" s="17" t="s">
        <v>27</v>
      </c>
      <c r="AO57" s="17"/>
      <c r="AP57" s="16">
        <v>1972</v>
      </c>
      <c r="AQ57" s="35">
        <v>-1005.7</v>
      </c>
      <c r="AR57" s="35">
        <v>4280.2</v>
      </c>
      <c r="AS57" s="35">
        <v>1886.8000000000002</v>
      </c>
      <c r="AT57" s="35">
        <v>1993.6</v>
      </c>
      <c r="AU57" s="35">
        <v>320.10000000000002</v>
      </c>
      <c r="AV57" s="35">
        <v>79.8</v>
      </c>
      <c r="AW57" s="35">
        <v>5285.9</v>
      </c>
      <c r="AX57" s="35">
        <v>2799.4</v>
      </c>
      <c r="AY57" s="35">
        <v>1524.7</v>
      </c>
      <c r="AZ57" s="35">
        <v>949.3</v>
      </c>
      <c r="BA57" s="35">
        <v>12.6</v>
      </c>
      <c r="BB57" s="35">
        <v>432.5</v>
      </c>
      <c r="BC57" s="35">
        <v>39.200000000000003</v>
      </c>
      <c r="BD57" s="35">
        <v>798.7</v>
      </c>
      <c r="BE57" s="36">
        <v>264.7</v>
      </c>
      <c r="BF57" s="37" t="s">
        <v>27</v>
      </c>
      <c r="BG57" s="38"/>
      <c r="BH57" s="16">
        <v>1972</v>
      </c>
      <c r="BI57" s="19" t="s">
        <v>27</v>
      </c>
      <c r="BJ57" s="19" t="s">
        <v>27</v>
      </c>
      <c r="BK57" s="19" t="s">
        <v>27</v>
      </c>
      <c r="BL57" s="19" t="s">
        <v>27</v>
      </c>
      <c r="BM57" s="19" t="s">
        <v>27</v>
      </c>
      <c r="BN57" s="19" t="s">
        <v>27</v>
      </c>
      <c r="BO57" s="19" t="s">
        <v>27</v>
      </c>
      <c r="BP57" s="19" t="s">
        <v>27</v>
      </c>
      <c r="BQ57" s="19" t="s">
        <v>27</v>
      </c>
      <c r="BR57" s="19" t="s">
        <v>27</v>
      </c>
      <c r="BS57" s="19" t="s">
        <v>27</v>
      </c>
      <c r="BT57" s="19" t="s">
        <v>27</v>
      </c>
      <c r="BU57" s="19" t="s">
        <v>27</v>
      </c>
      <c r="BV57" s="19" t="s">
        <v>27</v>
      </c>
      <c r="BW57" s="19" t="s">
        <v>27</v>
      </c>
      <c r="BX57" s="19" t="s">
        <v>27</v>
      </c>
      <c r="BY57" s="9"/>
    </row>
    <row r="58" spans="1:77" x14ac:dyDescent="0.25">
      <c r="A58" s="16">
        <v>1973</v>
      </c>
      <c r="B58" s="20">
        <f t="shared" si="0"/>
        <v>-0.10000000000012221</v>
      </c>
      <c r="C58" s="20">
        <f t="shared" si="1"/>
        <v>9.999999999922693E-2</v>
      </c>
      <c r="D58" s="20">
        <f t="shared" si="2"/>
        <v>9.9999999999681677E-2</v>
      </c>
      <c r="E58" s="20">
        <f t="shared" si="3"/>
        <v>0</v>
      </c>
      <c r="F58" s="21">
        <f t="shared" si="4"/>
        <v>0.10000000000013642</v>
      </c>
      <c r="G58" s="33">
        <f t="shared" si="10"/>
        <v>-1528.8</v>
      </c>
      <c r="H58" s="33">
        <f t="shared" si="10"/>
        <v>5405.9</v>
      </c>
      <c r="I58" s="33">
        <f t="shared" si="10"/>
        <v>2399.2999999999997</v>
      </c>
      <c r="J58" s="33">
        <f t="shared" si="10"/>
        <v>2393.3000000000002</v>
      </c>
      <c r="K58" s="33">
        <f t="shared" si="10"/>
        <v>523.70000000000005</v>
      </c>
      <c r="L58" s="33">
        <f t="shared" si="10"/>
        <v>89.5</v>
      </c>
      <c r="M58" s="33">
        <f t="shared" si="10"/>
        <v>6934.6</v>
      </c>
      <c r="N58" s="33">
        <f t="shared" si="10"/>
        <v>3937.4</v>
      </c>
      <c r="O58" s="33">
        <f t="shared" si="10"/>
        <v>1825.3000000000002</v>
      </c>
      <c r="P58" s="33">
        <f t="shared" si="10"/>
        <v>1155.4000000000001</v>
      </c>
      <c r="Q58" s="33">
        <f t="shared" si="10"/>
        <v>16.5</v>
      </c>
      <c r="R58" s="33">
        <f t="shared" si="10"/>
        <v>2051.1999999999998</v>
      </c>
      <c r="S58" s="33">
        <f t="shared" si="10"/>
        <v>0</v>
      </c>
      <c r="T58" s="33">
        <f t="shared" si="10"/>
        <v>-400.2</v>
      </c>
      <c r="U58" s="33">
        <f t="shared" si="10"/>
        <v>122.3</v>
      </c>
      <c r="V58" s="34">
        <v>0</v>
      </c>
      <c r="W58" s="26"/>
      <c r="X58" s="18">
        <v>1973</v>
      </c>
      <c r="Y58" s="17" t="s">
        <v>27</v>
      </c>
      <c r="Z58" s="17" t="s">
        <v>27</v>
      </c>
      <c r="AA58" s="17" t="s">
        <v>27</v>
      </c>
      <c r="AB58" s="17" t="s">
        <v>27</v>
      </c>
      <c r="AC58" s="17" t="s">
        <v>27</v>
      </c>
      <c r="AD58" s="17" t="s">
        <v>27</v>
      </c>
      <c r="AE58" s="17" t="s">
        <v>27</v>
      </c>
      <c r="AF58" s="17" t="s">
        <v>27</v>
      </c>
      <c r="AG58" s="17" t="s">
        <v>27</v>
      </c>
      <c r="AH58" s="17" t="s">
        <v>27</v>
      </c>
      <c r="AI58" s="17" t="s">
        <v>27</v>
      </c>
      <c r="AJ58" s="17" t="s">
        <v>27</v>
      </c>
      <c r="AK58" s="17" t="s">
        <v>27</v>
      </c>
      <c r="AL58" s="17" t="s">
        <v>27</v>
      </c>
      <c r="AM58" s="17" t="s">
        <v>27</v>
      </c>
      <c r="AN58" s="17" t="s">
        <v>27</v>
      </c>
      <c r="AO58" s="17"/>
      <c r="AP58" s="16">
        <v>1973</v>
      </c>
      <c r="AQ58" s="35">
        <v>-1528.8</v>
      </c>
      <c r="AR58" s="35">
        <v>5405.9</v>
      </c>
      <c r="AS58" s="35">
        <v>2399.2999999999997</v>
      </c>
      <c r="AT58" s="35">
        <v>2393.3000000000002</v>
      </c>
      <c r="AU58" s="35">
        <v>523.70000000000005</v>
      </c>
      <c r="AV58" s="35">
        <v>89.5</v>
      </c>
      <c r="AW58" s="35">
        <v>6934.6</v>
      </c>
      <c r="AX58" s="35">
        <v>3937.4</v>
      </c>
      <c r="AY58" s="35">
        <v>1825.3000000000002</v>
      </c>
      <c r="AZ58" s="35">
        <v>1155.4000000000001</v>
      </c>
      <c r="BA58" s="35">
        <v>16.5</v>
      </c>
      <c r="BB58" s="35">
        <v>2051.1999999999998</v>
      </c>
      <c r="BC58" s="35">
        <v>0</v>
      </c>
      <c r="BD58" s="35">
        <v>-400.2</v>
      </c>
      <c r="BE58" s="36">
        <v>122.3</v>
      </c>
      <c r="BF58" s="37" t="s">
        <v>27</v>
      </c>
      <c r="BG58" s="38"/>
      <c r="BH58" s="16">
        <v>1973</v>
      </c>
      <c r="BI58" s="19" t="s">
        <v>27</v>
      </c>
      <c r="BJ58" s="19" t="s">
        <v>27</v>
      </c>
      <c r="BK58" s="19" t="s">
        <v>27</v>
      </c>
      <c r="BL58" s="19" t="s">
        <v>27</v>
      </c>
      <c r="BM58" s="19" t="s">
        <v>27</v>
      </c>
      <c r="BN58" s="19" t="s">
        <v>27</v>
      </c>
      <c r="BO58" s="19" t="s">
        <v>27</v>
      </c>
      <c r="BP58" s="19" t="s">
        <v>27</v>
      </c>
      <c r="BQ58" s="19" t="s">
        <v>27</v>
      </c>
      <c r="BR58" s="19" t="s">
        <v>27</v>
      </c>
      <c r="BS58" s="19" t="s">
        <v>27</v>
      </c>
      <c r="BT58" s="19" t="s">
        <v>27</v>
      </c>
      <c r="BU58" s="19" t="s">
        <v>27</v>
      </c>
      <c r="BV58" s="19" t="s">
        <v>27</v>
      </c>
      <c r="BW58" s="19" t="s">
        <v>27</v>
      </c>
      <c r="BX58" s="19" t="s">
        <v>27</v>
      </c>
      <c r="BY58" s="9"/>
    </row>
    <row r="59" spans="1:77" x14ac:dyDescent="0.25">
      <c r="A59" s="16">
        <v>1974</v>
      </c>
      <c r="B59" s="20">
        <f t="shared" si="0"/>
        <v>-2.1316282072803006E-14</v>
      </c>
      <c r="C59" s="20">
        <f t="shared" si="1"/>
        <v>0.1000000000003638</v>
      </c>
      <c r="D59" s="20">
        <f t="shared" si="2"/>
        <v>0.10000000000042064</v>
      </c>
      <c r="E59" s="20">
        <f t="shared" si="3"/>
        <v>0</v>
      </c>
      <c r="F59" s="21">
        <f t="shared" si="4"/>
        <v>0</v>
      </c>
      <c r="G59" s="33">
        <f t="shared" si="10"/>
        <v>-3226</v>
      </c>
      <c r="H59" s="33">
        <f t="shared" si="10"/>
        <v>6838.5</v>
      </c>
      <c r="I59" s="33">
        <f t="shared" si="10"/>
        <v>3377.2</v>
      </c>
      <c r="J59" s="33">
        <f t="shared" si="10"/>
        <v>2650.2</v>
      </c>
      <c r="K59" s="33">
        <f t="shared" si="10"/>
        <v>675.3</v>
      </c>
      <c r="L59" s="33">
        <f t="shared" si="10"/>
        <v>135.69999999999999</v>
      </c>
      <c r="M59" s="33">
        <f t="shared" si="10"/>
        <v>10064.4</v>
      </c>
      <c r="N59" s="33">
        <f t="shared" si="10"/>
        <v>6225.5</v>
      </c>
      <c r="O59" s="33">
        <f t="shared" si="10"/>
        <v>2253.9</v>
      </c>
      <c r="P59" s="33">
        <f t="shared" si="10"/>
        <v>1568.1999999999998</v>
      </c>
      <c r="Q59" s="33">
        <f t="shared" si="10"/>
        <v>16.8</v>
      </c>
      <c r="R59" s="33">
        <f t="shared" si="10"/>
        <v>3822.5</v>
      </c>
      <c r="S59" s="33">
        <f t="shared" si="10"/>
        <v>0</v>
      </c>
      <c r="T59" s="33">
        <f t="shared" si="10"/>
        <v>-559.6</v>
      </c>
      <c r="U59" s="33">
        <f t="shared" si="10"/>
        <v>36.9</v>
      </c>
      <c r="V59" s="34">
        <v>0</v>
      </c>
      <c r="W59" s="26"/>
      <c r="X59" s="18">
        <v>1974</v>
      </c>
      <c r="Y59" s="17" t="s">
        <v>27</v>
      </c>
      <c r="Z59" s="17" t="s">
        <v>27</v>
      </c>
      <c r="AA59" s="17" t="s">
        <v>27</v>
      </c>
      <c r="AB59" s="17" t="s">
        <v>27</v>
      </c>
      <c r="AC59" s="17" t="s">
        <v>27</v>
      </c>
      <c r="AD59" s="17" t="s">
        <v>27</v>
      </c>
      <c r="AE59" s="17" t="s">
        <v>27</v>
      </c>
      <c r="AF59" s="17" t="s">
        <v>27</v>
      </c>
      <c r="AG59" s="17" t="s">
        <v>27</v>
      </c>
      <c r="AH59" s="17" t="s">
        <v>27</v>
      </c>
      <c r="AI59" s="17" t="s">
        <v>27</v>
      </c>
      <c r="AJ59" s="17" t="s">
        <v>27</v>
      </c>
      <c r="AK59" s="17" t="s">
        <v>27</v>
      </c>
      <c r="AL59" s="17" t="s">
        <v>27</v>
      </c>
      <c r="AM59" s="17" t="s">
        <v>27</v>
      </c>
      <c r="AN59" s="17" t="s">
        <v>27</v>
      </c>
      <c r="AO59" s="17"/>
      <c r="AP59" s="16">
        <v>1974</v>
      </c>
      <c r="AQ59" s="35">
        <v>-3226</v>
      </c>
      <c r="AR59" s="35">
        <v>6838.5</v>
      </c>
      <c r="AS59" s="35">
        <v>3377.2</v>
      </c>
      <c r="AT59" s="35">
        <v>2650.2</v>
      </c>
      <c r="AU59" s="35">
        <v>675.3</v>
      </c>
      <c r="AV59" s="35">
        <v>135.69999999999999</v>
      </c>
      <c r="AW59" s="35">
        <v>10064.4</v>
      </c>
      <c r="AX59" s="35">
        <v>6225.5</v>
      </c>
      <c r="AY59" s="35">
        <v>2253.9</v>
      </c>
      <c r="AZ59" s="35">
        <v>1568.1999999999998</v>
      </c>
      <c r="BA59" s="35">
        <v>16.8</v>
      </c>
      <c r="BB59" s="35">
        <v>3822.5</v>
      </c>
      <c r="BC59" s="35">
        <v>0</v>
      </c>
      <c r="BD59" s="35">
        <v>-559.6</v>
      </c>
      <c r="BE59" s="36">
        <v>36.9</v>
      </c>
      <c r="BF59" s="37" t="s">
        <v>27</v>
      </c>
      <c r="BG59" s="38"/>
      <c r="BH59" s="16">
        <v>1974</v>
      </c>
      <c r="BI59" s="19" t="s">
        <v>27</v>
      </c>
      <c r="BJ59" s="19" t="s">
        <v>27</v>
      </c>
      <c r="BK59" s="19" t="s">
        <v>27</v>
      </c>
      <c r="BL59" s="19" t="s">
        <v>27</v>
      </c>
      <c r="BM59" s="19" t="s">
        <v>27</v>
      </c>
      <c r="BN59" s="19" t="s">
        <v>27</v>
      </c>
      <c r="BO59" s="19" t="s">
        <v>27</v>
      </c>
      <c r="BP59" s="19" t="s">
        <v>27</v>
      </c>
      <c r="BQ59" s="19" t="s">
        <v>27</v>
      </c>
      <c r="BR59" s="19" t="s">
        <v>27</v>
      </c>
      <c r="BS59" s="19" t="s">
        <v>27</v>
      </c>
      <c r="BT59" s="19" t="s">
        <v>27</v>
      </c>
      <c r="BU59" s="19" t="s">
        <v>27</v>
      </c>
      <c r="BV59" s="19" t="s">
        <v>27</v>
      </c>
      <c r="BW59" s="19" t="s">
        <v>27</v>
      </c>
      <c r="BX59" s="19" t="s">
        <v>27</v>
      </c>
      <c r="BY59" s="9"/>
    </row>
    <row r="60" spans="1:77" x14ac:dyDescent="0.25">
      <c r="A60" s="16">
        <v>1975</v>
      </c>
      <c r="B60" s="20">
        <f t="shared" si="0"/>
        <v>-7.673861546209082E-13</v>
      </c>
      <c r="C60" s="20">
        <f t="shared" si="1"/>
        <v>0</v>
      </c>
      <c r="D60" s="20">
        <f t="shared" si="2"/>
        <v>0</v>
      </c>
      <c r="E60" s="20">
        <f t="shared" si="3"/>
        <v>9.9999999998544808E-2</v>
      </c>
      <c r="F60" s="21">
        <f t="shared" si="4"/>
        <v>9.0949470177292824E-13</v>
      </c>
      <c r="G60" s="33">
        <f t="shared" si="10"/>
        <v>-4442.6000000000004</v>
      </c>
      <c r="H60" s="33">
        <f t="shared" si="10"/>
        <v>7134.8</v>
      </c>
      <c r="I60" s="33">
        <f t="shared" si="10"/>
        <v>3540.6000000000004</v>
      </c>
      <c r="J60" s="33">
        <f t="shared" si="10"/>
        <v>2906.5</v>
      </c>
      <c r="K60" s="33">
        <f t="shared" si="10"/>
        <v>533.1</v>
      </c>
      <c r="L60" s="33">
        <f t="shared" si="10"/>
        <v>154.6</v>
      </c>
      <c r="M60" s="33">
        <f t="shared" si="10"/>
        <v>11577.4</v>
      </c>
      <c r="N60" s="33">
        <f t="shared" si="10"/>
        <v>6732.2999999999993</v>
      </c>
      <c r="O60" s="33">
        <f t="shared" si="10"/>
        <v>2703.1</v>
      </c>
      <c r="P60" s="33">
        <f t="shared" si="10"/>
        <v>2120.6999999999998</v>
      </c>
      <c r="Q60" s="33">
        <f t="shared" si="10"/>
        <v>21.4</v>
      </c>
      <c r="R60" s="33">
        <f t="shared" si="10"/>
        <v>5458.9</v>
      </c>
      <c r="S60" s="33">
        <f t="shared" si="10"/>
        <v>0</v>
      </c>
      <c r="T60" s="33">
        <f t="shared" si="10"/>
        <v>-851.2</v>
      </c>
      <c r="U60" s="33">
        <f t="shared" si="10"/>
        <v>165.1</v>
      </c>
      <c r="V60" s="34">
        <v>0</v>
      </c>
      <c r="W60" s="26"/>
      <c r="X60" s="18">
        <v>1975</v>
      </c>
      <c r="Y60" s="17" t="s">
        <v>27</v>
      </c>
      <c r="Z60" s="17" t="s">
        <v>27</v>
      </c>
      <c r="AA60" s="17" t="s">
        <v>27</v>
      </c>
      <c r="AB60" s="17" t="s">
        <v>27</v>
      </c>
      <c r="AC60" s="17" t="s">
        <v>27</v>
      </c>
      <c r="AD60" s="17" t="s">
        <v>27</v>
      </c>
      <c r="AE60" s="17" t="s">
        <v>27</v>
      </c>
      <c r="AF60" s="17" t="s">
        <v>27</v>
      </c>
      <c r="AG60" s="17" t="s">
        <v>27</v>
      </c>
      <c r="AH60" s="17" t="s">
        <v>27</v>
      </c>
      <c r="AI60" s="17" t="s">
        <v>27</v>
      </c>
      <c r="AJ60" s="17" t="s">
        <v>27</v>
      </c>
      <c r="AK60" s="17" t="s">
        <v>27</v>
      </c>
      <c r="AL60" s="17" t="s">
        <v>27</v>
      </c>
      <c r="AM60" s="17" t="s">
        <v>27</v>
      </c>
      <c r="AN60" s="17" t="s">
        <v>27</v>
      </c>
      <c r="AO60" s="17"/>
      <c r="AP60" s="16">
        <v>1975</v>
      </c>
      <c r="AQ60" s="35">
        <v>-4442.6000000000004</v>
      </c>
      <c r="AR60" s="35">
        <v>7134.8</v>
      </c>
      <c r="AS60" s="35">
        <v>3540.6000000000004</v>
      </c>
      <c r="AT60" s="35">
        <v>2906.5</v>
      </c>
      <c r="AU60" s="35">
        <v>533.1</v>
      </c>
      <c r="AV60" s="35">
        <v>154.6</v>
      </c>
      <c r="AW60" s="35">
        <v>11577.4</v>
      </c>
      <c r="AX60" s="35">
        <v>6732.2999999999993</v>
      </c>
      <c r="AY60" s="35">
        <v>2703.1</v>
      </c>
      <c r="AZ60" s="35">
        <v>2120.6999999999998</v>
      </c>
      <c r="BA60" s="35">
        <v>21.4</v>
      </c>
      <c r="BB60" s="35">
        <v>5458.9</v>
      </c>
      <c r="BC60" s="35">
        <v>0</v>
      </c>
      <c r="BD60" s="35">
        <v>-851.2</v>
      </c>
      <c r="BE60" s="36">
        <v>165.1</v>
      </c>
      <c r="BF60" s="37" t="s">
        <v>27</v>
      </c>
      <c r="BG60" s="38"/>
      <c r="BH60" s="16">
        <v>1975</v>
      </c>
      <c r="BI60" s="19" t="s">
        <v>27</v>
      </c>
      <c r="BJ60" s="19" t="s">
        <v>27</v>
      </c>
      <c r="BK60" s="19" t="s">
        <v>27</v>
      </c>
      <c r="BL60" s="19" t="s">
        <v>27</v>
      </c>
      <c r="BM60" s="19" t="s">
        <v>27</v>
      </c>
      <c r="BN60" s="19" t="s">
        <v>27</v>
      </c>
      <c r="BO60" s="19" t="s">
        <v>27</v>
      </c>
      <c r="BP60" s="19" t="s">
        <v>27</v>
      </c>
      <c r="BQ60" s="19" t="s">
        <v>27</v>
      </c>
      <c r="BR60" s="19" t="s">
        <v>27</v>
      </c>
      <c r="BS60" s="19" t="s">
        <v>27</v>
      </c>
      <c r="BT60" s="19" t="s">
        <v>27</v>
      </c>
      <c r="BU60" s="19" t="s">
        <v>27</v>
      </c>
      <c r="BV60" s="19" t="s">
        <v>27</v>
      </c>
      <c r="BW60" s="19" t="s">
        <v>27</v>
      </c>
      <c r="BX60" s="19" t="s">
        <v>27</v>
      </c>
      <c r="BY60" s="9"/>
    </row>
    <row r="61" spans="1:77" x14ac:dyDescent="0.25">
      <c r="A61" s="16">
        <v>1976</v>
      </c>
      <c r="B61" s="20">
        <f>G61+R61+T61+ S61-U61-V61</f>
        <v>-0.10000000000025011</v>
      </c>
      <c r="C61" s="20">
        <f t="shared" si="1"/>
        <v>0</v>
      </c>
      <c r="D61" s="20">
        <f t="shared" si="2"/>
        <v>-9.9999999998942712E-2</v>
      </c>
      <c r="E61" s="20">
        <f t="shared" si="3"/>
        <v>0</v>
      </c>
      <c r="F61" s="21">
        <f>U61-G61-(R61+T61)-S61+V61</f>
        <v>9.9999999999909051E-2</v>
      </c>
      <c r="G61" s="33">
        <f t="shared" si="10"/>
        <v>-3683.3</v>
      </c>
      <c r="H61" s="33">
        <f t="shared" si="10"/>
        <v>8277.2000000000007</v>
      </c>
      <c r="I61" s="33">
        <f t="shared" si="10"/>
        <v>4181.3999999999996</v>
      </c>
      <c r="J61" s="33">
        <f t="shared" si="10"/>
        <v>3286.9</v>
      </c>
      <c r="K61" s="33">
        <f t="shared" si="10"/>
        <v>631.79999999999995</v>
      </c>
      <c r="L61" s="33">
        <f t="shared" si="10"/>
        <v>177.2</v>
      </c>
      <c r="M61" s="33">
        <f t="shared" si="10"/>
        <v>11960.5</v>
      </c>
      <c r="N61" s="33">
        <f t="shared" si="10"/>
        <v>6428.5999999999995</v>
      </c>
      <c r="O61" s="33">
        <f t="shared" si="10"/>
        <v>2915</v>
      </c>
      <c r="P61" s="33">
        <f t="shared" si="10"/>
        <v>2594.3000000000002</v>
      </c>
      <c r="Q61" s="33">
        <f t="shared" si="10"/>
        <v>22.6</v>
      </c>
      <c r="R61" s="33">
        <f t="shared" si="10"/>
        <v>5070</v>
      </c>
      <c r="S61" s="33">
        <f t="shared" si="10"/>
        <v>0</v>
      </c>
      <c r="T61" s="33">
        <f t="shared" si="10"/>
        <v>-1707.7</v>
      </c>
      <c r="U61" s="33">
        <f t="shared" si="10"/>
        <v>-320.89999999999998</v>
      </c>
      <c r="V61" s="34">
        <v>0</v>
      </c>
      <c r="W61" s="26"/>
      <c r="X61" s="18">
        <v>1976</v>
      </c>
      <c r="Y61" s="17" t="s">
        <v>27</v>
      </c>
      <c r="Z61" s="17" t="s">
        <v>27</v>
      </c>
      <c r="AA61" s="17" t="s">
        <v>27</v>
      </c>
      <c r="AB61" s="17" t="s">
        <v>27</v>
      </c>
      <c r="AC61" s="17" t="s">
        <v>27</v>
      </c>
      <c r="AD61" s="17" t="s">
        <v>27</v>
      </c>
      <c r="AE61" s="17" t="s">
        <v>27</v>
      </c>
      <c r="AF61" s="17" t="s">
        <v>27</v>
      </c>
      <c r="AG61" s="17" t="s">
        <v>27</v>
      </c>
      <c r="AH61" s="17" t="s">
        <v>27</v>
      </c>
      <c r="AI61" s="17" t="s">
        <v>27</v>
      </c>
      <c r="AJ61" s="17" t="s">
        <v>27</v>
      </c>
      <c r="AK61" s="17" t="s">
        <v>27</v>
      </c>
      <c r="AL61" s="17" t="s">
        <v>27</v>
      </c>
      <c r="AM61" s="17" t="s">
        <v>27</v>
      </c>
      <c r="AN61" s="17" t="s">
        <v>27</v>
      </c>
      <c r="AO61" s="17"/>
      <c r="AP61" s="16">
        <v>1976</v>
      </c>
      <c r="AQ61" s="35">
        <v>-3683.3</v>
      </c>
      <c r="AR61" s="35">
        <v>8277.2000000000007</v>
      </c>
      <c r="AS61" s="35">
        <v>4181.3999999999996</v>
      </c>
      <c r="AT61" s="35">
        <v>3286.9</v>
      </c>
      <c r="AU61" s="35">
        <v>631.79999999999995</v>
      </c>
      <c r="AV61" s="35">
        <v>177.2</v>
      </c>
      <c r="AW61" s="35">
        <v>11960.5</v>
      </c>
      <c r="AX61" s="35">
        <v>6428.5999999999995</v>
      </c>
      <c r="AY61" s="35">
        <v>2915</v>
      </c>
      <c r="AZ61" s="35">
        <v>2594.3000000000002</v>
      </c>
      <c r="BA61" s="35">
        <v>22.6</v>
      </c>
      <c r="BB61" s="35">
        <v>5070</v>
      </c>
      <c r="BC61" s="35">
        <v>0</v>
      </c>
      <c r="BD61" s="35">
        <v>-1707.7</v>
      </c>
      <c r="BE61" s="36">
        <v>-320.89999999999998</v>
      </c>
      <c r="BF61" s="37" t="s">
        <v>27</v>
      </c>
      <c r="BG61" s="38"/>
      <c r="BH61" s="16">
        <v>1976</v>
      </c>
      <c r="BI61" s="19" t="s">
        <v>27</v>
      </c>
      <c r="BJ61" s="19" t="s">
        <v>27</v>
      </c>
      <c r="BK61" s="19" t="s">
        <v>27</v>
      </c>
      <c r="BL61" s="19" t="s">
        <v>27</v>
      </c>
      <c r="BM61" s="19" t="s">
        <v>27</v>
      </c>
      <c r="BN61" s="19" t="s">
        <v>27</v>
      </c>
      <c r="BO61" s="19" t="s">
        <v>27</v>
      </c>
      <c r="BP61" s="19" t="s">
        <v>27</v>
      </c>
      <c r="BQ61" s="19" t="s">
        <v>27</v>
      </c>
      <c r="BR61" s="19" t="s">
        <v>27</v>
      </c>
      <c r="BS61" s="19" t="s">
        <v>27</v>
      </c>
      <c r="BT61" s="19" t="s">
        <v>27</v>
      </c>
      <c r="BU61" s="19" t="s">
        <v>27</v>
      </c>
      <c r="BV61" s="19" t="s">
        <v>27</v>
      </c>
      <c r="BW61" s="19" t="s">
        <v>27</v>
      </c>
      <c r="BX61" s="19" t="s">
        <v>27</v>
      </c>
      <c r="BY61" s="9"/>
    </row>
    <row r="62" spans="1:77" x14ac:dyDescent="0.25">
      <c r="A62" s="16">
        <v>1977</v>
      </c>
      <c r="B62" s="20">
        <f t="shared" si="0"/>
        <v>-1.1368683772161603E-13</v>
      </c>
      <c r="C62" s="20">
        <f t="shared" si="1"/>
        <v>0</v>
      </c>
      <c r="D62" s="20">
        <f t="shared" si="2"/>
        <v>9.9999999999511147E-2</v>
      </c>
      <c r="E62" s="20">
        <f t="shared" si="3"/>
        <v>-0.1000000000003638</v>
      </c>
      <c r="F62" s="21">
        <f t="shared" si="4"/>
        <v>0</v>
      </c>
      <c r="G62" s="33">
        <f t="shared" si="10"/>
        <v>-1596.4</v>
      </c>
      <c r="H62" s="33">
        <f t="shared" si="10"/>
        <v>9177.1</v>
      </c>
      <c r="I62" s="33">
        <f t="shared" si="10"/>
        <v>5193.0000000000009</v>
      </c>
      <c r="J62" s="33">
        <f t="shared" si="10"/>
        <v>3149</v>
      </c>
      <c r="K62" s="33">
        <f t="shared" si="10"/>
        <v>641.29999999999995</v>
      </c>
      <c r="L62" s="33">
        <f t="shared" si="10"/>
        <v>193.7</v>
      </c>
      <c r="M62" s="33">
        <f t="shared" si="10"/>
        <v>10773.5</v>
      </c>
      <c r="N62" s="33">
        <f t="shared" si="10"/>
        <v>5735.6</v>
      </c>
      <c r="O62" s="33">
        <f t="shared" si="10"/>
        <v>2327.5</v>
      </c>
      <c r="P62" s="33">
        <f t="shared" si="10"/>
        <v>2686.9</v>
      </c>
      <c r="Q62" s="33">
        <f t="shared" si="10"/>
        <v>23.4</v>
      </c>
      <c r="R62" s="33">
        <f t="shared" si="10"/>
        <v>2276</v>
      </c>
      <c r="S62" s="33">
        <f t="shared" si="10"/>
        <v>0</v>
      </c>
      <c r="T62" s="33">
        <f t="shared" si="10"/>
        <v>-22.5</v>
      </c>
      <c r="U62" s="33">
        <f t="shared" si="10"/>
        <v>657.1</v>
      </c>
      <c r="V62" s="34">
        <v>0</v>
      </c>
      <c r="W62" s="26"/>
      <c r="X62" s="18">
        <v>1977</v>
      </c>
      <c r="Y62" s="17" t="s">
        <v>27</v>
      </c>
      <c r="Z62" s="17" t="s">
        <v>27</v>
      </c>
      <c r="AA62" s="17" t="s">
        <v>27</v>
      </c>
      <c r="AB62" s="17" t="s">
        <v>27</v>
      </c>
      <c r="AC62" s="17" t="s">
        <v>27</v>
      </c>
      <c r="AD62" s="17" t="s">
        <v>27</v>
      </c>
      <c r="AE62" s="17" t="s">
        <v>27</v>
      </c>
      <c r="AF62" s="17" t="s">
        <v>27</v>
      </c>
      <c r="AG62" s="17" t="s">
        <v>27</v>
      </c>
      <c r="AH62" s="17" t="s">
        <v>27</v>
      </c>
      <c r="AI62" s="17" t="s">
        <v>27</v>
      </c>
      <c r="AJ62" s="17" t="s">
        <v>27</v>
      </c>
      <c r="AK62" s="17" t="s">
        <v>27</v>
      </c>
      <c r="AL62" s="17" t="s">
        <v>27</v>
      </c>
      <c r="AM62" s="17" t="s">
        <v>27</v>
      </c>
      <c r="AN62" s="17" t="s">
        <v>27</v>
      </c>
      <c r="AO62" s="17"/>
      <c r="AP62" s="16">
        <v>1977</v>
      </c>
      <c r="AQ62" s="35">
        <v>-1596.4</v>
      </c>
      <c r="AR62" s="35">
        <v>9177.1</v>
      </c>
      <c r="AS62" s="35">
        <v>5193.0000000000009</v>
      </c>
      <c r="AT62" s="35">
        <v>3149</v>
      </c>
      <c r="AU62" s="35">
        <v>641.29999999999995</v>
      </c>
      <c r="AV62" s="35">
        <v>193.7</v>
      </c>
      <c r="AW62" s="35">
        <v>10773.5</v>
      </c>
      <c r="AX62" s="35">
        <v>5735.6</v>
      </c>
      <c r="AY62" s="35">
        <v>2327.5</v>
      </c>
      <c r="AZ62" s="35">
        <v>2686.9</v>
      </c>
      <c r="BA62" s="35">
        <v>23.4</v>
      </c>
      <c r="BB62" s="35">
        <v>2276</v>
      </c>
      <c r="BC62" s="35">
        <v>0</v>
      </c>
      <c r="BD62" s="35">
        <v>-22.5</v>
      </c>
      <c r="BE62" s="36">
        <v>657.1</v>
      </c>
      <c r="BF62" s="37" t="s">
        <v>27</v>
      </c>
      <c r="BG62" s="38"/>
      <c r="BH62" s="16">
        <v>1977</v>
      </c>
      <c r="BI62" s="19" t="s">
        <v>27</v>
      </c>
      <c r="BJ62" s="19" t="s">
        <v>27</v>
      </c>
      <c r="BK62" s="19" t="s">
        <v>27</v>
      </c>
      <c r="BL62" s="19" t="s">
        <v>27</v>
      </c>
      <c r="BM62" s="19" t="s">
        <v>27</v>
      </c>
      <c r="BN62" s="19" t="s">
        <v>27</v>
      </c>
      <c r="BO62" s="19" t="s">
        <v>27</v>
      </c>
      <c r="BP62" s="19" t="s">
        <v>27</v>
      </c>
      <c r="BQ62" s="19" t="s">
        <v>27</v>
      </c>
      <c r="BR62" s="19" t="s">
        <v>27</v>
      </c>
      <c r="BS62" s="19" t="s">
        <v>27</v>
      </c>
      <c r="BT62" s="19" t="s">
        <v>27</v>
      </c>
      <c r="BU62" s="19" t="s">
        <v>27</v>
      </c>
      <c r="BV62" s="19" t="s">
        <v>27</v>
      </c>
      <c r="BW62" s="19" t="s">
        <v>27</v>
      </c>
      <c r="BX62" s="19" t="s">
        <v>27</v>
      </c>
      <c r="BY62" s="9"/>
    </row>
    <row r="63" spans="1:77" x14ac:dyDescent="0.25">
      <c r="A63" s="16">
        <v>1978</v>
      </c>
      <c r="B63" s="20">
        <f t="shared" si="0"/>
        <v>-0.10000000000007958</v>
      </c>
      <c r="C63" s="20">
        <f t="shared" si="1"/>
        <v>0</v>
      </c>
      <c r="D63" s="20">
        <f t="shared" si="2"/>
        <v>0</v>
      </c>
      <c r="E63" s="20">
        <f t="shared" si="3"/>
        <v>0.19999999999890861</v>
      </c>
      <c r="F63" s="21">
        <f t="shared" si="4"/>
        <v>9.9999999999909051E-2</v>
      </c>
      <c r="G63" s="33">
        <f t="shared" si="10"/>
        <v>-2693</v>
      </c>
      <c r="H63" s="33">
        <f t="shared" si="10"/>
        <v>11653.1</v>
      </c>
      <c r="I63" s="33">
        <f t="shared" si="10"/>
        <v>6764.3</v>
      </c>
      <c r="J63" s="33">
        <f t="shared" si="10"/>
        <v>3736</v>
      </c>
      <c r="K63" s="33">
        <f t="shared" si="10"/>
        <v>927.2</v>
      </c>
      <c r="L63" s="33">
        <f t="shared" si="10"/>
        <v>225.6</v>
      </c>
      <c r="M63" s="33">
        <f t="shared" si="10"/>
        <v>14346.1</v>
      </c>
      <c r="N63" s="33">
        <f t="shared" si="10"/>
        <v>7991.5</v>
      </c>
      <c r="O63" s="33">
        <f t="shared" si="10"/>
        <v>2927.7</v>
      </c>
      <c r="P63" s="33">
        <f t="shared" si="10"/>
        <v>3397.8</v>
      </c>
      <c r="Q63" s="33">
        <f t="shared" si="10"/>
        <v>29.3</v>
      </c>
      <c r="R63" s="33">
        <f t="shared" si="10"/>
        <v>3254.1</v>
      </c>
      <c r="S63" s="33">
        <f t="shared" si="10"/>
        <v>0</v>
      </c>
      <c r="T63" s="33">
        <f t="shared" si="10"/>
        <v>-127</v>
      </c>
      <c r="U63" s="33">
        <f t="shared" si="10"/>
        <v>434.2</v>
      </c>
      <c r="V63" s="34">
        <v>0</v>
      </c>
      <c r="W63" s="26"/>
      <c r="X63" s="18">
        <v>1978</v>
      </c>
      <c r="Y63" s="17" t="s">
        <v>27</v>
      </c>
      <c r="Z63" s="17" t="s">
        <v>27</v>
      </c>
      <c r="AA63" s="17" t="s">
        <v>27</v>
      </c>
      <c r="AB63" s="17" t="s">
        <v>27</v>
      </c>
      <c r="AC63" s="17" t="s">
        <v>27</v>
      </c>
      <c r="AD63" s="17" t="s">
        <v>27</v>
      </c>
      <c r="AE63" s="17" t="s">
        <v>27</v>
      </c>
      <c r="AF63" s="17" t="s">
        <v>27</v>
      </c>
      <c r="AG63" s="17" t="s">
        <v>27</v>
      </c>
      <c r="AH63" s="17" t="s">
        <v>27</v>
      </c>
      <c r="AI63" s="17" t="s">
        <v>27</v>
      </c>
      <c r="AJ63" s="17" t="s">
        <v>27</v>
      </c>
      <c r="AK63" s="17" t="s">
        <v>27</v>
      </c>
      <c r="AL63" s="17" t="s">
        <v>27</v>
      </c>
      <c r="AM63" s="17" t="s">
        <v>27</v>
      </c>
      <c r="AN63" s="17" t="s">
        <v>27</v>
      </c>
      <c r="AO63" s="17"/>
      <c r="AP63" s="16">
        <v>1978</v>
      </c>
      <c r="AQ63" s="35">
        <v>-2693</v>
      </c>
      <c r="AR63" s="35">
        <v>11653.1</v>
      </c>
      <c r="AS63" s="35">
        <v>6764.3</v>
      </c>
      <c r="AT63" s="35">
        <v>3736</v>
      </c>
      <c r="AU63" s="35">
        <v>927.2</v>
      </c>
      <c r="AV63" s="35">
        <v>225.6</v>
      </c>
      <c r="AW63" s="35">
        <v>14346.1</v>
      </c>
      <c r="AX63" s="35">
        <v>7991.5</v>
      </c>
      <c r="AY63" s="35">
        <v>2927.7</v>
      </c>
      <c r="AZ63" s="35">
        <v>3397.8</v>
      </c>
      <c r="BA63" s="35">
        <v>29.3</v>
      </c>
      <c r="BB63" s="35">
        <v>3254.1</v>
      </c>
      <c r="BC63" s="35">
        <v>0</v>
      </c>
      <c r="BD63" s="35">
        <v>-127</v>
      </c>
      <c r="BE63" s="36">
        <v>434.2</v>
      </c>
      <c r="BF63" s="37" t="s">
        <v>27</v>
      </c>
      <c r="BG63" s="38"/>
      <c r="BH63" s="16">
        <v>1978</v>
      </c>
      <c r="BI63" s="19" t="s">
        <v>27</v>
      </c>
      <c r="BJ63" s="19" t="s">
        <v>27</v>
      </c>
      <c r="BK63" s="19" t="s">
        <v>27</v>
      </c>
      <c r="BL63" s="19" t="s">
        <v>27</v>
      </c>
      <c r="BM63" s="19" t="s">
        <v>27</v>
      </c>
      <c r="BN63" s="19" t="s">
        <v>27</v>
      </c>
      <c r="BO63" s="19" t="s">
        <v>27</v>
      </c>
      <c r="BP63" s="19" t="s">
        <v>27</v>
      </c>
      <c r="BQ63" s="19" t="s">
        <v>27</v>
      </c>
      <c r="BR63" s="19" t="s">
        <v>27</v>
      </c>
      <c r="BS63" s="19" t="s">
        <v>27</v>
      </c>
      <c r="BT63" s="19" t="s">
        <v>27</v>
      </c>
      <c r="BU63" s="19" t="s">
        <v>27</v>
      </c>
      <c r="BV63" s="19" t="s">
        <v>27</v>
      </c>
      <c r="BW63" s="19" t="s">
        <v>27</v>
      </c>
      <c r="BX63" s="19" t="s">
        <v>27</v>
      </c>
      <c r="BY63" s="9"/>
    </row>
    <row r="64" spans="1:77" x14ac:dyDescent="0.25">
      <c r="A64" s="16">
        <v>1979</v>
      </c>
      <c r="B64" s="20">
        <f t="shared" si="0"/>
        <v>-0.99999999999977263</v>
      </c>
      <c r="C64" s="20">
        <f t="shared" si="1"/>
        <v>0</v>
      </c>
      <c r="D64" s="20">
        <f t="shared" si="2"/>
        <v>6.9999999999982947</v>
      </c>
      <c r="E64" s="20">
        <f t="shared" si="3"/>
        <v>0</v>
      </c>
      <c r="F64" s="21">
        <f t="shared" si="4"/>
        <v>1</v>
      </c>
      <c r="G64" s="33">
        <f t="shared" si="10"/>
        <v>-4870.5</v>
      </c>
      <c r="H64" s="33">
        <f t="shared" si="10"/>
        <v>16263.5</v>
      </c>
      <c r="I64" s="33">
        <f t="shared" si="10"/>
        <v>9943.3000000000011</v>
      </c>
      <c r="J64" s="33">
        <f t="shared" si="10"/>
        <v>4675.2000000000007</v>
      </c>
      <c r="K64" s="33">
        <f t="shared" si="10"/>
        <v>1381.6</v>
      </c>
      <c r="L64" s="33">
        <f t="shared" si="10"/>
        <v>256.39999999999998</v>
      </c>
      <c r="M64" s="33">
        <f t="shared" si="10"/>
        <v>21134</v>
      </c>
      <c r="N64" s="33">
        <f t="shared" si="10"/>
        <v>12131.5</v>
      </c>
      <c r="O64" s="33">
        <f t="shared" si="10"/>
        <v>4051.1</v>
      </c>
      <c r="P64" s="33">
        <f t="shared" si="10"/>
        <v>4918.8999999999996</v>
      </c>
      <c r="Q64" s="33">
        <f t="shared" si="10"/>
        <v>32.5</v>
      </c>
      <c r="R64" s="33">
        <f t="shared" si="10"/>
        <v>4533.3</v>
      </c>
      <c r="S64" s="33">
        <f t="shared" si="10"/>
        <v>70</v>
      </c>
      <c r="T64" s="33">
        <f t="shared" si="10"/>
        <v>686.2</v>
      </c>
      <c r="U64" s="33">
        <f t="shared" si="10"/>
        <v>419</v>
      </c>
      <c r="V64" s="34">
        <v>1</v>
      </c>
      <c r="W64" s="26"/>
      <c r="X64" s="18">
        <v>1979</v>
      </c>
      <c r="Y64" s="17" t="s">
        <v>27</v>
      </c>
      <c r="Z64" s="17" t="s">
        <v>27</v>
      </c>
      <c r="AA64" s="17" t="s">
        <v>27</v>
      </c>
      <c r="AB64" s="17" t="s">
        <v>27</v>
      </c>
      <c r="AC64" s="17" t="s">
        <v>27</v>
      </c>
      <c r="AD64" s="17" t="s">
        <v>27</v>
      </c>
      <c r="AE64" s="17" t="s">
        <v>27</v>
      </c>
      <c r="AF64" s="17" t="s">
        <v>27</v>
      </c>
      <c r="AG64" s="17" t="s">
        <v>27</v>
      </c>
      <c r="AH64" s="17" t="s">
        <v>27</v>
      </c>
      <c r="AI64" s="17" t="s">
        <v>27</v>
      </c>
      <c r="AJ64" s="17" t="s">
        <v>27</v>
      </c>
      <c r="AK64" s="17" t="s">
        <v>27</v>
      </c>
      <c r="AL64" s="17" t="s">
        <v>27</v>
      </c>
      <c r="AM64" s="17" t="s">
        <v>27</v>
      </c>
      <c r="AN64" s="17" t="s">
        <v>27</v>
      </c>
      <c r="AO64" s="17"/>
      <c r="AP64" s="16">
        <v>1979</v>
      </c>
      <c r="AQ64" s="35">
        <v>-4870.5</v>
      </c>
      <c r="AR64" s="35">
        <v>16263.5</v>
      </c>
      <c r="AS64" s="35">
        <v>9943.3000000000011</v>
      </c>
      <c r="AT64" s="35">
        <v>4675.2000000000007</v>
      </c>
      <c r="AU64" s="35">
        <v>1381.6</v>
      </c>
      <c r="AV64" s="35">
        <v>256.39999999999998</v>
      </c>
      <c r="AW64" s="35">
        <v>21134</v>
      </c>
      <c r="AX64" s="35">
        <v>12131.5</v>
      </c>
      <c r="AY64" s="35">
        <v>4051.1</v>
      </c>
      <c r="AZ64" s="35">
        <v>4918.8999999999996</v>
      </c>
      <c r="BA64" s="35">
        <v>32.5</v>
      </c>
      <c r="BB64" s="35">
        <v>4533.3</v>
      </c>
      <c r="BC64" s="35">
        <v>70</v>
      </c>
      <c r="BD64" s="35">
        <v>686.2</v>
      </c>
      <c r="BE64" s="36">
        <v>419</v>
      </c>
      <c r="BF64" s="37" t="s">
        <v>27</v>
      </c>
      <c r="BG64" s="38"/>
      <c r="BH64" s="16">
        <v>1979</v>
      </c>
      <c r="BI64" s="19" t="s">
        <v>27</v>
      </c>
      <c r="BJ64" s="19" t="s">
        <v>27</v>
      </c>
      <c r="BK64" s="19" t="s">
        <v>27</v>
      </c>
      <c r="BL64" s="19" t="s">
        <v>27</v>
      </c>
      <c r="BM64" s="19" t="s">
        <v>27</v>
      </c>
      <c r="BN64" s="19" t="s">
        <v>27</v>
      </c>
      <c r="BO64" s="19" t="s">
        <v>27</v>
      </c>
      <c r="BP64" s="19" t="s">
        <v>27</v>
      </c>
      <c r="BQ64" s="19" t="s">
        <v>27</v>
      </c>
      <c r="BR64" s="19" t="s">
        <v>27</v>
      </c>
      <c r="BS64" s="19" t="s">
        <v>27</v>
      </c>
      <c r="BT64" s="19" t="s">
        <v>27</v>
      </c>
      <c r="BU64" s="19" t="s">
        <v>27</v>
      </c>
      <c r="BV64" s="19" t="s">
        <v>27</v>
      </c>
      <c r="BW64" s="19" t="s">
        <v>27</v>
      </c>
      <c r="BX64" s="19" t="s">
        <v>27</v>
      </c>
      <c r="BY64" s="9"/>
    </row>
    <row r="65" spans="1:77" x14ac:dyDescent="0.25">
      <c r="A65" s="16">
        <v>1980</v>
      </c>
      <c r="B65" s="20">
        <f t="shared" si="0"/>
        <v>-0.19699999999974693</v>
      </c>
      <c r="C65" s="20">
        <f t="shared" si="1"/>
        <v>9.6999999999752617E-2</v>
      </c>
      <c r="D65" s="20">
        <f t="shared" si="2"/>
        <v>-0.67100000000073123</v>
      </c>
      <c r="E65" s="20">
        <f t="shared" si="3"/>
        <v>0.76800000000366708</v>
      </c>
      <c r="F65" s="21">
        <f t="shared" si="4"/>
        <v>0.19699999999974693</v>
      </c>
      <c r="G65" s="39">
        <f t="shared" ref="G65:T75" si="11">BI65</f>
        <v>-10434.097</v>
      </c>
      <c r="H65" s="39">
        <f t="shared" si="11"/>
        <v>24860</v>
      </c>
      <c r="I65" s="39">
        <f t="shared" si="11"/>
        <v>18031.039000000001</v>
      </c>
      <c r="J65" s="39">
        <f t="shared" si="11"/>
        <v>4569.018</v>
      </c>
      <c r="K65" s="39">
        <f t="shared" si="11"/>
        <v>1383.309</v>
      </c>
      <c r="L65" s="39">
        <f t="shared" si="11"/>
        <v>877.30500000000006</v>
      </c>
      <c r="M65" s="39">
        <f t="shared" si="11"/>
        <v>35294</v>
      </c>
      <c r="N65" s="39">
        <f t="shared" si="11"/>
        <v>21089.360000000001</v>
      </c>
      <c r="O65" s="39">
        <f t="shared" si="11"/>
        <v>6340.6229999999996</v>
      </c>
      <c r="P65" s="39">
        <f t="shared" si="11"/>
        <v>7820.6610000000001</v>
      </c>
      <c r="Q65" s="39">
        <f t="shared" si="11"/>
        <v>44.124000000000002</v>
      </c>
      <c r="R65" s="39">
        <f t="shared" si="11"/>
        <v>11274.5</v>
      </c>
      <c r="S65" s="39">
        <f t="shared" si="11"/>
        <v>0</v>
      </c>
      <c r="T65" s="39">
        <f>BV65</f>
        <v>-142.30000000000001</v>
      </c>
      <c r="U65" s="39">
        <f t="shared" ref="U65:V75" si="12">BW65</f>
        <v>916.2</v>
      </c>
      <c r="V65" s="39">
        <f t="shared" si="12"/>
        <v>-217.9</v>
      </c>
      <c r="W65" s="40"/>
      <c r="X65" s="18">
        <v>1980</v>
      </c>
      <c r="Y65" s="17" t="s">
        <v>27</v>
      </c>
      <c r="Z65" s="17" t="s">
        <v>27</v>
      </c>
      <c r="AA65" s="17" t="s">
        <v>27</v>
      </c>
      <c r="AB65" s="17" t="s">
        <v>27</v>
      </c>
      <c r="AC65" s="17" t="s">
        <v>27</v>
      </c>
      <c r="AD65" s="17" t="s">
        <v>27</v>
      </c>
      <c r="AE65" s="17" t="s">
        <v>27</v>
      </c>
      <c r="AF65" s="17" t="s">
        <v>27</v>
      </c>
      <c r="AG65" s="17" t="s">
        <v>27</v>
      </c>
      <c r="AH65" s="17" t="s">
        <v>27</v>
      </c>
      <c r="AI65" s="17" t="s">
        <v>27</v>
      </c>
      <c r="AJ65" s="17" t="s">
        <v>27</v>
      </c>
      <c r="AK65" s="17" t="s">
        <v>27</v>
      </c>
      <c r="AL65" s="17" t="s">
        <v>27</v>
      </c>
      <c r="AM65" s="17" t="s">
        <v>27</v>
      </c>
      <c r="AN65" s="17" t="s">
        <v>27</v>
      </c>
      <c r="AO65" s="17"/>
      <c r="AP65" s="16">
        <v>1980</v>
      </c>
      <c r="AQ65" s="41">
        <v>-7223.3</v>
      </c>
      <c r="AR65" s="41">
        <v>24947.3</v>
      </c>
      <c r="AS65" s="41">
        <v>16840.100000000002</v>
      </c>
      <c r="AT65" s="41">
        <v>5838.7999999999993</v>
      </c>
      <c r="AU65" s="41">
        <v>1949.6999999999998</v>
      </c>
      <c r="AV65" s="41">
        <v>318.7</v>
      </c>
      <c r="AW65" s="41">
        <v>32170.6</v>
      </c>
      <c r="AX65" s="41">
        <v>18897.5</v>
      </c>
      <c r="AY65" s="41">
        <v>6105.2999999999993</v>
      </c>
      <c r="AZ65" s="41">
        <v>7123.6</v>
      </c>
      <c r="BA65" s="41">
        <v>44.1</v>
      </c>
      <c r="BB65" s="41">
        <v>11948.3</v>
      </c>
      <c r="BC65" s="41">
        <v>73.5</v>
      </c>
      <c r="BD65" s="41">
        <v>-3647.6</v>
      </c>
      <c r="BE65" s="38">
        <v>916.2</v>
      </c>
      <c r="BF65" s="17">
        <v>-217.9</v>
      </c>
      <c r="BG65" s="38"/>
      <c r="BH65" s="16">
        <v>1980</v>
      </c>
      <c r="BI65" s="42">
        <v>-10434.097</v>
      </c>
      <c r="BJ65" s="42">
        <v>24860</v>
      </c>
      <c r="BK65" s="42">
        <v>18031.039000000001</v>
      </c>
      <c r="BL65" s="42">
        <v>4569.018</v>
      </c>
      <c r="BM65" s="42">
        <v>1383.309</v>
      </c>
      <c r="BN65" s="42">
        <v>877.30500000000006</v>
      </c>
      <c r="BO65" s="42">
        <v>35294</v>
      </c>
      <c r="BP65" s="42">
        <v>21089.360000000001</v>
      </c>
      <c r="BQ65" s="42">
        <v>6340.6229999999996</v>
      </c>
      <c r="BR65" s="42">
        <v>7820.6610000000001</v>
      </c>
      <c r="BS65" s="42">
        <v>44.124000000000002</v>
      </c>
      <c r="BT65" s="42">
        <v>11274.5</v>
      </c>
      <c r="BU65" s="42">
        <v>0</v>
      </c>
      <c r="BV65" s="42">
        <v>-142.30000000000001</v>
      </c>
      <c r="BW65" s="42">
        <v>916.2</v>
      </c>
      <c r="BX65" s="42">
        <v>-217.9</v>
      </c>
      <c r="BY65" s="9"/>
    </row>
    <row r="66" spans="1:77" x14ac:dyDescent="0.25">
      <c r="A66" s="16">
        <v>1981</v>
      </c>
      <c r="B66" s="20">
        <f t="shared" si="0"/>
        <v>-0.10400000000018395</v>
      </c>
      <c r="C66" s="20">
        <f t="shared" si="1"/>
        <v>-0.48999999999796273</v>
      </c>
      <c r="D66" s="20">
        <f t="shared" si="2"/>
        <v>-0.49000000000023647</v>
      </c>
      <c r="E66" s="20">
        <f t="shared" si="3"/>
        <v>0</v>
      </c>
      <c r="F66" s="21">
        <f t="shared" si="4"/>
        <v>0.10400000000154819</v>
      </c>
      <c r="G66" s="39">
        <f t="shared" si="11"/>
        <v>-16240.603999999999</v>
      </c>
      <c r="H66" s="39">
        <f t="shared" si="11"/>
        <v>31111</v>
      </c>
      <c r="I66" s="39">
        <f t="shared" si="11"/>
        <v>23307.339</v>
      </c>
      <c r="J66" s="39">
        <f t="shared" si="11"/>
        <v>4947.4920000000002</v>
      </c>
      <c r="K66" s="39">
        <f t="shared" si="11"/>
        <v>1779.0530000000001</v>
      </c>
      <c r="L66" s="39">
        <f t="shared" si="11"/>
        <v>1077.606</v>
      </c>
      <c r="M66" s="39">
        <f t="shared" si="11"/>
        <v>47352.093999999997</v>
      </c>
      <c r="N66" s="39">
        <f t="shared" si="11"/>
        <v>27184.229000000003</v>
      </c>
      <c r="O66" s="39">
        <f t="shared" si="11"/>
        <v>8216.8169999999991</v>
      </c>
      <c r="P66" s="39">
        <f t="shared" si="11"/>
        <v>11893.837</v>
      </c>
      <c r="Q66" s="39">
        <f t="shared" si="11"/>
        <v>57.211000000000006</v>
      </c>
      <c r="R66" s="39">
        <f t="shared" si="11"/>
        <v>26616.3</v>
      </c>
      <c r="S66" s="39">
        <f t="shared" si="11"/>
        <v>0</v>
      </c>
      <c r="T66" s="39">
        <f t="shared" si="11"/>
        <v>-9221</v>
      </c>
      <c r="U66" s="39">
        <f t="shared" si="12"/>
        <v>1031.4000000000001</v>
      </c>
      <c r="V66" s="39">
        <f t="shared" si="12"/>
        <v>123.4</v>
      </c>
      <c r="W66" s="40"/>
      <c r="X66" s="18">
        <v>1981</v>
      </c>
      <c r="Y66" s="17" t="s">
        <v>27</v>
      </c>
      <c r="Z66" s="17" t="s">
        <v>27</v>
      </c>
      <c r="AA66" s="17" t="s">
        <v>27</v>
      </c>
      <c r="AB66" s="17" t="s">
        <v>27</v>
      </c>
      <c r="AC66" s="17" t="s">
        <v>27</v>
      </c>
      <c r="AD66" s="17" t="s">
        <v>27</v>
      </c>
      <c r="AE66" s="17" t="s">
        <v>27</v>
      </c>
      <c r="AF66" s="17" t="s">
        <v>27</v>
      </c>
      <c r="AG66" s="17" t="s">
        <v>27</v>
      </c>
      <c r="AH66" s="17" t="s">
        <v>27</v>
      </c>
      <c r="AI66" s="17" t="s">
        <v>27</v>
      </c>
      <c r="AJ66" s="17" t="s">
        <v>27</v>
      </c>
      <c r="AK66" s="17" t="s">
        <v>27</v>
      </c>
      <c r="AL66" s="17" t="s">
        <v>27</v>
      </c>
      <c r="AM66" s="17" t="s">
        <v>27</v>
      </c>
      <c r="AN66" s="17" t="s">
        <v>27</v>
      </c>
      <c r="AO66" s="17"/>
      <c r="AP66" s="16">
        <v>1981</v>
      </c>
      <c r="AQ66" s="41">
        <v>-12544.2</v>
      </c>
      <c r="AR66" s="41">
        <v>30809.8</v>
      </c>
      <c r="AS66" s="41">
        <v>20926.599999999999</v>
      </c>
      <c r="AT66" s="41">
        <v>7005.8</v>
      </c>
      <c r="AU66" s="41">
        <v>2532.1999999999998</v>
      </c>
      <c r="AV66" s="41">
        <v>345.2</v>
      </c>
      <c r="AW66" s="41">
        <v>43354.1</v>
      </c>
      <c r="AX66" s="41">
        <v>24037</v>
      </c>
      <c r="AY66" s="41">
        <v>8544.5</v>
      </c>
      <c r="AZ66" s="41">
        <v>10716</v>
      </c>
      <c r="BA66" s="41">
        <v>56.6</v>
      </c>
      <c r="BB66" s="41">
        <v>21859.599999999999</v>
      </c>
      <c r="BC66" s="41">
        <v>69.599999999999994</v>
      </c>
      <c r="BD66" s="41">
        <v>8372.7000000000007</v>
      </c>
      <c r="BE66" s="38">
        <v>1031.4000000000001</v>
      </c>
      <c r="BF66" s="17">
        <v>123.4</v>
      </c>
      <c r="BG66" s="38"/>
      <c r="BH66" s="16">
        <v>1981</v>
      </c>
      <c r="BI66" s="42">
        <v>-16240.603999999999</v>
      </c>
      <c r="BJ66" s="42">
        <v>31111</v>
      </c>
      <c r="BK66" s="42">
        <v>23307.339</v>
      </c>
      <c r="BL66" s="42">
        <v>4947.4920000000002</v>
      </c>
      <c r="BM66" s="42">
        <v>1779.0530000000001</v>
      </c>
      <c r="BN66" s="42">
        <v>1077.606</v>
      </c>
      <c r="BO66" s="42">
        <v>47352.093999999997</v>
      </c>
      <c r="BP66" s="42">
        <v>27184.229000000003</v>
      </c>
      <c r="BQ66" s="42">
        <v>8216.8169999999991</v>
      </c>
      <c r="BR66" s="42">
        <v>11893.837</v>
      </c>
      <c r="BS66" s="42">
        <v>57.211000000000006</v>
      </c>
      <c r="BT66" s="42">
        <v>26616.3</v>
      </c>
      <c r="BU66" s="42">
        <v>0</v>
      </c>
      <c r="BV66" s="42">
        <v>-9221</v>
      </c>
      <c r="BW66" s="42">
        <v>1031.4000000000001</v>
      </c>
      <c r="BX66" s="42">
        <v>123.4</v>
      </c>
      <c r="BY66" s="9"/>
    </row>
    <row r="67" spans="1:77" x14ac:dyDescent="0.25">
      <c r="A67" s="16">
        <v>1982</v>
      </c>
      <c r="B67" s="20">
        <f t="shared" si="0"/>
        <v>0.12800000000015643</v>
      </c>
      <c r="C67" s="20">
        <f t="shared" si="1"/>
        <v>7.2000000000116415E-2</v>
      </c>
      <c r="D67" s="20">
        <f t="shared" si="2"/>
        <v>0.95200000000113505</v>
      </c>
      <c r="E67" s="20">
        <f t="shared" si="3"/>
        <v>-0.87999999999738066</v>
      </c>
      <c r="F67" s="21">
        <f t="shared" si="4"/>
        <v>-0.12800000000015643</v>
      </c>
      <c r="G67" s="39">
        <f t="shared" si="11"/>
        <v>-5890.0720000000001</v>
      </c>
      <c r="H67" s="39">
        <f t="shared" si="11"/>
        <v>30973</v>
      </c>
      <c r="I67" s="39">
        <f t="shared" si="11"/>
        <v>24055.21</v>
      </c>
      <c r="J67" s="39">
        <f t="shared" si="11"/>
        <v>4113.7809999999999</v>
      </c>
      <c r="K67" s="39">
        <f t="shared" si="11"/>
        <v>1731.3219999999999</v>
      </c>
      <c r="L67" s="39">
        <f t="shared" si="11"/>
        <v>1071.7349999999999</v>
      </c>
      <c r="M67" s="39">
        <f t="shared" si="11"/>
        <v>36863</v>
      </c>
      <c r="N67" s="39">
        <f t="shared" si="11"/>
        <v>17010.631000000001</v>
      </c>
      <c r="O67" s="39">
        <f t="shared" si="11"/>
        <v>5829.9070000000002</v>
      </c>
      <c r="P67" s="39">
        <f t="shared" si="11"/>
        <v>13992.58</v>
      </c>
      <c r="Q67" s="39">
        <f t="shared" si="11"/>
        <v>29.001999999999999</v>
      </c>
      <c r="R67" s="39">
        <f t="shared" si="11"/>
        <v>9977.5</v>
      </c>
      <c r="S67" s="39">
        <f t="shared" si="11"/>
        <v>0</v>
      </c>
      <c r="T67" s="39">
        <f t="shared" si="11"/>
        <v>-7405.7</v>
      </c>
      <c r="U67" s="39">
        <f t="shared" si="12"/>
        <v>-3202.9</v>
      </c>
      <c r="V67" s="39">
        <f t="shared" si="12"/>
        <v>-115.5</v>
      </c>
      <c r="W67" s="40"/>
      <c r="X67" s="18">
        <v>1982</v>
      </c>
      <c r="Y67" s="17" t="s">
        <v>27</v>
      </c>
      <c r="Z67" s="17" t="s">
        <v>27</v>
      </c>
      <c r="AA67" s="17" t="s">
        <v>27</v>
      </c>
      <c r="AB67" s="17" t="s">
        <v>27</v>
      </c>
      <c r="AC67" s="17" t="s">
        <v>27</v>
      </c>
      <c r="AD67" s="17" t="s">
        <v>27</v>
      </c>
      <c r="AE67" s="17" t="s">
        <v>27</v>
      </c>
      <c r="AF67" s="17" t="s">
        <v>27</v>
      </c>
      <c r="AG67" s="17" t="s">
        <v>27</v>
      </c>
      <c r="AH67" s="17" t="s">
        <v>27</v>
      </c>
      <c r="AI67" s="17" t="s">
        <v>27</v>
      </c>
      <c r="AJ67" s="17" t="s">
        <v>27</v>
      </c>
      <c r="AK67" s="17" t="s">
        <v>27</v>
      </c>
      <c r="AL67" s="17" t="s">
        <v>27</v>
      </c>
      <c r="AM67" s="17" t="s">
        <v>27</v>
      </c>
      <c r="AN67" s="17" t="s">
        <v>27</v>
      </c>
      <c r="AO67" s="17"/>
      <c r="AP67" s="43" t="s">
        <v>27</v>
      </c>
      <c r="AQ67" s="43" t="s">
        <v>27</v>
      </c>
      <c r="AR67" s="43" t="s">
        <v>27</v>
      </c>
      <c r="AS67" s="43" t="s">
        <v>27</v>
      </c>
      <c r="AT67" s="43" t="s">
        <v>27</v>
      </c>
      <c r="AU67" s="43" t="s">
        <v>27</v>
      </c>
      <c r="AV67" s="43" t="s">
        <v>27</v>
      </c>
      <c r="AW67" s="43" t="s">
        <v>27</v>
      </c>
      <c r="AX67" s="43" t="s">
        <v>27</v>
      </c>
      <c r="AY67" s="43" t="s">
        <v>27</v>
      </c>
      <c r="AZ67" s="43" t="s">
        <v>27</v>
      </c>
      <c r="BA67" s="43" t="s">
        <v>27</v>
      </c>
      <c r="BB67" s="43" t="s">
        <v>27</v>
      </c>
      <c r="BC67" s="43" t="s">
        <v>27</v>
      </c>
      <c r="BD67" s="43" t="s">
        <v>27</v>
      </c>
      <c r="BE67" s="43" t="s">
        <v>27</v>
      </c>
      <c r="BF67" s="43" t="s">
        <v>27</v>
      </c>
      <c r="BG67" s="17"/>
      <c r="BH67" s="16">
        <v>1982</v>
      </c>
      <c r="BI67" s="42">
        <v>-5890.0720000000001</v>
      </c>
      <c r="BJ67" s="42">
        <v>30973</v>
      </c>
      <c r="BK67" s="42">
        <v>24055.21</v>
      </c>
      <c r="BL67" s="42">
        <v>4113.7809999999999</v>
      </c>
      <c r="BM67" s="42">
        <v>1731.3219999999999</v>
      </c>
      <c r="BN67" s="42">
        <v>1071.7349999999999</v>
      </c>
      <c r="BO67" s="42">
        <v>36863</v>
      </c>
      <c r="BP67" s="42">
        <v>17010.631000000001</v>
      </c>
      <c r="BQ67" s="42">
        <v>5829.9070000000002</v>
      </c>
      <c r="BR67" s="42">
        <v>13992.58</v>
      </c>
      <c r="BS67" s="42">
        <v>29.001999999999999</v>
      </c>
      <c r="BT67" s="42">
        <v>9977.5</v>
      </c>
      <c r="BU67" s="42">
        <v>0</v>
      </c>
      <c r="BV67" s="42">
        <v>-7405.7</v>
      </c>
      <c r="BW67" s="42">
        <v>-3202.9</v>
      </c>
      <c r="BX67" s="42">
        <v>-115.5</v>
      </c>
      <c r="BY67" s="9"/>
    </row>
    <row r="68" spans="1:77" x14ac:dyDescent="0.25">
      <c r="A68" s="16">
        <v>1983</v>
      </c>
      <c r="B68" s="20">
        <f t="shared" si="0"/>
        <v>0.76599999999962165</v>
      </c>
      <c r="C68" s="20">
        <f t="shared" si="1"/>
        <v>1.9999999996798579E-2</v>
      </c>
      <c r="D68" s="20">
        <f t="shared" si="2"/>
        <v>-2.7284841053187847E-12</v>
      </c>
      <c r="E68" s="20">
        <f t="shared" si="3"/>
        <v>2.0000000000436557E-2</v>
      </c>
      <c r="F68" s="21">
        <f t="shared" si="4"/>
        <v>-0.76599999999962165</v>
      </c>
      <c r="G68" s="39">
        <f t="shared" si="11"/>
        <v>5859.6229999999996</v>
      </c>
      <c r="H68" s="39">
        <f t="shared" si="11"/>
        <v>32928.642999999996</v>
      </c>
      <c r="I68" s="39">
        <f t="shared" si="11"/>
        <v>25953.137999999999</v>
      </c>
      <c r="J68" s="39">
        <f t="shared" si="11"/>
        <v>4073.46</v>
      </c>
      <c r="K68" s="39">
        <f t="shared" si="11"/>
        <v>1697.96</v>
      </c>
      <c r="L68" s="39">
        <f t="shared" si="11"/>
        <v>1204.085</v>
      </c>
      <c r="M68" s="39">
        <f t="shared" si="11"/>
        <v>27069</v>
      </c>
      <c r="N68" s="39">
        <f t="shared" si="11"/>
        <v>11848.280999999999</v>
      </c>
      <c r="O68" s="39">
        <f t="shared" si="11"/>
        <v>4368.125</v>
      </c>
      <c r="P68" s="39">
        <f t="shared" si="11"/>
        <v>10821.258000000002</v>
      </c>
      <c r="Q68" s="39">
        <f t="shared" si="11"/>
        <v>31.356000000000002</v>
      </c>
      <c r="R68" s="39">
        <f t="shared" si="11"/>
        <v>339</v>
      </c>
      <c r="S68" s="39">
        <f t="shared" si="11"/>
        <v>0</v>
      </c>
      <c r="T68" s="39">
        <f t="shared" si="11"/>
        <v>-3079</v>
      </c>
      <c r="U68" s="39">
        <f t="shared" si="12"/>
        <v>3100.857</v>
      </c>
      <c r="V68" s="39">
        <f t="shared" si="12"/>
        <v>18</v>
      </c>
      <c r="W68" s="40"/>
      <c r="X68" s="18">
        <v>1983</v>
      </c>
      <c r="Y68" s="17" t="s">
        <v>27</v>
      </c>
      <c r="Z68" s="17" t="s">
        <v>27</v>
      </c>
      <c r="AA68" s="17" t="s">
        <v>27</v>
      </c>
      <c r="AB68" s="17" t="s">
        <v>27</v>
      </c>
      <c r="AC68" s="17" t="s">
        <v>27</v>
      </c>
      <c r="AD68" s="17" t="s">
        <v>27</v>
      </c>
      <c r="AE68" s="17" t="s">
        <v>27</v>
      </c>
      <c r="AF68" s="17" t="s">
        <v>27</v>
      </c>
      <c r="AG68" s="17" t="s">
        <v>27</v>
      </c>
      <c r="AH68" s="17" t="s">
        <v>27</v>
      </c>
      <c r="AI68" s="17" t="s">
        <v>27</v>
      </c>
      <c r="AJ68" s="17" t="s">
        <v>27</v>
      </c>
      <c r="AK68" s="17" t="s">
        <v>27</v>
      </c>
      <c r="AL68" s="17" t="s">
        <v>27</v>
      </c>
      <c r="AM68" s="17" t="s">
        <v>27</v>
      </c>
      <c r="AN68" s="17" t="s">
        <v>27</v>
      </c>
      <c r="AO68" s="17"/>
      <c r="AP68" s="43" t="s">
        <v>27</v>
      </c>
      <c r="AQ68" s="43" t="s">
        <v>27</v>
      </c>
      <c r="AR68" s="43" t="s">
        <v>27</v>
      </c>
      <c r="AS68" s="43" t="s">
        <v>27</v>
      </c>
      <c r="AT68" s="43" t="s">
        <v>27</v>
      </c>
      <c r="AU68" s="43" t="s">
        <v>27</v>
      </c>
      <c r="AV68" s="43" t="s">
        <v>27</v>
      </c>
      <c r="AW68" s="43" t="s">
        <v>27</v>
      </c>
      <c r="AX68" s="43" t="s">
        <v>27</v>
      </c>
      <c r="AY68" s="43" t="s">
        <v>27</v>
      </c>
      <c r="AZ68" s="43" t="s">
        <v>27</v>
      </c>
      <c r="BA68" s="43" t="s">
        <v>27</v>
      </c>
      <c r="BB68" s="43" t="s">
        <v>27</v>
      </c>
      <c r="BC68" s="43" t="s">
        <v>27</v>
      </c>
      <c r="BD68" s="43" t="s">
        <v>27</v>
      </c>
      <c r="BE68" s="43" t="s">
        <v>27</v>
      </c>
      <c r="BF68" s="43" t="s">
        <v>27</v>
      </c>
      <c r="BG68" s="17"/>
      <c r="BH68" s="16">
        <v>1983</v>
      </c>
      <c r="BI68" s="42">
        <v>5859.6229999999996</v>
      </c>
      <c r="BJ68" s="42">
        <v>32928.642999999996</v>
      </c>
      <c r="BK68" s="42">
        <v>25953.137999999999</v>
      </c>
      <c r="BL68" s="42">
        <v>4073.46</v>
      </c>
      <c r="BM68" s="42">
        <v>1697.96</v>
      </c>
      <c r="BN68" s="42">
        <v>1204.085</v>
      </c>
      <c r="BO68" s="42">
        <v>27069</v>
      </c>
      <c r="BP68" s="42">
        <v>11848.280999999999</v>
      </c>
      <c r="BQ68" s="42">
        <v>4368.125</v>
      </c>
      <c r="BR68" s="42">
        <v>10821.258000000002</v>
      </c>
      <c r="BS68" s="42">
        <v>31.356000000000002</v>
      </c>
      <c r="BT68" s="42">
        <v>339</v>
      </c>
      <c r="BU68" s="42">
        <v>0</v>
      </c>
      <c r="BV68" s="42">
        <v>-3079</v>
      </c>
      <c r="BW68" s="42">
        <v>3100.857</v>
      </c>
      <c r="BX68" s="42">
        <v>18</v>
      </c>
      <c r="BY68" s="9"/>
    </row>
    <row r="69" spans="1:77" x14ac:dyDescent="0.25">
      <c r="A69" s="16">
        <v>1984</v>
      </c>
      <c r="B69" s="20">
        <f t="shared" si="0"/>
        <v>3.0250000000005457</v>
      </c>
      <c r="C69" s="20">
        <f t="shared" si="1"/>
        <v>0</v>
      </c>
      <c r="D69" s="20">
        <f t="shared" si="2"/>
        <v>-0.50699999999983447</v>
      </c>
      <c r="E69" s="20">
        <f t="shared" si="3"/>
        <v>1.1539999999949941</v>
      </c>
      <c r="F69" s="21">
        <f t="shared" si="4"/>
        <v>-3.0250000000005457</v>
      </c>
      <c r="G69" s="39">
        <f t="shared" si="11"/>
        <v>4184</v>
      </c>
      <c r="H69" s="39">
        <f t="shared" si="11"/>
        <v>37830</v>
      </c>
      <c r="I69" s="39">
        <f t="shared" si="11"/>
        <v>29100.350999999999</v>
      </c>
      <c r="J69" s="39">
        <f t="shared" si="11"/>
        <v>4825.9060000000009</v>
      </c>
      <c r="K69" s="39">
        <f t="shared" si="11"/>
        <v>2519.8130000000001</v>
      </c>
      <c r="L69" s="39">
        <f t="shared" si="11"/>
        <v>1384.4370000000001</v>
      </c>
      <c r="M69" s="39">
        <f t="shared" si="11"/>
        <v>33646</v>
      </c>
      <c r="N69" s="39">
        <f t="shared" si="11"/>
        <v>15916.197999999999</v>
      </c>
      <c r="O69" s="39">
        <f t="shared" si="11"/>
        <v>5111.5909999999994</v>
      </c>
      <c r="P69" s="39">
        <f t="shared" si="11"/>
        <v>12596.267</v>
      </c>
      <c r="Q69" s="39">
        <f t="shared" si="11"/>
        <v>23.097999999999999</v>
      </c>
      <c r="R69" s="39">
        <f t="shared" si="11"/>
        <v>1306</v>
      </c>
      <c r="S69" s="39">
        <f t="shared" si="11"/>
        <v>0</v>
      </c>
      <c r="T69" s="39">
        <f t="shared" si="11"/>
        <v>-2136.09</v>
      </c>
      <c r="U69" s="39">
        <f t="shared" si="12"/>
        <v>3200.8849999999993</v>
      </c>
      <c r="V69" s="39">
        <f t="shared" si="12"/>
        <v>150</v>
      </c>
      <c r="W69" s="40"/>
      <c r="X69" s="18">
        <v>1984</v>
      </c>
      <c r="Y69" s="17" t="s">
        <v>27</v>
      </c>
      <c r="Z69" s="17" t="s">
        <v>27</v>
      </c>
      <c r="AA69" s="17" t="s">
        <v>27</v>
      </c>
      <c r="AB69" s="17" t="s">
        <v>27</v>
      </c>
      <c r="AC69" s="17" t="s">
        <v>27</v>
      </c>
      <c r="AD69" s="17" t="s">
        <v>27</v>
      </c>
      <c r="AE69" s="17" t="s">
        <v>27</v>
      </c>
      <c r="AF69" s="17" t="s">
        <v>27</v>
      </c>
      <c r="AG69" s="17" t="s">
        <v>27</v>
      </c>
      <c r="AH69" s="17" t="s">
        <v>27</v>
      </c>
      <c r="AI69" s="17" t="s">
        <v>27</v>
      </c>
      <c r="AJ69" s="17" t="s">
        <v>27</v>
      </c>
      <c r="AK69" s="17" t="s">
        <v>27</v>
      </c>
      <c r="AL69" s="17" t="s">
        <v>27</v>
      </c>
      <c r="AM69" s="17" t="s">
        <v>27</v>
      </c>
      <c r="AN69" s="17" t="s">
        <v>27</v>
      </c>
      <c r="AO69" s="17"/>
      <c r="AP69" s="43" t="s">
        <v>27</v>
      </c>
      <c r="AQ69" s="43" t="s">
        <v>27</v>
      </c>
      <c r="AR69" s="43" t="s">
        <v>27</v>
      </c>
      <c r="AS69" s="43" t="s">
        <v>27</v>
      </c>
      <c r="AT69" s="43" t="s">
        <v>27</v>
      </c>
      <c r="AU69" s="43" t="s">
        <v>27</v>
      </c>
      <c r="AV69" s="43" t="s">
        <v>27</v>
      </c>
      <c r="AW69" s="43" t="s">
        <v>27</v>
      </c>
      <c r="AX69" s="43" t="s">
        <v>27</v>
      </c>
      <c r="AY69" s="43" t="s">
        <v>27</v>
      </c>
      <c r="AZ69" s="43" t="s">
        <v>27</v>
      </c>
      <c r="BA69" s="43" t="s">
        <v>27</v>
      </c>
      <c r="BB69" s="43" t="s">
        <v>27</v>
      </c>
      <c r="BC69" s="43" t="s">
        <v>27</v>
      </c>
      <c r="BD69" s="43" t="s">
        <v>27</v>
      </c>
      <c r="BE69" s="43" t="s">
        <v>27</v>
      </c>
      <c r="BF69" s="43" t="s">
        <v>27</v>
      </c>
      <c r="BG69" s="17"/>
      <c r="BH69" s="16">
        <v>1984</v>
      </c>
      <c r="BI69" s="42">
        <v>4184</v>
      </c>
      <c r="BJ69" s="42">
        <v>37830</v>
      </c>
      <c r="BK69" s="42">
        <v>29100.350999999999</v>
      </c>
      <c r="BL69" s="42">
        <v>4825.9060000000009</v>
      </c>
      <c r="BM69" s="42">
        <v>2519.8130000000001</v>
      </c>
      <c r="BN69" s="42">
        <v>1384.4370000000001</v>
      </c>
      <c r="BO69" s="42">
        <v>33646</v>
      </c>
      <c r="BP69" s="42">
        <v>15916.197999999999</v>
      </c>
      <c r="BQ69" s="42">
        <v>5111.5909999999994</v>
      </c>
      <c r="BR69" s="42">
        <v>12596.267</v>
      </c>
      <c r="BS69" s="42">
        <v>23.097999999999999</v>
      </c>
      <c r="BT69" s="42">
        <v>1306</v>
      </c>
      <c r="BU69" s="42">
        <v>0</v>
      </c>
      <c r="BV69" s="42">
        <v>-2136.09</v>
      </c>
      <c r="BW69" s="42">
        <v>3200.8849999999993</v>
      </c>
      <c r="BX69" s="42">
        <v>150</v>
      </c>
      <c r="BY69" s="9"/>
    </row>
    <row r="70" spans="1:77" x14ac:dyDescent="0.25">
      <c r="A70" s="16">
        <v>1985</v>
      </c>
      <c r="B70" s="20">
        <f t="shared" si="0"/>
        <v>3.9060000000005601</v>
      </c>
      <c r="C70" s="20">
        <f t="shared" si="1"/>
        <v>-9.30000000007567E-2</v>
      </c>
      <c r="D70" s="20">
        <f t="shared" si="2"/>
        <v>0</v>
      </c>
      <c r="E70" s="20">
        <f t="shared" si="3"/>
        <v>2.3950000000040745</v>
      </c>
      <c r="F70" s="21">
        <f t="shared" si="4"/>
        <v>-3.9060000000005601</v>
      </c>
      <c r="G70" s="39">
        <f t="shared" si="11"/>
        <v>802</v>
      </c>
      <c r="H70" s="39">
        <f t="shared" si="11"/>
        <v>35858.906999999999</v>
      </c>
      <c r="I70" s="39">
        <f t="shared" si="11"/>
        <v>26757.3</v>
      </c>
      <c r="J70" s="39">
        <f t="shared" si="11"/>
        <v>4794.433</v>
      </c>
      <c r="K70" s="39">
        <f t="shared" si="11"/>
        <v>2293.6280000000002</v>
      </c>
      <c r="L70" s="39">
        <f t="shared" si="11"/>
        <v>2013.5459999999998</v>
      </c>
      <c r="M70" s="39">
        <f t="shared" si="11"/>
        <v>35057</v>
      </c>
      <c r="N70" s="39">
        <f t="shared" si="11"/>
        <v>18359.097000000002</v>
      </c>
      <c r="O70" s="39">
        <f t="shared" si="11"/>
        <v>5381.8510000000006</v>
      </c>
      <c r="P70" s="39">
        <f t="shared" si="11"/>
        <v>11290.178</v>
      </c>
      <c r="Q70" s="39">
        <f t="shared" si="11"/>
        <v>28.269000000000002</v>
      </c>
      <c r="R70" s="39">
        <f t="shared" si="11"/>
        <v>-315</v>
      </c>
      <c r="S70" s="39">
        <f t="shared" si="11"/>
        <v>0</v>
      </c>
      <c r="T70" s="39">
        <f t="shared" si="11"/>
        <v>-2906.5869999999995</v>
      </c>
      <c r="U70" s="39">
        <f t="shared" si="12"/>
        <v>-2328.4</v>
      </c>
      <c r="V70" s="39">
        <f t="shared" si="12"/>
        <v>-95.093000000000004</v>
      </c>
      <c r="W70" s="40"/>
      <c r="X70" s="18">
        <v>1985</v>
      </c>
      <c r="Y70" s="17" t="s">
        <v>27</v>
      </c>
      <c r="Z70" s="17" t="s">
        <v>27</v>
      </c>
      <c r="AA70" s="17" t="s">
        <v>27</v>
      </c>
      <c r="AB70" s="17" t="s">
        <v>27</v>
      </c>
      <c r="AC70" s="17" t="s">
        <v>27</v>
      </c>
      <c r="AD70" s="17" t="s">
        <v>27</v>
      </c>
      <c r="AE70" s="17" t="s">
        <v>27</v>
      </c>
      <c r="AF70" s="17" t="s">
        <v>27</v>
      </c>
      <c r="AG70" s="17" t="s">
        <v>27</v>
      </c>
      <c r="AH70" s="17" t="s">
        <v>27</v>
      </c>
      <c r="AI70" s="17" t="s">
        <v>27</v>
      </c>
      <c r="AJ70" s="17" t="s">
        <v>27</v>
      </c>
      <c r="AK70" s="17" t="s">
        <v>27</v>
      </c>
      <c r="AL70" s="17" t="s">
        <v>27</v>
      </c>
      <c r="AM70" s="17" t="s">
        <v>27</v>
      </c>
      <c r="AN70" s="17" t="s">
        <v>27</v>
      </c>
      <c r="AO70" s="17"/>
      <c r="AP70" s="43" t="s">
        <v>27</v>
      </c>
      <c r="AQ70" s="43" t="s">
        <v>27</v>
      </c>
      <c r="AR70" s="43" t="s">
        <v>27</v>
      </c>
      <c r="AS70" s="43" t="s">
        <v>27</v>
      </c>
      <c r="AT70" s="43" t="s">
        <v>27</v>
      </c>
      <c r="AU70" s="43" t="s">
        <v>27</v>
      </c>
      <c r="AV70" s="43" t="s">
        <v>27</v>
      </c>
      <c r="AW70" s="43" t="s">
        <v>27</v>
      </c>
      <c r="AX70" s="43" t="s">
        <v>27</v>
      </c>
      <c r="AY70" s="43" t="s">
        <v>27</v>
      </c>
      <c r="AZ70" s="43" t="s">
        <v>27</v>
      </c>
      <c r="BA70" s="43" t="s">
        <v>27</v>
      </c>
      <c r="BB70" s="43" t="s">
        <v>27</v>
      </c>
      <c r="BC70" s="43" t="s">
        <v>27</v>
      </c>
      <c r="BD70" s="43" t="s">
        <v>27</v>
      </c>
      <c r="BE70" s="43" t="s">
        <v>27</v>
      </c>
      <c r="BF70" s="43" t="s">
        <v>27</v>
      </c>
      <c r="BG70" s="17"/>
      <c r="BH70" s="16">
        <v>1985</v>
      </c>
      <c r="BI70" s="42">
        <v>802</v>
      </c>
      <c r="BJ70" s="42">
        <v>35858.906999999999</v>
      </c>
      <c r="BK70" s="42">
        <v>26757.3</v>
      </c>
      <c r="BL70" s="42">
        <v>4794.433</v>
      </c>
      <c r="BM70" s="42">
        <v>2293.6280000000002</v>
      </c>
      <c r="BN70" s="42">
        <v>2013.5459999999998</v>
      </c>
      <c r="BO70" s="42">
        <v>35057</v>
      </c>
      <c r="BP70" s="42">
        <v>18359.097000000002</v>
      </c>
      <c r="BQ70" s="42">
        <v>5381.8510000000006</v>
      </c>
      <c r="BR70" s="42">
        <v>11290.178</v>
      </c>
      <c r="BS70" s="42">
        <v>28.269000000000002</v>
      </c>
      <c r="BT70" s="42">
        <v>-315</v>
      </c>
      <c r="BU70" s="42">
        <v>0</v>
      </c>
      <c r="BV70" s="42">
        <v>-2906.5869999999995</v>
      </c>
      <c r="BW70" s="42">
        <v>-2328.4</v>
      </c>
      <c r="BX70" s="42">
        <v>-95.093000000000004</v>
      </c>
      <c r="BY70" s="9"/>
    </row>
    <row r="71" spans="1:77" x14ac:dyDescent="0.25">
      <c r="A71" s="16">
        <v>1986</v>
      </c>
      <c r="B71" s="20">
        <f t="shared" si="0"/>
        <v>-1.3030000000000541</v>
      </c>
      <c r="C71" s="20">
        <f t="shared" si="1"/>
        <v>-0.49099999999998545</v>
      </c>
      <c r="D71" s="20">
        <f t="shared" si="2"/>
        <v>1.1419999999986885</v>
      </c>
      <c r="E71" s="20">
        <f t="shared" si="3"/>
        <v>-1.6329999999979918</v>
      </c>
      <c r="F71" s="21">
        <f t="shared" si="4"/>
        <v>1.3030000000000541</v>
      </c>
      <c r="G71" s="39">
        <f t="shared" si="11"/>
        <v>-1373.509</v>
      </c>
      <c r="H71" s="39">
        <f t="shared" si="11"/>
        <v>29929</v>
      </c>
      <c r="I71" s="39">
        <f t="shared" si="11"/>
        <v>21803.596000000001</v>
      </c>
      <c r="J71" s="39">
        <f t="shared" si="11"/>
        <v>4572.49</v>
      </c>
      <c r="K71" s="39">
        <f t="shared" si="11"/>
        <v>1961.7490000000003</v>
      </c>
      <c r="L71" s="39">
        <f t="shared" si="11"/>
        <v>1590.0229999999999</v>
      </c>
      <c r="M71" s="39">
        <f t="shared" si="11"/>
        <v>31303</v>
      </c>
      <c r="N71" s="39">
        <f t="shared" si="11"/>
        <v>16783.892</v>
      </c>
      <c r="O71" s="39">
        <f t="shared" si="11"/>
        <v>5021.415</v>
      </c>
      <c r="P71" s="39">
        <f t="shared" si="11"/>
        <v>9481.33</v>
      </c>
      <c r="Q71" s="39">
        <f t="shared" si="11"/>
        <v>14.729999999999999</v>
      </c>
      <c r="R71" s="39">
        <f t="shared" si="11"/>
        <v>2715</v>
      </c>
      <c r="S71" s="39">
        <f t="shared" si="11"/>
        <v>0</v>
      </c>
      <c r="T71" s="39">
        <f t="shared" si="11"/>
        <v>-740</v>
      </c>
      <c r="U71" s="39">
        <f t="shared" si="12"/>
        <v>985</v>
      </c>
      <c r="V71" s="39">
        <f t="shared" si="12"/>
        <v>-382.20599999999996</v>
      </c>
      <c r="W71" s="40"/>
      <c r="X71" s="18">
        <v>1986</v>
      </c>
      <c r="Y71" s="17" t="s">
        <v>27</v>
      </c>
      <c r="Z71" s="17" t="s">
        <v>27</v>
      </c>
      <c r="AA71" s="17" t="s">
        <v>27</v>
      </c>
      <c r="AB71" s="17" t="s">
        <v>27</v>
      </c>
      <c r="AC71" s="17" t="s">
        <v>27</v>
      </c>
      <c r="AD71" s="17" t="s">
        <v>27</v>
      </c>
      <c r="AE71" s="17" t="s">
        <v>27</v>
      </c>
      <c r="AF71" s="17" t="s">
        <v>27</v>
      </c>
      <c r="AG71" s="17" t="s">
        <v>27</v>
      </c>
      <c r="AH71" s="17" t="s">
        <v>27</v>
      </c>
      <c r="AI71" s="17" t="s">
        <v>27</v>
      </c>
      <c r="AJ71" s="17" t="s">
        <v>27</v>
      </c>
      <c r="AK71" s="17" t="s">
        <v>27</v>
      </c>
      <c r="AL71" s="17" t="s">
        <v>27</v>
      </c>
      <c r="AM71" s="17" t="s">
        <v>27</v>
      </c>
      <c r="AN71" s="17" t="s">
        <v>27</v>
      </c>
      <c r="AO71" s="17"/>
      <c r="AP71" s="43" t="s">
        <v>27</v>
      </c>
      <c r="AQ71" s="43" t="s">
        <v>27</v>
      </c>
      <c r="AR71" s="43" t="s">
        <v>27</v>
      </c>
      <c r="AS71" s="43" t="s">
        <v>27</v>
      </c>
      <c r="AT71" s="43" t="s">
        <v>27</v>
      </c>
      <c r="AU71" s="43" t="s">
        <v>27</v>
      </c>
      <c r="AV71" s="43" t="s">
        <v>27</v>
      </c>
      <c r="AW71" s="43" t="s">
        <v>27</v>
      </c>
      <c r="AX71" s="43" t="s">
        <v>27</v>
      </c>
      <c r="AY71" s="43" t="s">
        <v>27</v>
      </c>
      <c r="AZ71" s="43" t="s">
        <v>27</v>
      </c>
      <c r="BA71" s="43" t="s">
        <v>27</v>
      </c>
      <c r="BB71" s="43" t="s">
        <v>27</v>
      </c>
      <c r="BC71" s="43" t="s">
        <v>27</v>
      </c>
      <c r="BD71" s="43" t="s">
        <v>27</v>
      </c>
      <c r="BE71" s="43" t="s">
        <v>27</v>
      </c>
      <c r="BF71" s="43" t="s">
        <v>27</v>
      </c>
      <c r="BG71" s="17"/>
      <c r="BH71" s="16">
        <v>1986</v>
      </c>
      <c r="BI71" s="42">
        <v>-1373.509</v>
      </c>
      <c r="BJ71" s="42">
        <v>29929</v>
      </c>
      <c r="BK71" s="42">
        <v>21803.596000000001</v>
      </c>
      <c r="BL71" s="42">
        <v>4572.49</v>
      </c>
      <c r="BM71" s="42">
        <v>1961.7490000000003</v>
      </c>
      <c r="BN71" s="42">
        <v>1590.0229999999999</v>
      </c>
      <c r="BO71" s="42">
        <v>31303</v>
      </c>
      <c r="BP71" s="42">
        <v>16783.892</v>
      </c>
      <c r="BQ71" s="42">
        <v>5021.415</v>
      </c>
      <c r="BR71" s="42">
        <v>9481.33</v>
      </c>
      <c r="BS71" s="42">
        <v>14.729999999999999</v>
      </c>
      <c r="BT71" s="42">
        <v>2715</v>
      </c>
      <c r="BU71" s="42">
        <v>0</v>
      </c>
      <c r="BV71" s="42">
        <v>-740</v>
      </c>
      <c r="BW71" s="42">
        <v>985</v>
      </c>
      <c r="BX71" s="42">
        <v>-382.20599999999996</v>
      </c>
      <c r="BY71" s="9"/>
    </row>
    <row r="72" spans="1:77" x14ac:dyDescent="0.25">
      <c r="A72" s="16">
        <v>1987</v>
      </c>
      <c r="B72" s="20">
        <f t="shared" si="0"/>
        <v>0.6000000000003638</v>
      </c>
      <c r="C72" s="20">
        <f t="shared" si="1"/>
        <v>0</v>
      </c>
      <c r="D72" s="20">
        <f t="shared" si="2"/>
        <v>0.5669999999997799</v>
      </c>
      <c r="E72" s="20">
        <f t="shared" si="3"/>
        <v>1.4770000000062282</v>
      </c>
      <c r="F72" s="21">
        <f t="shared" si="4"/>
        <v>-0.6000000000003638</v>
      </c>
      <c r="G72" s="39">
        <f t="shared" si="11"/>
        <v>4241</v>
      </c>
      <c r="H72" s="39">
        <f t="shared" si="11"/>
        <v>37369</v>
      </c>
      <c r="I72" s="39">
        <f t="shared" si="11"/>
        <v>27599.514999999999</v>
      </c>
      <c r="J72" s="39">
        <f t="shared" si="11"/>
        <v>5415.844000000001</v>
      </c>
      <c r="K72" s="39">
        <f t="shared" si="11"/>
        <v>2415.8609999999999</v>
      </c>
      <c r="L72" s="39">
        <f t="shared" si="11"/>
        <v>1937.213</v>
      </c>
      <c r="M72" s="39">
        <f t="shared" si="11"/>
        <v>33128</v>
      </c>
      <c r="N72" s="39">
        <f t="shared" si="11"/>
        <v>18812.425999999999</v>
      </c>
      <c r="O72" s="39">
        <f t="shared" si="11"/>
        <v>5081.8259999999991</v>
      </c>
      <c r="P72" s="39">
        <f t="shared" si="11"/>
        <v>9217.0650000000005</v>
      </c>
      <c r="Q72" s="39">
        <f t="shared" si="11"/>
        <v>18.16</v>
      </c>
      <c r="R72" s="39">
        <f t="shared" si="11"/>
        <v>-1188</v>
      </c>
      <c r="S72" s="39">
        <f t="shared" si="11"/>
        <v>0</v>
      </c>
      <c r="T72" s="39">
        <f t="shared" si="11"/>
        <v>3048</v>
      </c>
      <c r="U72" s="39">
        <f t="shared" si="12"/>
        <v>6924.4</v>
      </c>
      <c r="V72" s="39">
        <f t="shared" si="12"/>
        <v>-824</v>
      </c>
      <c r="W72" s="40"/>
      <c r="X72" s="18">
        <v>1987</v>
      </c>
      <c r="Y72" s="17" t="s">
        <v>27</v>
      </c>
      <c r="Z72" s="17" t="s">
        <v>27</v>
      </c>
      <c r="AA72" s="17" t="s">
        <v>27</v>
      </c>
      <c r="AB72" s="17" t="s">
        <v>27</v>
      </c>
      <c r="AC72" s="17" t="s">
        <v>27</v>
      </c>
      <c r="AD72" s="17" t="s">
        <v>27</v>
      </c>
      <c r="AE72" s="17" t="s">
        <v>27</v>
      </c>
      <c r="AF72" s="17" t="s">
        <v>27</v>
      </c>
      <c r="AG72" s="17" t="s">
        <v>27</v>
      </c>
      <c r="AH72" s="17" t="s">
        <v>27</v>
      </c>
      <c r="AI72" s="17" t="s">
        <v>27</v>
      </c>
      <c r="AJ72" s="17" t="s">
        <v>27</v>
      </c>
      <c r="AK72" s="17" t="s">
        <v>27</v>
      </c>
      <c r="AL72" s="17" t="s">
        <v>27</v>
      </c>
      <c r="AM72" s="17" t="s">
        <v>27</v>
      </c>
      <c r="AN72" s="17" t="s">
        <v>27</v>
      </c>
      <c r="AO72" s="17"/>
      <c r="AP72" s="43" t="s">
        <v>27</v>
      </c>
      <c r="AQ72" s="43" t="s">
        <v>27</v>
      </c>
      <c r="AR72" s="43" t="s">
        <v>27</v>
      </c>
      <c r="AS72" s="43" t="s">
        <v>27</v>
      </c>
      <c r="AT72" s="43" t="s">
        <v>27</v>
      </c>
      <c r="AU72" s="43" t="s">
        <v>27</v>
      </c>
      <c r="AV72" s="43" t="s">
        <v>27</v>
      </c>
      <c r="AW72" s="43" t="s">
        <v>27</v>
      </c>
      <c r="AX72" s="43" t="s">
        <v>27</v>
      </c>
      <c r="AY72" s="43" t="s">
        <v>27</v>
      </c>
      <c r="AZ72" s="43" t="s">
        <v>27</v>
      </c>
      <c r="BA72" s="43" t="s">
        <v>27</v>
      </c>
      <c r="BB72" s="43" t="s">
        <v>27</v>
      </c>
      <c r="BC72" s="43" t="s">
        <v>27</v>
      </c>
      <c r="BD72" s="43" t="s">
        <v>27</v>
      </c>
      <c r="BE72" s="43" t="s">
        <v>27</v>
      </c>
      <c r="BF72" s="43" t="s">
        <v>27</v>
      </c>
      <c r="BG72" s="17"/>
      <c r="BH72" s="16">
        <v>1987</v>
      </c>
      <c r="BI72" s="42">
        <v>4241</v>
      </c>
      <c r="BJ72" s="42">
        <v>37369</v>
      </c>
      <c r="BK72" s="42">
        <v>27599.514999999999</v>
      </c>
      <c r="BL72" s="42">
        <v>5415.844000000001</v>
      </c>
      <c r="BM72" s="42">
        <v>2415.8609999999999</v>
      </c>
      <c r="BN72" s="42">
        <v>1937.213</v>
      </c>
      <c r="BO72" s="42">
        <v>33128</v>
      </c>
      <c r="BP72" s="42">
        <v>18812.425999999999</v>
      </c>
      <c r="BQ72" s="42">
        <v>5081.8259999999991</v>
      </c>
      <c r="BR72" s="42">
        <v>9217.0650000000005</v>
      </c>
      <c r="BS72" s="42">
        <v>18.16</v>
      </c>
      <c r="BT72" s="42">
        <v>-1188</v>
      </c>
      <c r="BU72" s="42">
        <v>0</v>
      </c>
      <c r="BV72" s="42">
        <v>3048</v>
      </c>
      <c r="BW72" s="42">
        <v>6924.4</v>
      </c>
      <c r="BX72" s="42">
        <v>-824</v>
      </c>
      <c r="BY72" s="9"/>
    </row>
    <row r="73" spans="1:77" x14ac:dyDescent="0.25">
      <c r="A73" s="16">
        <v>1988</v>
      </c>
      <c r="B73" s="20">
        <f t="shared" si="0"/>
        <v>0</v>
      </c>
      <c r="C73" s="20">
        <f t="shared" si="1"/>
        <v>-0.20700000000215368</v>
      </c>
      <c r="D73" s="20">
        <f t="shared" si="2"/>
        <v>0</v>
      </c>
      <c r="E73" s="20">
        <f t="shared" si="3"/>
        <v>-1.5819999999948777</v>
      </c>
      <c r="F73" s="21">
        <f t="shared" si="4"/>
        <v>0</v>
      </c>
      <c r="G73" s="39">
        <f t="shared" si="11"/>
        <v>-2377</v>
      </c>
      <c r="H73" s="39">
        <f t="shared" si="11"/>
        <v>42095.792999999998</v>
      </c>
      <c r="I73" s="39">
        <f t="shared" si="11"/>
        <v>30691.498</v>
      </c>
      <c r="J73" s="39">
        <f t="shared" si="11"/>
        <v>6068.3739999999998</v>
      </c>
      <c r="K73" s="39">
        <f t="shared" si="11"/>
        <v>3064.4180000000001</v>
      </c>
      <c r="L73" s="39">
        <f t="shared" si="11"/>
        <v>2271.5029999999997</v>
      </c>
      <c r="M73" s="39">
        <f t="shared" si="11"/>
        <v>44473</v>
      </c>
      <c r="N73" s="39">
        <f t="shared" si="11"/>
        <v>28081.969000000001</v>
      </c>
      <c r="O73" s="39">
        <f t="shared" si="11"/>
        <v>6064.2120000000004</v>
      </c>
      <c r="P73" s="39">
        <f t="shared" si="11"/>
        <v>10310.353999999999</v>
      </c>
      <c r="Q73" s="39">
        <f t="shared" si="11"/>
        <v>14.882999999999999</v>
      </c>
      <c r="R73" s="39">
        <f t="shared" si="11"/>
        <v>-1164</v>
      </c>
      <c r="S73" s="39">
        <f t="shared" si="11"/>
        <v>0</v>
      </c>
      <c r="T73" s="39">
        <f t="shared" si="11"/>
        <v>-3293</v>
      </c>
      <c r="U73" s="39">
        <f t="shared" si="12"/>
        <v>-7227</v>
      </c>
      <c r="V73" s="39">
        <f t="shared" si="12"/>
        <v>393</v>
      </c>
      <c r="W73" s="40"/>
      <c r="X73" s="18">
        <v>1988</v>
      </c>
      <c r="Y73" s="17" t="s">
        <v>27</v>
      </c>
      <c r="Z73" s="17" t="s">
        <v>27</v>
      </c>
      <c r="AA73" s="17" t="s">
        <v>27</v>
      </c>
      <c r="AB73" s="17" t="s">
        <v>27</v>
      </c>
      <c r="AC73" s="17" t="s">
        <v>27</v>
      </c>
      <c r="AD73" s="17" t="s">
        <v>27</v>
      </c>
      <c r="AE73" s="17" t="s">
        <v>27</v>
      </c>
      <c r="AF73" s="17" t="s">
        <v>27</v>
      </c>
      <c r="AG73" s="17" t="s">
        <v>27</v>
      </c>
      <c r="AH73" s="17" t="s">
        <v>27</v>
      </c>
      <c r="AI73" s="17" t="s">
        <v>27</v>
      </c>
      <c r="AJ73" s="17" t="s">
        <v>27</v>
      </c>
      <c r="AK73" s="17" t="s">
        <v>27</v>
      </c>
      <c r="AL73" s="17" t="s">
        <v>27</v>
      </c>
      <c r="AM73" s="17" t="s">
        <v>27</v>
      </c>
      <c r="AN73" s="17" t="s">
        <v>27</v>
      </c>
      <c r="AO73" s="17"/>
      <c r="AP73" s="43" t="s">
        <v>27</v>
      </c>
      <c r="AQ73" s="43" t="s">
        <v>27</v>
      </c>
      <c r="AR73" s="43" t="s">
        <v>27</v>
      </c>
      <c r="AS73" s="43" t="s">
        <v>27</v>
      </c>
      <c r="AT73" s="43" t="s">
        <v>27</v>
      </c>
      <c r="AU73" s="43" t="s">
        <v>27</v>
      </c>
      <c r="AV73" s="43" t="s">
        <v>27</v>
      </c>
      <c r="AW73" s="43" t="s">
        <v>27</v>
      </c>
      <c r="AX73" s="43" t="s">
        <v>27</v>
      </c>
      <c r="AY73" s="43" t="s">
        <v>27</v>
      </c>
      <c r="AZ73" s="43" t="s">
        <v>27</v>
      </c>
      <c r="BA73" s="43" t="s">
        <v>27</v>
      </c>
      <c r="BB73" s="43" t="s">
        <v>27</v>
      </c>
      <c r="BC73" s="43" t="s">
        <v>27</v>
      </c>
      <c r="BD73" s="43" t="s">
        <v>27</v>
      </c>
      <c r="BE73" s="43" t="s">
        <v>27</v>
      </c>
      <c r="BF73" s="43" t="s">
        <v>27</v>
      </c>
      <c r="BG73" s="17"/>
      <c r="BH73" s="16">
        <v>1988</v>
      </c>
      <c r="BI73" s="42">
        <v>-2377</v>
      </c>
      <c r="BJ73" s="42">
        <v>42095.792999999998</v>
      </c>
      <c r="BK73" s="42">
        <v>30691.498</v>
      </c>
      <c r="BL73" s="42">
        <v>6068.3739999999998</v>
      </c>
      <c r="BM73" s="42">
        <v>3064.4180000000001</v>
      </c>
      <c r="BN73" s="42">
        <v>2271.5029999999997</v>
      </c>
      <c r="BO73" s="42">
        <v>44473</v>
      </c>
      <c r="BP73" s="42">
        <v>28081.969000000001</v>
      </c>
      <c r="BQ73" s="42">
        <v>6064.2120000000004</v>
      </c>
      <c r="BR73" s="42">
        <v>10310.353999999999</v>
      </c>
      <c r="BS73" s="42">
        <v>14.882999999999999</v>
      </c>
      <c r="BT73" s="42">
        <v>-1164</v>
      </c>
      <c r="BU73" s="42">
        <v>0</v>
      </c>
      <c r="BV73" s="42">
        <v>-3293</v>
      </c>
      <c r="BW73" s="42">
        <v>-7227</v>
      </c>
      <c r="BX73" s="42">
        <v>393</v>
      </c>
      <c r="BY73" s="9"/>
    </row>
    <row r="74" spans="1:77" x14ac:dyDescent="0.25">
      <c r="A74" s="16">
        <v>1989</v>
      </c>
      <c r="B74" s="20">
        <f t="shared" si="0"/>
        <v>0.40000000000003411</v>
      </c>
      <c r="C74" s="20">
        <f t="shared" si="1"/>
        <v>0.78700000000389991</v>
      </c>
      <c r="D74" s="20">
        <f t="shared" si="2"/>
        <v>0</v>
      </c>
      <c r="E74" s="20">
        <f t="shared" si="3"/>
        <v>0</v>
      </c>
      <c r="F74" s="21">
        <f t="shared" si="4"/>
        <v>-0.40000000000003411</v>
      </c>
      <c r="G74" s="39">
        <f t="shared" si="11"/>
        <v>-5822</v>
      </c>
      <c r="H74" s="39">
        <f t="shared" si="11"/>
        <v>48103.376000000004</v>
      </c>
      <c r="I74" s="39">
        <f t="shared" si="11"/>
        <v>35171.046000000002</v>
      </c>
      <c r="J74" s="39">
        <f t="shared" si="11"/>
        <v>7191.4469999999992</v>
      </c>
      <c r="K74" s="39">
        <f t="shared" si="11"/>
        <v>3180.962</v>
      </c>
      <c r="L74" s="39">
        <f t="shared" si="11"/>
        <v>2559.9210000000003</v>
      </c>
      <c r="M74" s="39">
        <f t="shared" si="11"/>
        <v>53924.589</v>
      </c>
      <c r="N74" s="39">
        <f t="shared" si="11"/>
        <v>34765.995999999999</v>
      </c>
      <c r="O74" s="39">
        <f t="shared" si="11"/>
        <v>7659.6360000000004</v>
      </c>
      <c r="P74" s="39">
        <f t="shared" si="11"/>
        <v>11483.183000000001</v>
      </c>
      <c r="Q74" s="39">
        <f t="shared" si="11"/>
        <v>15.773999999999999</v>
      </c>
      <c r="R74" s="39">
        <f t="shared" si="11"/>
        <v>3177</v>
      </c>
      <c r="S74" s="39">
        <f t="shared" si="11"/>
        <v>0</v>
      </c>
      <c r="T74" s="39">
        <f t="shared" si="11"/>
        <v>3041</v>
      </c>
      <c r="U74" s="39">
        <f t="shared" si="12"/>
        <v>271.5</v>
      </c>
      <c r="V74" s="39">
        <f t="shared" si="12"/>
        <v>124.09999999999997</v>
      </c>
      <c r="W74" s="40"/>
      <c r="X74" s="18">
        <v>1989</v>
      </c>
      <c r="Y74" s="17" t="s">
        <v>27</v>
      </c>
      <c r="Z74" s="17" t="s">
        <v>27</v>
      </c>
      <c r="AA74" s="17" t="s">
        <v>27</v>
      </c>
      <c r="AB74" s="17" t="s">
        <v>27</v>
      </c>
      <c r="AC74" s="17" t="s">
        <v>27</v>
      </c>
      <c r="AD74" s="17" t="s">
        <v>27</v>
      </c>
      <c r="AE74" s="17" t="s">
        <v>27</v>
      </c>
      <c r="AF74" s="17" t="s">
        <v>27</v>
      </c>
      <c r="AG74" s="17" t="s">
        <v>27</v>
      </c>
      <c r="AH74" s="17" t="s">
        <v>27</v>
      </c>
      <c r="AI74" s="17" t="s">
        <v>27</v>
      </c>
      <c r="AJ74" s="17" t="s">
        <v>27</v>
      </c>
      <c r="AK74" s="17" t="s">
        <v>27</v>
      </c>
      <c r="AL74" s="17" t="s">
        <v>27</v>
      </c>
      <c r="AM74" s="17" t="s">
        <v>27</v>
      </c>
      <c r="AN74" s="17" t="s">
        <v>27</v>
      </c>
      <c r="AO74" s="17"/>
      <c r="AP74" s="43" t="s">
        <v>27</v>
      </c>
      <c r="AQ74" s="43" t="s">
        <v>27</v>
      </c>
      <c r="AR74" s="43" t="s">
        <v>27</v>
      </c>
      <c r="AS74" s="43" t="s">
        <v>27</v>
      </c>
      <c r="AT74" s="43" t="s">
        <v>27</v>
      </c>
      <c r="AU74" s="43" t="s">
        <v>27</v>
      </c>
      <c r="AV74" s="43" t="s">
        <v>27</v>
      </c>
      <c r="AW74" s="43" t="s">
        <v>27</v>
      </c>
      <c r="AX74" s="43" t="s">
        <v>27</v>
      </c>
      <c r="AY74" s="43" t="s">
        <v>27</v>
      </c>
      <c r="AZ74" s="43" t="s">
        <v>27</v>
      </c>
      <c r="BA74" s="43" t="s">
        <v>27</v>
      </c>
      <c r="BB74" s="43" t="s">
        <v>27</v>
      </c>
      <c r="BC74" s="43" t="s">
        <v>27</v>
      </c>
      <c r="BD74" s="43" t="s">
        <v>27</v>
      </c>
      <c r="BE74" s="43" t="s">
        <v>27</v>
      </c>
      <c r="BF74" s="43" t="s">
        <v>27</v>
      </c>
      <c r="BG74" s="17"/>
      <c r="BH74" s="16">
        <v>1989</v>
      </c>
      <c r="BI74" s="42">
        <v>-5822</v>
      </c>
      <c r="BJ74" s="42">
        <v>48103.376000000004</v>
      </c>
      <c r="BK74" s="42">
        <v>35171.046000000002</v>
      </c>
      <c r="BL74" s="42">
        <v>7191.4469999999992</v>
      </c>
      <c r="BM74" s="42">
        <v>3180.962</v>
      </c>
      <c r="BN74" s="42">
        <v>2559.9210000000003</v>
      </c>
      <c r="BO74" s="42">
        <v>53924.589</v>
      </c>
      <c r="BP74" s="42">
        <v>34765.995999999999</v>
      </c>
      <c r="BQ74" s="42">
        <v>7659.6360000000004</v>
      </c>
      <c r="BR74" s="42">
        <v>11483.183000000001</v>
      </c>
      <c r="BS74" s="42">
        <v>15.773999999999999</v>
      </c>
      <c r="BT74" s="42">
        <v>3177</v>
      </c>
      <c r="BU74" s="42">
        <v>0</v>
      </c>
      <c r="BV74" s="42">
        <v>3041</v>
      </c>
      <c r="BW74" s="42">
        <v>271.5</v>
      </c>
      <c r="BX74" s="42">
        <v>124.09999999999997</v>
      </c>
      <c r="BY74" s="9"/>
    </row>
    <row r="75" spans="1:77" x14ac:dyDescent="0.25">
      <c r="A75" s="44">
        <v>1990</v>
      </c>
      <c r="B75" s="45">
        <f t="shared" si="0"/>
        <v>0</v>
      </c>
      <c r="C75" s="45">
        <f t="shared" si="1"/>
        <v>-0.10200000000622822</v>
      </c>
      <c r="D75" s="45">
        <f t="shared" si="2"/>
        <v>-8.6401996668428183E-12</v>
      </c>
      <c r="E75" s="45">
        <f t="shared" si="3"/>
        <v>1.9380000000019209</v>
      </c>
      <c r="F75" s="46">
        <f t="shared" si="4"/>
        <v>0</v>
      </c>
      <c r="G75" s="47">
        <f t="shared" si="11"/>
        <v>-7449</v>
      </c>
      <c r="H75" s="47">
        <f t="shared" si="11"/>
        <v>56070.897999999994</v>
      </c>
      <c r="I75" s="47">
        <f t="shared" si="11"/>
        <v>40710.936000000002</v>
      </c>
      <c r="J75" s="47">
        <f t="shared" si="11"/>
        <v>8021.0310000000009</v>
      </c>
      <c r="K75" s="47">
        <f t="shared" si="11"/>
        <v>3346.5889999999999</v>
      </c>
      <c r="L75" s="47">
        <f t="shared" si="11"/>
        <v>3992.3420000000001</v>
      </c>
      <c r="M75" s="47">
        <f t="shared" si="11"/>
        <v>63520</v>
      </c>
      <c r="N75" s="47">
        <f t="shared" si="11"/>
        <v>41593.252</v>
      </c>
      <c r="O75" s="47">
        <f t="shared" si="11"/>
        <v>9942.155999999999</v>
      </c>
      <c r="P75" s="47">
        <f t="shared" si="11"/>
        <v>11972.497000000001</v>
      </c>
      <c r="Q75" s="47">
        <f t="shared" si="11"/>
        <v>14.032999999999999</v>
      </c>
      <c r="R75" s="47">
        <f t="shared" si="11"/>
        <v>8163</v>
      </c>
      <c r="S75" s="47">
        <f t="shared" si="11"/>
        <v>0</v>
      </c>
      <c r="T75" s="47">
        <f t="shared" si="11"/>
        <v>2518</v>
      </c>
      <c r="U75" s="47">
        <f t="shared" si="12"/>
        <v>3414</v>
      </c>
      <c r="V75" s="47">
        <f t="shared" si="12"/>
        <v>-182</v>
      </c>
      <c r="W75" s="40"/>
      <c r="X75" s="48">
        <v>1990</v>
      </c>
      <c r="Y75" s="49" t="s">
        <v>27</v>
      </c>
      <c r="Z75" s="49" t="s">
        <v>27</v>
      </c>
      <c r="AA75" s="49" t="s">
        <v>27</v>
      </c>
      <c r="AB75" s="49" t="s">
        <v>27</v>
      </c>
      <c r="AC75" s="49" t="s">
        <v>27</v>
      </c>
      <c r="AD75" s="49" t="s">
        <v>27</v>
      </c>
      <c r="AE75" s="49" t="s">
        <v>27</v>
      </c>
      <c r="AF75" s="49" t="s">
        <v>27</v>
      </c>
      <c r="AG75" s="49" t="s">
        <v>27</v>
      </c>
      <c r="AH75" s="49" t="s">
        <v>27</v>
      </c>
      <c r="AI75" s="49" t="s">
        <v>27</v>
      </c>
      <c r="AJ75" s="49" t="s">
        <v>27</v>
      </c>
      <c r="AK75" s="49" t="s">
        <v>27</v>
      </c>
      <c r="AL75" s="49" t="s">
        <v>27</v>
      </c>
      <c r="AM75" s="49" t="s">
        <v>27</v>
      </c>
      <c r="AN75" s="49" t="s">
        <v>27</v>
      </c>
      <c r="AO75" s="17"/>
      <c r="AP75" s="50" t="s">
        <v>27</v>
      </c>
      <c r="AQ75" s="50" t="s">
        <v>27</v>
      </c>
      <c r="AR75" s="50" t="s">
        <v>27</v>
      </c>
      <c r="AS75" s="50" t="s">
        <v>27</v>
      </c>
      <c r="AT75" s="50" t="s">
        <v>27</v>
      </c>
      <c r="AU75" s="50" t="s">
        <v>27</v>
      </c>
      <c r="AV75" s="50" t="s">
        <v>27</v>
      </c>
      <c r="AW75" s="50" t="s">
        <v>27</v>
      </c>
      <c r="AX75" s="50" t="s">
        <v>27</v>
      </c>
      <c r="AY75" s="50" t="s">
        <v>27</v>
      </c>
      <c r="AZ75" s="50" t="s">
        <v>27</v>
      </c>
      <c r="BA75" s="50" t="s">
        <v>27</v>
      </c>
      <c r="BB75" s="50" t="s">
        <v>27</v>
      </c>
      <c r="BC75" s="50" t="s">
        <v>27</v>
      </c>
      <c r="BD75" s="50" t="s">
        <v>27</v>
      </c>
      <c r="BE75" s="50" t="s">
        <v>27</v>
      </c>
      <c r="BF75" s="50" t="s">
        <v>27</v>
      </c>
      <c r="BG75" s="17"/>
      <c r="BH75" s="16">
        <v>1990</v>
      </c>
      <c r="BI75" s="51">
        <v>-7449</v>
      </c>
      <c r="BJ75" s="51">
        <v>56070.897999999994</v>
      </c>
      <c r="BK75" s="51">
        <v>40710.936000000002</v>
      </c>
      <c r="BL75" s="51">
        <v>8021.0310000000009</v>
      </c>
      <c r="BM75" s="51">
        <v>3346.5889999999999</v>
      </c>
      <c r="BN75" s="51">
        <v>3992.3420000000001</v>
      </c>
      <c r="BO75" s="51">
        <v>63520</v>
      </c>
      <c r="BP75" s="51">
        <v>41593.252</v>
      </c>
      <c r="BQ75" s="51">
        <v>9942.155999999999</v>
      </c>
      <c r="BR75" s="51">
        <v>11972.497000000001</v>
      </c>
      <c r="BS75" s="51">
        <v>14.032999999999999</v>
      </c>
      <c r="BT75" s="51">
        <v>8163</v>
      </c>
      <c r="BU75" s="51">
        <v>0</v>
      </c>
      <c r="BV75" s="51">
        <v>2518</v>
      </c>
      <c r="BW75" s="51">
        <v>3414</v>
      </c>
      <c r="BX75" s="51">
        <v>-182</v>
      </c>
      <c r="BY75" s="9"/>
    </row>
  </sheetData>
  <mergeCells count="58">
    <mergeCell ref="AC2:AC4"/>
    <mergeCell ref="B1:F1"/>
    <mergeCell ref="R2:R4"/>
    <mergeCell ref="S2:S4"/>
    <mergeCell ref="T2:T4"/>
    <mergeCell ref="U2:U4"/>
    <mergeCell ref="V2:V4"/>
    <mergeCell ref="X2:X4"/>
    <mergeCell ref="Y2:Y4"/>
    <mergeCell ref="Z2:Z4"/>
    <mergeCell ref="AA2:AA4"/>
    <mergeCell ref="AB2:AB4"/>
    <mergeCell ref="G2:G4"/>
    <mergeCell ref="AP2:AP4"/>
    <mergeCell ref="AD2:AD4"/>
    <mergeCell ref="AE2:AE4"/>
    <mergeCell ref="AF2:AF4"/>
    <mergeCell ref="AG2:AG4"/>
    <mergeCell ref="AH2:AH4"/>
    <mergeCell ref="AI2:AI4"/>
    <mergeCell ref="AJ2:AJ4"/>
    <mergeCell ref="AK2:AK4"/>
    <mergeCell ref="AL2:AL4"/>
    <mergeCell ref="AM2:AM4"/>
    <mergeCell ref="AN2:AN4"/>
    <mergeCell ref="BB2:BB4"/>
    <mergeCell ref="AQ2:AQ4"/>
    <mergeCell ref="AR2:AR4"/>
    <mergeCell ref="AS2:AS4"/>
    <mergeCell ref="AT2:AT4"/>
    <mergeCell ref="AU2:AU4"/>
    <mergeCell ref="AV2:AV4"/>
    <mergeCell ref="AW2:AW4"/>
    <mergeCell ref="AX2:AX4"/>
    <mergeCell ref="AY2:AY4"/>
    <mergeCell ref="AZ2:AZ4"/>
    <mergeCell ref="BA2:BA4"/>
    <mergeCell ref="BO3:BO4"/>
    <mergeCell ref="BC2:BC4"/>
    <mergeCell ref="BD2:BD4"/>
    <mergeCell ref="BE2:BE4"/>
    <mergeCell ref="BF2:BF4"/>
    <mergeCell ref="BH3:BH4"/>
    <mergeCell ref="BI3:BI4"/>
    <mergeCell ref="BJ3:BJ4"/>
    <mergeCell ref="BK3:BK4"/>
    <mergeCell ref="BL3:BL4"/>
    <mergeCell ref="BM3:BM4"/>
    <mergeCell ref="BN3:BN4"/>
    <mergeCell ref="BV3:BV4"/>
    <mergeCell ref="BW3:BW4"/>
    <mergeCell ref="BX3:BX4"/>
    <mergeCell ref="BP3:BP4"/>
    <mergeCell ref="BQ3:BQ4"/>
    <mergeCell ref="BR3:BR4"/>
    <mergeCell ref="BS3:BS4"/>
    <mergeCell ref="BT3:BT4"/>
    <mergeCell ref="BU3:BU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79"/>
  <sheetViews>
    <sheetView topLeftCell="A61" workbookViewId="0">
      <selection activeCell="B24" sqref="B24"/>
    </sheetView>
  </sheetViews>
  <sheetFormatPr baseColWidth="10" defaultRowHeight="15.75" x14ac:dyDescent="0.25"/>
  <sheetData>
    <row r="1" spans="1:7" x14ac:dyDescent="0.25">
      <c r="A1" s="14"/>
      <c r="B1" s="172" t="s">
        <v>28</v>
      </c>
      <c r="C1" s="172"/>
      <c r="D1" s="172"/>
      <c r="E1" s="3"/>
      <c r="F1" s="3"/>
      <c r="G1" s="3"/>
    </row>
    <row r="2" spans="1:7" x14ac:dyDescent="0.25">
      <c r="A2" s="53"/>
      <c r="B2" s="53"/>
      <c r="C2" s="53"/>
      <c r="D2" s="53"/>
      <c r="E2" s="14"/>
      <c r="F2" s="14"/>
      <c r="G2" s="14"/>
    </row>
    <row r="3" spans="1:7" x14ac:dyDescent="0.25">
      <c r="A3" s="162"/>
      <c r="B3" s="162" t="s">
        <v>29</v>
      </c>
      <c r="C3" s="162" t="s">
        <v>30</v>
      </c>
      <c r="D3" s="162" t="s">
        <v>28</v>
      </c>
      <c r="E3" s="54"/>
      <c r="F3" s="162" t="s">
        <v>29</v>
      </c>
      <c r="G3" s="162" t="s">
        <v>30</v>
      </c>
    </row>
    <row r="4" spans="1:7" ht="16.5" thickBot="1" x14ac:dyDescent="0.3">
      <c r="A4" s="163"/>
      <c r="B4" s="163"/>
      <c r="C4" s="163"/>
      <c r="D4" s="163"/>
      <c r="E4" s="54"/>
      <c r="F4" s="163"/>
      <c r="G4" s="163"/>
    </row>
    <row r="5" spans="1:7" ht="16.5" thickTop="1" x14ac:dyDescent="0.25">
      <c r="A5" s="55">
        <v>1920</v>
      </c>
      <c r="B5" s="56">
        <v>425.4</v>
      </c>
      <c r="C5" s="56">
        <v>197.5</v>
      </c>
      <c r="D5" s="56">
        <f t="shared" ref="D5:D22" si="0">B5-C5</f>
        <v>227.89999999999998</v>
      </c>
      <c r="E5" s="57" t="s">
        <v>31</v>
      </c>
      <c r="F5" s="40"/>
      <c r="G5" s="40"/>
    </row>
    <row r="6" spans="1:7" x14ac:dyDescent="0.25">
      <c r="A6" s="55">
        <v>1921</v>
      </c>
      <c r="B6" s="56">
        <v>376</v>
      </c>
      <c r="C6" s="56">
        <v>241.7</v>
      </c>
      <c r="D6" s="56">
        <f t="shared" si="0"/>
        <v>134.30000000000001</v>
      </c>
      <c r="E6" s="40"/>
      <c r="F6" s="40">
        <f>((B6/B5)-1)*100</f>
        <v>-11.612599905970844</v>
      </c>
      <c r="G6" s="40">
        <f>((C6/C5)-1)*100</f>
        <v>22.379746835443036</v>
      </c>
    </row>
    <row r="7" spans="1:7" x14ac:dyDescent="0.25">
      <c r="A7" s="55">
        <v>1922</v>
      </c>
      <c r="B7" s="56">
        <v>314.10000000000002</v>
      </c>
      <c r="C7" s="56">
        <v>150.69999999999999</v>
      </c>
      <c r="D7" s="56">
        <f t="shared" si="0"/>
        <v>163.40000000000003</v>
      </c>
      <c r="E7" s="40"/>
      <c r="F7" s="40">
        <f t="shared" ref="F7:G70" si="1">((B7/B6)-1)*100</f>
        <v>-16.462765957446802</v>
      </c>
      <c r="G7" s="40">
        <f t="shared" si="1"/>
        <v>-37.64997931319818</v>
      </c>
    </row>
    <row r="8" spans="1:7" x14ac:dyDescent="0.25">
      <c r="A8" s="55">
        <v>1923</v>
      </c>
      <c r="B8" s="56">
        <v>275.7</v>
      </c>
      <c r="C8" s="56">
        <v>152.9</v>
      </c>
      <c r="D8" s="56">
        <f t="shared" si="0"/>
        <v>122.79999999999998</v>
      </c>
      <c r="E8" s="40"/>
      <c r="F8" s="40">
        <f t="shared" si="1"/>
        <v>-12.225405921680998</v>
      </c>
      <c r="G8" s="40">
        <f t="shared" si="1"/>
        <v>1.4598540145985606</v>
      </c>
    </row>
    <row r="9" spans="1:7" x14ac:dyDescent="0.25">
      <c r="A9" s="55">
        <v>1924</v>
      </c>
      <c r="B9" s="56">
        <v>297.10000000000002</v>
      </c>
      <c r="C9" s="56">
        <v>155.1</v>
      </c>
      <c r="D9" s="56">
        <f t="shared" si="0"/>
        <v>142.00000000000003</v>
      </c>
      <c r="E9" s="3"/>
      <c r="F9" s="40">
        <f t="shared" si="1"/>
        <v>7.7620602103736003</v>
      </c>
      <c r="G9" s="40">
        <f t="shared" si="1"/>
        <v>1.4388489208633004</v>
      </c>
    </row>
    <row r="10" spans="1:7" x14ac:dyDescent="0.25">
      <c r="A10" s="55">
        <v>1925</v>
      </c>
      <c r="B10" s="56">
        <v>336</v>
      </c>
      <c r="C10" s="56">
        <v>192.6</v>
      </c>
      <c r="D10" s="56">
        <f t="shared" si="0"/>
        <v>143.4</v>
      </c>
      <c r="E10" s="58"/>
      <c r="F10" s="40">
        <f t="shared" si="1"/>
        <v>13.093234601144378</v>
      </c>
      <c r="G10" s="40">
        <f t="shared" si="1"/>
        <v>24.177949709864599</v>
      </c>
    </row>
    <row r="11" spans="1:7" x14ac:dyDescent="0.25">
      <c r="A11" s="55">
        <v>1926</v>
      </c>
      <c r="B11" s="56">
        <v>334.3</v>
      </c>
      <c r="C11" s="56">
        <v>184.1</v>
      </c>
      <c r="D11" s="56">
        <f t="shared" si="0"/>
        <v>150.20000000000002</v>
      </c>
      <c r="E11" s="58"/>
      <c r="F11" s="40">
        <f t="shared" si="1"/>
        <v>-0.50595238095237915</v>
      </c>
      <c r="G11" s="40">
        <f t="shared" si="1"/>
        <v>-4.4132917964693652</v>
      </c>
    </row>
    <row r="12" spans="1:7" x14ac:dyDescent="0.25">
      <c r="A12" s="55">
        <v>1927</v>
      </c>
      <c r="B12" s="56">
        <v>299.10000000000002</v>
      </c>
      <c r="C12" s="56">
        <v>163.19999999999999</v>
      </c>
      <c r="D12" s="56">
        <f t="shared" si="0"/>
        <v>135.90000000000003</v>
      </c>
      <c r="E12" s="58"/>
      <c r="F12" s="40">
        <f t="shared" si="1"/>
        <v>-10.529464552796885</v>
      </c>
      <c r="G12" s="40">
        <f t="shared" si="1"/>
        <v>-11.352525801195002</v>
      </c>
    </row>
    <row r="13" spans="1:7" x14ac:dyDescent="0.25">
      <c r="A13" s="55">
        <v>1928</v>
      </c>
      <c r="B13" s="56">
        <v>284.60000000000002</v>
      </c>
      <c r="C13" s="56">
        <v>172.1</v>
      </c>
      <c r="D13" s="56">
        <f t="shared" si="0"/>
        <v>112.50000000000003</v>
      </c>
      <c r="E13" s="58"/>
      <c r="F13" s="40">
        <f t="shared" si="1"/>
        <v>-4.8478769642260051</v>
      </c>
      <c r="G13" s="40">
        <f t="shared" si="1"/>
        <v>5.4534313725490335</v>
      </c>
    </row>
    <row r="14" spans="1:7" x14ac:dyDescent="0.25">
      <c r="A14" s="55">
        <v>1929</v>
      </c>
      <c r="B14" s="56">
        <v>274.89999999999998</v>
      </c>
      <c r="C14" s="56">
        <v>177.7</v>
      </c>
      <c r="D14" s="56">
        <f t="shared" si="0"/>
        <v>97.199999999999989</v>
      </c>
      <c r="E14" s="58"/>
      <c r="F14" s="40">
        <f t="shared" si="1"/>
        <v>-3.4082923401265064</v>
      </c>
      <c r="G14" s="40">
        <f t="shared" si="1"/>
        <v>3.2539221382916983</v>
      </c>
    </row>
    <row r="15" spans="1:7" x14ac:dyDescent="0.25">
      <c r="A15" s="55">
        <v>1930</v>
      </c>
      <c r="B15" s="56">
        <v>203.1</v>
      </c>
      <c r="C15" s="56">
        <v>154.9</v>
      </c>
      <c r="D15" s="56">
        <f t="shared" si="0"/>
        <v>48.199999999999989</v>
      </c>
      <c r="E15" s="58"/>
      <c r="F15" s="40">
        <f t="shared" si="1"/>
        <v>-26.118588577664603</v>
      </c>
      <c r="G15" s="40">
        <f t="shared" si="1"/>
        <v>-12.830613393359592</v>
      </c>
    </row>
    <row r="16" spans="1:7" x14ac:dyDescent="0.25">
      <c r="A16" s="55">
        <v>1931</v>
      </c>
      <c r="B16" s="56">
        <v>150.9</v>
      </c>
      <c r="C16" s="56">
        <v>81.900000000000006</v>
      </c>
      <c r="D16" s="56">
        <f t="shared" si="0"/>
        <v>69</v>
      </c>
      <c r="E16" s="58"/>
      <c r="F16" s="40">
        <f t="shared" si="1"/>
        <v>-25.701624815361889</v>
      </c>
      <c r="G16" s="40">
        <f t="shared" si="1"/>
        <v>-47.127178825048418</v>
      </c>
    </row>
    <row r="17" spans="1:7" x14ac:dyDescent="0.25">
      <c r="A17" s="55">
        <v>1932</v>
      </c>
      <c r="B17" s="56">
        <v>96.5</v>
      </c>
      <c r="C17" s="56">
        <v>57.3</v>
      </c>
      <c r="D17" s="56">
        <f t="shared" si="0"/>
        <v>39.200000000000003</v>
      </c>
      <c r="E17" s="52"/>
      <c r="F17" s="40">
        <f t="shared" si="1"/>
        <v>-36.050364479787945</v>
      </c>
      <c r="G17" s="40">
        <f t="shared" si="1"/>
        <v>-30.03663003663004</v>
      </c>
    </row>
    <row r="18" spans="1:7" x14ac:dyDescent="0.25">
      <c r="A18" s="55">
        <v>1933</v>
      </c>
      <c r="B18" s="56">
        <v>104.3</v>
      </c>
      <c r="C18" s="56">
        <v>69.7</v>
      </c>
      <c r="D18" s="56">
        <f t="shared" si="0"/>
        <v>34.599999999999994</v>
      </c>
      <c r="E18" s="3"/>
      <c r="F18" s="40">
        <f t="shared" si="1"/>
        <v>8.0829015544041418</v>
      </c>
      <c r="G18" s="40">
        <f t="shared" si="1"/>
        <v>21.64048865619548</v>
      </c>
    </row>
    <row r="19" spans="1:7" x14ac:dyDescent="0.25">
      <c r="A19" s="55">
        <v>1934</v>
      </c>
      <c r="B19" s="56">
        <v>178.9</v>
      </c>
      <c r="C19" s="56">
        <v>92.8</v>
      </c>
      <c r="D19" s="56">
        <f t="shared" si="0"/>
        <v>86.100000000000009</v>
      </c>
      <c r="E19" s="59"/>
      <c r="F19" s="40">
        <f t="shared" si="1"/>
        <v>71.524448705656766</v>
      </c>
      <c r="G19" s="40">
        <f t="shared" si="1"/>
        <v>33.14203730272596</v>
      </c>
    </row>
    <row r="20" spans="1:7" x14ac:dyDescent="0.25">
      <c r="A20" s="55">
        <v>1935</v>
      </c>
      <c r="B20" s="56">
        <v>208.3</v>
      </c>
      <c r="C20" s="56">
        <v>112.8</v>
      </c>
      <c r="D20" s="56">
        <f t="shared" si="0"/>
        <v>95.500000000000014</v>
      </c>
      <c r="E20" s="3"/>
      <c r="F20" s="40">
        <f t="shared" si="1"/>
        <v>16.433761878144225</v>
      </c>
      <c r="G20" s="40">
        <f t="shared" si="1"/>
        <v>21.551724137931028</v>
      </c>
    </row>
    <row r="21" spans="1:7" x14ac:dyDescent="0.25">
      <c r="A21" s="55">
        <v>1936</v>
      </c>
      <c r="B21" s="56">
        <v>215.2</v>
      </c>
      <c r="C21" s="56">
        <v>128.9</v>
      </c>
      <c r="D21" s="56">
        <f t="shared" si="0"/>
        <v>86.299999999999983</v>
      </c>
      <c r="E21" s="3"/>
      <c r="F21" s="40">
        <f t="shared" si="1"/>
        <v>3.3125300048007622</v>
      </c>
      <c r="G21" s="40">
        <f t="shared" si="1"/>
        <v>14.273049645390067</v>
      </c>
    </row>
    <row r="22" spans="1:7" x14ac:dyDescent="0.25">
      <c r="A22" s="55">
        <v>1937</v>
      </c>
      <c r="B22" s="56">
        <v>247.9</v>
      </c>
      <c r="C22" s="56">
        <v>170.6</v>
      </c>
      <c r="D22" s="56">
        <f t="shared" si="0"/>
        <v>77.300000000000011</v>
      </c>
      <c r="E22" s="3"/>
      <c r="F22" s="40">
        <f>((B22/B21)-1)*100</f>
        <v>15.19516728624537</v>
      </c>
      <c r="G22" s="40">
        <f t="shared" si="1"/>
        <v>32.350659425911552</v>
      </c>
    </row>
    <row r="23" spans="1:7" x14ac:dyDescent="0.25">
      <c r="A23" s="55">
        <v>1938</v>
      </c>
      <c r="B23" s="56">
        <v>185.4</v>
      </c>
      <c r="C23" s="56">
        <v>109.3</v>
      </c>
      <c r="D23" s="56">
        <f>B23-C23</f>
        <v>76.100000000000009</v>
      </c>
      <c r="E23" s="60"/>
      <c r="F23" s="40">
        <f t="shared" si="1"/>
        <v>-25.211778943122233</v>
      </c>
      <c r="G23" s="40">
        <f t="shared" si="1"/>
        <v>-35.932004689331762</v>
      </c>
    </row>
    <row r="24" spans="1:7" x14ac:dyDescent="0.25">
      <c r="A24" s="55">
        <v>1939</v>
      </c>
      <c r="B24" s="61">
        <v>163.39999999999998</v>
      </c>
      <c r="C24" s="61">
        <v>128.19999999999999</v>
      </c>
      <c r="D24" s="61">
        <f t="shared" ref="D24:D75" si="2">B24-C24</f>
        <v>35.199999999999989</v>
      </c>
      <c r="E24" s="57" t="s">
        <v>32</v>
      </c>
      <c r="F24" s="40">
        <f t="shared" si="1"/>
        <v>-11.866235167206051</v>
      </c>
      <c r="G24" s="40">
        <f t="shared" si="1"/>
        <v>17.291857273558996</v>
      </c>
    </row>
    <row r="25" spans="1:7" x14ac:dyDescent="0.25">
      <c r="A25" s="55">
        <v>1940</v>
      </c>
      <c r="B25" s="61">
        <v>159.80000000000001</v>
      </c>
      <c r="C25" s="61">
        <v>132.4</v>
      </c>
      <c r="D25" s="61">
        <f t="shared" si="2"/>
        <v>27.400000000000006</v>
      </c>
      <c r="E25" s="40"/>
      <c r="F25" s="40">
        <f t="shared" si="1"/>
        <v>-2.2031823745409795</v>
      </c>
      <c r="G25" s="40">
        <f t="shared" si="1"/>
        <v>3.2761310452418257</v>
      </c>
    </row>
    <row r="26" spans="1:7" x14ac:dyDescent="0.25">
      <c r="A26" s="55">
        <v>1941</v>
      </c>
      <c r="B26" s="61">
        <v>176.5</v>
      </c>
      <c r="C26" s="61">
        <v>199.5</v>
      </c>
      <c r="D26" s="61">
        <f t="shared" si="2"/>
        <v>-23</v>
      </c>
      <c r="E26" s="40"/>
      <c r="F26" s="40">
        <f t="shared" si="1"/>
        <v>10.450563204004993</v>
      </c>
      <c r="G26" s="40">
        <f t="shared" si="1"/>
        <v>50.679758308157098</v>
      </c>
    </row>
    <row r="27" spans="1:7" x14ac:dyDescent="0.25">
      <c r="A27" s="55">
        <v>1942</v>
      </c>
      <c r="B27" s="61">
        <v>207.5</v>
      </c>
      <c r="C27" s="61">
        <v>172.2</v>
      </c>
      <c r="D27" s="61">
        <f t="shared" si="2"/>
        <v>35.300000000000011</v>
      </c>
      <c r="E27" s="40"/>
      <c r="F27" s="40">
        <f t="shared" si="1"/>
        <v>17.563739376770538</v>
      </c>
      <c r="G27" s="40">
        <f t="shared" si="1"/>
        <v>-13.684210526315798</v>
      </c>
    </row>
    <row r="28" spans="1:7" x14ac:dyDescent="0.25">
      <c r="A28" s="55">
        <v>1943</v>
      </c>
      <c r="B28" s="61">
        <v>291.59999999999997</v>
      </c>
      <c r="C28" s="61">
        <v>212.2</v>
      </c>
      <c r="D28" s="61">
        <f t="shared" si="2"/>
        <v>79.399999999999977</v>
      </c>
      <c r="E28" s="40"/>
      <c r="F28" s="40">
        <f t="shared" si="1"/>
        <v>40.530120481927703</v>
      </c>
      <c r="G28" s="40">
        <f t="shared" si="1"/>
        <v>23.228803716608603</v>
      </c>
    </row>
    <row r="29" spans="1:7" x14ac:dyDescent="0.25">
      <c r="A29" s="55">
        <v>1944</v>
      </c>
      <c r="B29" s="61">
        <v>283.7</v>
      </c>
      <c r="C29" s="61">
        <v>311</v>
      </c>
      <c r="D29" s="61">
        <f t="shared" si="2"/>
        <v>-27.300000000000011</v>
      </c>
      <c r="E29" s="40"/>
      <c r="F29" s="40">
        <f t="shared" si="1"/>
        <v>-2.7091906721536274</v>
      </c>
      <c r="G29" s="40">
        <f t="shared" si="1"/>
        <v>46.559849198868996</v>
      </c>
    </row>
    <row r="30" spans="1:7" x14ac:dyDescent="0.25">
      <c r="A30" s="55">
        <v>1945</v>
      </c>
      <c r="B30" s="61">
        <v>320.8</v>
      </c>
      <c r="C30" s="61">
        <v>372.5</v>
      </c>
      <c r="D30" s="61">
        <f t="shared" si="2"/>
        <v>-51.699999999999989</v>
      </c>
      <c r="E30" s="40"/>
      <c r="F30" s="40">
        <f t="shared" si="1"/>
        <v>13.07719421924569</v>
      </c>
      <c r="G30" s="40">
        <f t="shared" si="1"/>
        <v>19.774919614147901</v>
      </c>
    </row>
    <row r="31" spans="1:7" x14ac:dyDescent="0.25">
      <c r="A31" s="55">
        <v>1946</v>
      </c>
      <c r="B31" s="61">
        <v>368.5</v>
      </c>
      <c r="C31" s="61">
        <v>600.6</v>
      </c>
      <c r="D31" s="61">
        <f t="shared" si="2"/>
        <v>-232.10000000000002</v>
      </c>
      <c r="E31" s="40"/>
      <c r="F31" s="40">
        <f t="shared" si="1"/>
        <v>14.869077306733169</v>
      </c>
      <c r="G31" s="40">
        <f t="shared" si="1"/>
        <v>61.234899328859058</v>
      </c>
    </row>
    <row r="32" spans="1:7" x14ac:dyDescent="0.25">
      <c r="A32" s="55">
        <v>1947</v>
      </c>
      <c r="B32" s="61">
        <v>483</v>
      </c>
      <c r="C32" s="61">
        <v>720.3</v>
      </c>
      <c r="D32" s="61">
        <f t="shared" si="2"/>
        <v>-237.29999999999995</v>
      </c>
      <c r="E32" s="40"/>
      <c r="F32" s="40">
        <f t="shared" si="1"/>
        <v>31.071913161465403</v>
      </c>
      <c r="G32" s="40">
        <f t="shared" si="1"/>
        <v>19.930069930069916</v>
      </c>
    </row>
    <row r="33" spans="1:7" x14ac:dyDescent="0.25">
      <c r="A33" s="55">
        <v>1948</v>
      </c>
      <c r="B33" s="61">
        <v>473.1</v>
      </c>
      <c r="C33" s="61">
        <v>591.4</v>
      </c>
      <c r="D33" s="61">
        <f t="shared" si="2"/>
        <v>-118.29999999999995</v>
      </c>
      <c r="E33" s="40"/>
      <c r="F33" s="40">
        <f t="shared" si="1"/>
        <v>-2.0496894409937849</v>
      </c>
      <c r="G33" s="40">
        <f t="shared" si="1"/>
        <v>-17.895321393863661</v>
      </c>
    </row>
    <row r="34" spans="1:7" x14ac:dyDescent="0.25">
      <c r="A34" s="55">
        <v>1949</v>
      </c>
      <c r="B34" s="61">
        <v>455.9</v>
      </c>
      <c r="C34" s="61">
        <v>514.4</v>
      </c>
      <c r="D34" s="61">
        <f t="shared" si="2"/>
        <v>-58.5</v>
      </c>
      <c r="E34" s="40"/>
      <c r="F34" s="40">
        <f t="shared" si="1"/>
        <v>-3.6355950116254587</v>
      </c>
      <c r="G34" s="40">
        <f t="shared" si="1"/>
        <v>-13.019952654717615</v>
      </c>
    </row>
    <row r="35" spans="1:7" x14ac:dyDescent="0.25">
      <c r="A35" s="55">
        <v>1950</v>
      </c>
      <c r="B35" s="61">
        <v>699.4</v>
      </c>
      <c r="C35" s="61">
        <v>556.40000000000009</v>
      </c>
      <c r="D35" s="61">
        <f t="shared" si="2"/>
        <v>142.99999999999989</v>
      </c>
      <c r="E35" s="40"/>
      <c r="F35" s="40">
        <f t="shared" si="1"/>
        <v>53.410835709585449</v>
      </c>
      <c r="G35" s="40">
        <f t="shared" si="1"/>
        <v>8.1648522550544556</v>
      </c>
    </row>
    <row r="36" spans="1:7" x14ac:dyDescent="0.25">
      <c r="A36" s="55">
        <v>1951</v>
      </c>
      <c r="B36" s="61">
        <v>720.1</v>
      </c>
      <c r="C36" s="61">
        <v>936</v>
      </c>
      <c r="D36" s="61">
        <f t="shared" si="2"/>
        <v>-215.89999999999998</v>
      </c>
      <c r="E36" s="40"/>
      <c r="F36" s="40">
        <f t="shared" si="1"/>
        <v>2.9596797254789919</v>
      </c>
      <c r="G36" s="40">
        <f t="shared" si="1"/>
        <v>68.224299065420539</v>
      </c>
    </row>
    <row r="37" spans="1:7" x14ac:dyDescent="0.25">
      <c r="A37" s="55">
        <v>1952</v>
      </c>
      <c r="B37" s="61">
        <v>729.4</v>
      </c>
      <c r="C37" s="61">
        <v>945.7</v>
      </c>
      <c r="D37" s="61">
        <f t="shared" si="2"/>
        <v>-216.30000000000007</v>
      </c>
      <c r="E37" s="40"/>
      <c r="F37" s="40">
        <f t="shared" si="1"/>
        <v>1.2914872934314703</v>
      </c>
      <c r="G37" s="40">
        <f t="shared" si="1"/>
        <v>1.0363247863247826</v>
      </c>
    </row>
    <row r="38" spans="1:7" x14ac:dyDescent="0.25">
      <c r="A38" s="55">
        <v>1953</v>
      </c>
      <c r="B38" s="61">
        <v>638.1</v>
      </c>
      <c r="C38" s="61">
        <v>835.8</v>
      </c>
      <c r="D38" s="61">
        <f t="shared" si="2"/>
        <v>-197.69999999999993</v>
      </c>
      <c r="E38" s="40"/>
      <c r="F38" s="40">
        <f t="shared" si="1"/>
        <v>-12.517137373183429</v>
      </c>
      <c r="G38" s="40">
        <f t="shared" si="1"/>
        <v>-11.621021465581061</v>
      </c>
    </row>
    <row r="39" spans="1:7" x14ac:dyDescent="0.25">
      <c r="A39" s="55">
        <v>1954</v>
      </c>
      <c r="B39" s="61">
        <v>674.09999999999991</v>
      </c>
      <c r="C39" s="61">
        <v>894.30000000000007</v>
      </c>
      <c r="D39" s="61">
        <f t="shared" si="2"/>
        <v>-220.20000000000016</v>
      </c>
      <c r="E39" s="40"/>
      <c r="F39" s="40">
        <f t="shared" si="1"/>
        <v>5.6417489421720646</v>
      </c>
      <c r="G39" s="40">
        <f t="shared" si="1"/>
        <v>6.9992821249102777</v>
      </c>
    </row>
    <row r="40" spans="1:7" x14ac:dyDescent="0.25">
      <c r="A40" s="55">
        <v>1955</v>
      </c>
      <c r="B40" s="61">
        <v>859.5</v>
      </c>
      <c r="C40" s="61">
        <v>883.90000000000009</v>
      </c>
      <c r="D40" s="61">
        <f t="shared" si="2"/>
        <v>-24.400000000000091</v>
      </c>
      <c r="E40" s="40"/>
      <c r="F40" s="40">
        <f t="shared" si="1"/>
        <v>27.503337783711636</v>
      </c>
      <c r="G40" s="40">
        <f t="shared" si="1"/>
        <v>-1.1629207201162894</v>
      </c>
    </row>
    <row r="41" spans="1:7" x14ac:dyDescent="0.25">
      <c r="A41" s="55">
        <v>1956</v>
      </c>
      <c r="B41" s="61">
        <v>874.6</v>
      </c>
      <c r="C41" s="61">
        <v>1071.5999999999999</v>
      </c>
      <c r="D41" s="61">
        <f t="shared" si="2"/>
        <v>-196.99999999999989</v>
      </c>
      <c r="E41" s="40"/>
      <c r="F41" s="40">
        <f t="shared" si="1"/>
        <v>1.756835369400811</v>
      </c>
      <c r="G41" s="40">
        <f t="shared" si="1"/>
        <v>21.235433872609999</v>
      </c>
    </row>
    <row r="42" spans="1:7" x14ac:dyDescent="0.25">
      <c r="A42" s="55">
        <v>1957</v>
      </c>
      <c r="B42" s="61">
        <v>777.4</v>
      </c>
      <c r="C42" s="61">
        <v>1161.5</v>
      </c>
      <c r="D42" s="61">
        <f t="shared" si="2"/>
        <v>-384.1</v>
      </c>
      <c r="E42" s="40"/>
      <c r="F42" s="40">
        <f t="shared" si="1"/>
        <v>-11.113651955179515</v>
      </c>
      <c r="G42" s="40">
        <f t="shared" si="1"/>
        <v>8.3893243747667157</v>
      </c>
    </row>
    <row r="43" spans="1:7" x14ac:dyDescent="0.25">
      <c r="A43" s="55">
        <v>1958</v>
      </c>
      <c r="B43" s="61">
        <v>758.2</v>
      </c>
      <c r="C43" s="61">
        <v>1164.8999999999999</v>
      </c>
      <c r="D43" s="61">
        <f t="shared" si="2"/>
        <v>-406.69999999999982</v>
      </c>
      <c r="E43" s="40"/>
      <c r="F43" s="40">
        <f t="shared" si="1"/>
        <v>-2.4697710316439303</v>
      </c>
      <c r="G43" s="40">
        <f t="shared" si="1"/>
        <v>0.29272492466636546</v>
      </c>
    </row>
    <row r="44" spans="1:7" x14ac:dyDescent="0.25">
      <c r="A44" s="55">
        <v>1959</v>
      </c>
      <c r="B44" s="61">
        <v>780.7</v>
      </c>
      <c r="C44" s="61">
        <v>1035.3</v>
      </c>
      <c r="D44" s="61">
        <f t="shared" si="2"/>
        <v>-254.59999999999991</v>
      </c>
      <c r="E44" s="40"/>
      <c r="F44" s="40">
        <f t="shared" si="1"/>
        <v>2.9675547348984477</v>
      </c>
      <c r="G44" s="40">
        <f t="shared" si="1"/>
        <v>-11.125418490857575</v>
      </c>
    </row>
    <row r="45" spans="1:7" x14ac:dyDescent="0.25">
      <c r="A45" s="55">
        <v>1960</v>
      </c>
      <c r="B45" s="61">
        <v>805.7</v>
      </c>
      <c r="C45" s="61">
        <v>1211.3000000000002</v>
      </c>
      <c r="D45" s="61">
        <f t="shared" si="2"/>
        <v>-405.60000000000014</v>
      </c>
      <c r="E45" s="40"/>
      <c r="F45" s="40">
        <f t="shared" si="1"/>
        <v>3.2022543870885212</v>
      </c>
      <c r="G45" s="40">
        <f t="shared" si="1"/>
        <v>16.999903409639749</v>
      </c>
    </row>
    <row r="46" spans="1:7" x14ac:dyDescent="0.25">
      <c r="A46" s="55">
        <v>1961</v>
      </c>
      <c r="B46" s="61">
        <v>842.8</v>
      </c>
      <c r="C46" s="61">
        <v>1165.1999999999998</v>
      </c>
      <c r="D46" s="61">
        <f t="shared" si="2"/>
        <v>-322.39999999999986</v>
      </c>
      <c r="E46" s="40"/>
      <c r="F46" s="40">
        <f t="shared" si="1"/>
        <v>4.6046915725455939</v>
      </c>
      <c r="G46" s="40">
        <f t="shared" si="1"/>
        <v>-3.8058284487740734</v>
      </c>
    </row>
    <row r="47" spans="1:7" x14ac:dyDescent="0.25">
      <c r="A47" s="55">
        <v>1962</v>
      </c>
      <c r="B47" s="61">
        <v>934.3</v>
      </c>
      <c r="C47" s="61">
        <v>1160.8</v>
      </c>
      <c r="D47" s="61">
        <f t="shared" si="2"/>
        <v>-226.5</v>
      </c>
      <c r="E47" s="40"/>
      <c r="F47" s="40">
        <f t="shared" si="1"/>
        <v>10.856668248694824</v>
      </c>
      <c r="G47" s="40">
        <f t="shared" si="1"/>
        <v>-0.37761757638172799</v>
      </c>
    </row>
    <row r="48" spans="1:7" x14ac:dyDescent="0.25">
      <c r="A48" s="55">
        <v>1963</v>
      </c>
      <c r="B48" s="61">
        <v>1028.8</v>
      </c>
      <c r="C48" s="61">
        <v>1244.2</v>
      </c>
      <c r="D48" s="61">
        <f t="shared" si="2"/>
        <v>-215.40000000000009</v>
      </c>
      <c r="E48" s="40"/>
      <c r="F48" s="40">
        <f t="shared" si="1"/>
        <v>10.11452424274859</v>
      </c>
      <c r="G48" s="40">
        <f t="shared" si="1"/>
        <v>7.1847002067539689</v>
      </c>
    </row>
    <row r="49" spans="1:7" x14ac:dyDescent="0.25">
      <c r="A49" s="55">
        <v>1964</v>
      </c>
      <c r="B49" s="61">
        <v>1088.5999999999999</v>
      </c>
      <c r="C49" s="61">
        <v>1501.6000000000001</v>
      </c>
      <c r="D49" s="61">
        <f t="shared" si="2"/>
        <v>-413.00000000000023</v>
      </c>
      <c r="E49" s="40"/>
      <c r="F49" s="40">
        <f t="shared" si="1"/>
        <v>5.8125972006220827</v>
      </c>
      <c r="G49" s="40">
        <f t="shared" si="1"/>
        <v>20.687992284198685</v>
      </c>
    </row>
    <row r="50" spans="1:7" x14ac:dyDescent="0.25">
      <c r="A50" s="55">
        <v>1965</v>
      </c>
      <c r="B50" s="61">
        <v>1153.5999999999999</v>
      </c>
      <c r="C50" s="61">
        <v>1578.8</v>
      </c>
      <c r="D50" s="61">
        <f t="shared" si="2"/>
        <v>-425.20000000000005</v>
      </c>
      <c r="E50" s="40"/>
      <c r="F50" s="40">
        <f t="shared" si="1"/>
        <v>5.970971890501553</v>
      </c>
      <c r="G50" s="40">
        <f t="shared" si="1"/>
        <v>5.1411827384123532</v>
      </c>
    </row>
    <row r="51" spans="1:7" x14ac:dyDescent="0.25">
      <c r="A51" s="55">
        <v>1966</v>
      </c>
      <c r="B51" s="61">
        <v>1235.4000000000001</v>
      </c>
      <c r="C51" s="61">
        <v>1668.8</v>
      </c>
      <c r="D51" s="61">
        <f t="shared" si="2"/>
        <v>-433.39999999999986</v>
      </c>
      <c r="E51" s="40"/>
      <c r="F51" s="40">
        <f t="shared" si="1"/>
        <v>7.0908460471567514</v>
      </c>
      <c r="G51" s="40">
        <f t="shared" si="1"/>
        <v>5.7005320496579692</v>
      </c>
    </row>
    <row r="52" spans="1:7" x14ac:dyDescent="0.25">
      <c r="A52" s="55">
        <v>1967</v>
      </c>
      <c r="B52" s="61">
        <v>1228.6000000000001</v>
      </c>
      <c r="C52" s="61">
        <v>1755.2</v>
      </c>
      <c r="D52" s="61">
        <f t="shared" si="2"/>
        <v>-526.59999999999991</v>
      </c>
      <c r="E52" s="40"/>
      <c r="F52" s="40">
        <f t="shared" si="1"/>
        <v>-0.55042901084668694</v>
      </c>
      <c r="G52" s="40">
        <f t="shared" si="1"/>
        <v>5.1773729626078735</v>
      </c>
    </row>
    <row r="53" spans="1:7" x14ac:dyDescent="0.25">
      <c r="A53" s="55">
        <v>1968</v>
      </c>
      <c r="B53" s="61">
        <v>1276.0999999999999</v>
      </c>
      <c r="C53" s="61">
        <v>1936.8</v>
      </c>
      <c r="D53" s="61">
        <f t="shared" si="2"/>
        <v>-660.7</v>
      </c>
      <c r="E53" s="40"/>
      <c r="F53" s="40">
        <f t="shared" si="1"/>
        <v>3.866189158391653</v>
      </c>
      <c r="G53" s="40">
        <f t="shared" si="1"/>
        <v>10.34639927073837</v>
      </c>
    </row>
    <row r="54" spans="1:7" x14ac:dyDescent="0.25">
      <c r="A54" s="55">
        <v>1969</v>
      </c>
      <c r="B54" s="61">
        <v>1470.3</v>
      </c>
      <c r="C54" s="61">
        <v>2001.8999999999999</v>
      </c>
      <c r="D54" s="61">
        <f t="shared" si="2"/>
        <v>-531.59999999999991</v>
      </c>
      <c r="E54" s="40"/>
      <c r="F54" s="40">
        <f t="shared" si="1"/>
        <v>15.218243084397788</v>
      </c>
      <c r="G54" s="40">
        <f t="shared" si="1"/>
        <v>3.3612143742255185</v>
      </c>
    </row>
    <row r="55" spans="1:7" x14ac:dyDescent="0.25">
      <c r="A55" s="55">
        <v>1970</v>
      </c>
      <c r="B55" s="61">
        <v>1446.7</v>
      </c>
      <c r="C55" s="61">
        <v>2353.7000000000003</v>
      </c>
      <c r="D55" s="61">
        <f t="shared" si="2"/>
        <v>-907.00000000000023</v>
      </c>
      <c r="E55" s="3"/>
      <c r="F55" s="40">
        <f t="shared" si="1"/>
        <v>-1.6051146024620766</v>
      </c>
      <c r="G55" s="40">
        <f t="shared" si="1"/>
        <v>17.573305359908108</v>
      </c>
    </row>
    <row r="56" spans="1:7" x14ac:dyDescent="0.25">
      <c r="A56" s="55">
        <v>1971</v>
      </c>
      <c r="B56" s="61">
        <v>1521.8</v>
      </c>
      <c r="C56" s="61">
        <v>2272.6999999999998</v>
      </c>
      <c r="D56" s="61">
        <f t="shared" si="2"/>
        <v>-750.89999999999986</v>
      </c>
      <c r="E56" s="3"/>
      <c r="F56" s="40">
        <f t="shared" si="1"/>
        <v>5.1911246284647827</v>
      </c>
      <c r="G56" s="40">
        <f t="shared" si="1"/>
        <v>-3.4413901516761047</v>
      </c>
    </row>
    <row r="57" spans="1:7" x14ac:dyDescent="0.25">
      <c r="A57" s="55">
        <v>1972</v>
      </c>
      <c r="B57" s="61">
        <v>1886.8000000000002</v>
      </c>
      <c r="C57" s="61">
        <v>2799.4</v>
      </c>
      <c r="D57" s="61">
        <f t="shared" si="2"/>
        <v>-912.59999999999991</v>
      </c>
      <c r="E57" s="3"/>
      <c r="F57" s="40">
        <f t="shared" si="1"/>
        <v>23.984754895518478</v>
      </c>
      <c r="G57" s="40">
        <f t="shared" si="1"/>
        <v>23.17507810093722</v>
      </c>
    </row>
    <row r="58" spans="1:7" x14ac:dyDescent="0.25">
      <c r="A58" s="55">
        <v>1973</v>
      </c>
      <c r="B58" s="61">
        <v>2399.2999999999997</v>
      </c>
      <c r="C58" s="61">
        <v>3937.4</v>
      </c>
      <c r="D58" s="61">
        <f t="shared" si="2"/>
        <v>-1538.1000000000004</v>
      </c>
      <c r="E58" s="3"/>
      <c r="F58" s="40">
        <f t="shared" si="1"/>
        <v>27.162391350434568</v>
      </c>
      <c r="G58" s="40">
        <f t="shared" si="1"/>
        <v>40.651568193184254</v>
      </c>
    </row>
    <row r="59" spans="1:7" x14ac:dyDescent="0.25">
      <c r="A59" s="55">
        <v>1974</v>
      </c>
      <c r="B59" s="61">
        <v>3377.2</v>
      </c>
      <c r="C59" s="61">
        <v>6225.5</v>
      </c>
      <c r="D59" s="61">
        <f t="shared" si="2"/>
        <v>-2848.3</v>
      </c>
      <c r="E59" s="3"/>
      <c r="F59" s="40">
        <f t="shared" si="1"/>
        <v>40.757721001958913</v>
      </c>
      <c r="G59" s="40">
        <f t="shared" si="1"/>
        <v>58.111952049575862</v>
      </c>
    </row>
    <row r="60" spans="1:7" x14ac:dyDescent="0.25">
      <c r="A60" s="55">
        <v>1975</v>
      </c>
      <c r="B60" s="61">
        <v>3540.6000000000004</v>
      </c>
      <c r="C60" s="61">
        <v>6732.2999999999993</v>
      </c>
      <c r="D60" s="61">
        <f t="shared" si="2"/>
        <v>-3191.6999999999989</v>
      </c>
      <c r="E60" s="3"/>
      <c r="F60" s="40">
        <f t="shared" si="1"/>
        <v>4.8383276086699123</v>
      </c>
      <c r="G60" s="40">
        <f t="shared" si="1"/>
        <v>8.1407115894305484</v>
      </c>
    </row>
    <row r="61" spans="1:7" x14ac:dyDescent="0.25">
      <c r="A61" s="55">
        <v>1976</v>
      </c>
      <c r="B61" s="61">
        <v>4181.3999999999996</v>
      </c>
      <c r="C61" s="61">
        <v>6428.5999999999995</v>
      </c>
      <c r="D61" s="61">
        <f t="shared" si="2"/>
        <v>-2247.1999999999998</v>
      </c>
      <c r="E61" s="3"/>
      <c r="F61" s="40">
        <f t="shared" si="1"/>
        <v>18.098627351296372</v>
      </c>
      <c r="G61" s="40">
        <f t="shared" si="1"/>
        <v>-4.5110883353385862</v>
      </c>
    </row>
    <row r="62" spans="1:7" x14ac:dyDescent="0.25">
      <c r="A62" s="55">
        <v>1977</v>
      </c>
      <c r="B62" s="61">
        <v>5193.0000000000009</v>
      </c>
      <c r="C62" s="61">
        <v>5735.6</v>
      </c>
      <c r="D62" s="61">
        <f t="shared" si="2"/>
        <v>-542.59999999999945</v>
      </c>
      <c r="E62" s="3"/>
      <c r="F62" s="40">
        <f t="shared" si="1"/>
        <v>24.192854068015524</v>
      </c>
      <c r="G62" s="40">
        <f t="shared" si="1"/>
        <v>-10.779952089101808</v>
      </c>
    </row>
    <row r="63" spans="1:7" x14ac:dyDescent="0.25">
      <c r="A63" s="55">
        <v>1978</v>
      </c>
      <c r="B63" s="61">
        <v>6764.3</v>
      </c>
      <c r="C63" s="61">
        <v>7991.5</v>
      </c>
      <c r="D63" s="61">
        <f t="shared" si="2"/>
        <v>-1227.1999999999998</v>
      </c>
      <c r="E63" s="3"/>
      <c r="F63" s="40">
        <f t="shared" si="1"/>
        <v>30.258039668784885</v>
      </c>
      <c r="G63" s="40">
        <f t="shared" si="1"/>
        <v>39.331543343329379</v>
      </c>
    </row>
    <row r="64" spans="1:7" x14ac:dyDescent="0.25">
      <c r="A64" s="55">
        <v>1979</v>
      </c>
      <c r="B64" s="61">
        <v>9943.3000000000011</v>
      </c>
      <c r="C64" s="61">
        <v>12131.5</v>
      </c>
      <c r="D64" s="61">
        <f t="shared" si="2"/>
        <v>-2188.1999999999989</v>
      </c>
      <c r="E64" s="3"/>
      <c r="F64" s="40">
        <f t="shared" si="1"/>
        <v>46.996732847449117</v>
      </c>
      <c r="G64" s="40">
        <f t="shared" si="1"/>
        <v>51.805042858036664</v>
      </c>
    </row>
    <row r="65" spans="1:7" x14ac:dyDescent="0.25">
      <c r="A65" s="55">
        <v>1980</v>
      </c>
      <c r="B65" s="61">
        <v>18031.039000000001</v>
      </c>
      <c r="C65" s="61">
        <v>21089.360000000001</v>
      </c>
      <c r="D65" s="61">
        <f t="shared" si="2"/>
        <v>-3058.3209999999999</v>
      </c>
      <c r="E65" s="3"/>
      <c r="F65" s="40">
        <f t="shared" si="1"/>
        <v>81.338579747166435</v>
      </c>
      <c r="G65" s="40">
        <f t="shared" si="1"/>
        <v>73.839673577051485</v>
      </c>
    </row>
    <row r="66" spans="1:7" x14ac:dyDescent="0.25">
      <c r="A66" s="55">
        <v>1981</v>
      </c>
      <c r="B66" s="61">
        <v>23307.339</v>
      </c>
      <c r="C66" s="61">
        <v>27184.229000000003</v>
      </c>
      <c r="D66" s="61">
        <f t="shared" si="2"/>
        <v>-3876.8900000000031</v>
      </c>
      <c r="E66" s="3"/>
      <c r="F66" s="40">
        <f t="shared" si="1"/>
        <v>29.262318161476998</v>
      </c>
      <c r="G66" s="40">
        <f t="shared" si="1"/>
        <v>28.900208446344511</v>
      </c>
    </row>
    <row r="67" spans="1:7" x14ac:dyDescent="0.25">
      <c r="A67" s="55">
        <v>1982</v>
      </c>
      <c r="B67" s="61">
        <v>24055.21</v>
      </c>
      <c r="C67" s="61">
        <v>17010.631000000001</v>
      </c>
      <c r="D67" s="61">
        <f t="shared" si="2"/>
        <v>7044.5789999999979</v>
      </c>
      <c r="E67" s="3"/>
      <c r="F67" s="40">
        <f t="shared" si="1"/>
        <v>3.2087360981019719</v>
      </c>
      <c r="G67" s="40">
        <f t="shared" si="1"/>
        <v>-37.424633231275386</v>
      </c>
    </row>
    <row r="68" spans="1:7" x14ac:dyDescent="0.25">
      <c r="A68" s="55">
        <v>1983</v>
      </c>
      <c r="B68" s="61">
        <v>25953.137999999999</v>
      </c>
      <c r="C68" s="61">
        <v>11848.280999999999</v>
      </c>
      <c r="D68" s="61">
        <f t="shared" si="2"/>
        <v>14104.857</v>
      </c>
      <c r="E68" s="3"/>
      <c r="F68" s="40">
        <f t="shared" si="1"/>
        <v>7.8898833142591496</v>
      </c>
      <c r="G68" s="40">
        <f t="shared" si="1"/>
        <v>-30.347786628256191</v>
      </c>
    </row>
    <row r="69" spans="1:7" x14ac:dyDescent="0.25">
      <c r="A69" s="55">
        <v>1984</v>
      </c>
      <c r="B69" s="61">
        <v>29100.350999999999</v>
      </c>
      <c r="C69" s="61">
        <v>15916.197999999999</v>
      </c>
      <c r="D69" s="61">
        <f t="shared" si="2"/>
        <v>13184.153</v>
      </c>
      <c r="E69" s="3"/>
      <c r="F69" s="40">
        <f t="shared" si="1"/>
        <v>12.126522041380895</v>
      </c>
      <c r="G69" s="40">
        <f t="shared" si="1"/>
        <v>34.333394017241822</v>
      </c>
    </row>
    <row r="70" spans="1:7" x14ac:dyDescent="0.25">
      <c r="A70" s="55">
        <v>1985</v>
      </c>
      <c r="B70" s="61">
        <v>26757.3</v>
      </c>
      <c r="C70" s="61">
        <v>18359.097000000002</v>
      </c>
      <c r="D70" s="61">
        <f t="shared" si="2"/>
        <v>8398.2029999999977</v>
      </c>
      <c r="E70" s="3"/>
      <c r="F70" s="40">
        <f t="shared" si="1"/>
        <v>-8.0516245319515178</v>
      </c>
      <c r="G70" s="40">
        <f t="shared" si="1"/>
        <v>15.348508481736678</v>
      </c>
    </row>
    <row r="71" spans="1:7" x14ac:dyDescent="0.25">
      <c r="A71" s="55">
        <v>1986</v>
      </c>
      <c r="B71" s="61">
        <v>21803.596000000001</v>
      </c>
      <c r="C71" s="61">
        <v>16783.892</v>
      </c>
      <c r="D71" s="61">
        <f t="shared" si="2"/>
        <v>5019.7040000000015</v>
      </c>
      <c r="E71" s="3"/>
      <c r="F71" s="40">
        <f t="shared" ref="F71:G75" si="3">((B71/B70)-1)*100</f>
        <v>-18.513467352834546</v>
      </c>
      <c r="G71" s="40">
        <f t="shared" si="3"/>
        <v>-8.5799699189998417</v>
      </c>
    </row>
    <row r="72" spans="1:7" x14ac:dyDescent="0.25">
      <c r="A72" s="55">
        <v>1987</v>
      </c>
      <c r="B72" s="61">
        <v>27599.514999999999</v>
      </c>
      <c r="C72" s="61">
        <v>18812.425999999999</v>
      </c>
      <c r="D72" s="61">
        <f t="shared" si="2"/>
        <v>8787.0889999999999</v>
      </c>
      <c r="E72" s="3"/>
      <c r="F72" s="40">
        <f t="shared" si="3"/>
        <v>26.582399527123869</v>
      </c>
      <c r="G72" s="40">
        <f t="shared" si="3"/>
        <v>12.086195502211282</v>
      </c>
    </row>
    <row r="73" spans="1:7" x14ac:dyDescent="0.25">
      <c r="A73" s="55">
        <v>1988</v>
      </c>
      <c r="B73" s="61">
        <v>30691.498</v>
      </c>
      <c r="C73" s="61">
        <v>28081.969000000001</v>
      </c>
      <c r="D73" s="61">
        <f t="shared" si="2"/>
        <v>2609.5289999999986</v>
      </c>
      <c r="E73" s="3"/>
      <c r="F73" s="40">
        <f t="shared" si="3"/>
        <v>11.203033821427667</v>
      </c>
      <c r="G73" s="40">
        <f t="shared" si="3"/>
        <v>49.273512092486115</v>
      </c>
    </row>
    <row r="74" spans="1:7" x14ac:dyDescent="0.25">
      <c r="A74" s="55">
        <v>1989</v>
      </c>
      <c r="B74" s="61">
        <v>35171.046000000002</v>
      </c>
      <c r="C74" s="61">
        <v>34765.995999999999</v>
      </c>
      <c r="D74" s="61">
        <f t="shared" si="2"/>
        <v>405.05000000000291</v>
      </c>
      <c r="E74" s="3"/>
      <c r="F74" s="40">
        <f t="shared" si="3"/>
        <v>14.595403587012923</v>
      </c>
      <c r="G74" s="40">
        <f t="shared" si="3"/>
        <v>23.80184594605883</v>
      </c>
    </row>
    <row r="75" spans="1:7" x14ac:dyDescent="0.25">
      <c r="A75" s="55">
        <v>1990</v>
      </c>
      <c r="B75" s="61">
        <v>40710.936000000002</v>
      </c>
      <c r="C75" s="61">
        <v>41593.252</v>
      </c>
      <c r="D75" s="61">
        <f t="shared" si="2"/>
        <v>-882.31599999999889</v>
      </c>
      <c r="E75" s="3"/>
      <c r="F75" s="40">
        <f t="shared" si="3"/>
        <v>15.7512801865489</v>
      </c>
      <c r="G75" s="40">
        <f t="shared" si="3"/>
        <v>19.637740279323523</v>
      </c>
    </row>
    <row r="76" spans="1:7" ht="15.75" customHeight="1" x14ac:dyDescent="0.25">
      <c r="A76" s="170" t="s">
        <v>33</v>
      </c>
      <c r="B76" s="171"/>
      <c r="C76" s="171"/>
      <c r="D76" s="171"/>
      <c r="E76" s="171"/>
      <c r="F76" s="3"/>
      <c r="G76" s="3"/>
    </row>
    <row r="77" spans="1:7" x14ac:dyDescent="0.25">
      <c r="A77" s="170"/>
      <c r="B77" s="171"/>
      <c r="C77" s="171"/>
      <c r="D77" s="171"/>
      <c r="E77" s="171"/>
      <c r="F77" s="3"/>
      <c r="G77" s="3"/>
    </row>
    <row r="78" spans="1:7" x14ac:dyDescent="0.25">
      <c r="A78" s="170"/>
      <c r="B78" s="171"/>
      <c r="C78" s="171"/>
      <c r="D78" s="171"/>
      <c r="E78" s="171"/>
      <c r="F78" s="3"/>
      <c r="G78" s="3"/>
    </row>
    <row r="79" spans="1:7" x14ac:dyDescent="0.25">
      <c r="A79" s="170"/>
      <c r="B79" s="171"/>
      <c r="C79" s="171"/>
      <c r="D79" s="171"/>
      <c r="E79" s="171"/>
      <c r="F79" s="3"/>
      <c r="G79" s="3"/>
    </row>
  </sheetData>
  <mergeCells count="8">
    <mergeCell ref="A76:E79"/>
    <mergeCell ref="G3:G4"/>
    <mergeCell ref="B1:D1"/>
    <mergeCell ref="A3:A4"/>
    <mergeCell ref="B3:B4"/>
    <mergeCell ref="C3:C4"/>
    <mergeCell ref="D3:D4"/>
    <mergeCell ref="F3:F4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9"/>
  <sheetViews>
    <sheetView topLeftCell="P1" workbookViewId="0">
      <selection activeCell="T12" sqref="T12"/>
    </sheetView>
  </sheetViews>
  <sheetFormatPr baseColWidth="10" defaultRowHeight="15.75" x14ac:dyDescent="0.25"/>
  <cols>
    <col min="2" max="2" width="12.125" customWidth="1"/>
    <col min="4" max="4" width="12.125" customWidth="1"/>
    <col min="7" max="7" width="11.875" customWidth="1"/>
    <col min="9" max="9" width="12.625" customWidth="1"/>
    <col min="11" max="11" width="12" customWidth="1"/>
    <col min="12" max="12" width="12.25" customWidth="1"/>
    <col min="14" max="14" width="11.625" customWidth="1"/>
  </cols>
  <sheetData>
    <row r="1" spans="1:28" x14ac:dyDescent="0.25">
      <c r="A1" s="176" t="s">
        <v>34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17"/>
      <c r="P1" s="177" t="s">
        <v>35</v>
      </c>
      <c r="Q1" s="177"/>
      <c r="R1" s="177"/>
      <c r="S1" s="177"/>
      <c r="T1" s="177"/>
      <c r="U1" s="177"/>
      <c r="V1" s="177"/>
      <c r="W1" s="177"/>
      <c r="X1" s="177"/>
      <c r="Y1" s="177"/>
      <c r="Z1" s="118" t="s">
        <v>36</v>
      </c>
      <c r="AA1" s="118"/>
      <c r="AB1" s="119"/>
    </row>
    <row r="2" spans="1:28" ht="15.75" customHeight="1" x14ac:dyDescent="0.25">
      <c r="A2" s="120"/>
      <c r="B2" s="173" t="s">
        <v>37</v>
      </c>
      <c r="C2" s="178" t="s">
        <v>38</v>
      </c>
      <c r="D2" s="173" t="s">
        <v>39</v>
      </c>
      <c r="E2" s="173" t="s">
        <v>40</v>
      </c>
      <c r="F2" s="173" t="s">
        <v>41</v>
      </c>
      <c r="G2" s="173" t="s">
        <v>42</v>
      </c>
      <c r="H2" s="121"/>
      <c r="I2" s="173" t="s">
        <v>43</v>
      </c>
      <c r="J2" s="178" t="s">
        <v>38</v>
      </c>
      <c r="K2" s="173" t="s">
        <v>44</v>
      </c>
      <c r="L2" s="173" t="s">
        <v>45</v>
      </c>
      <c r="M2" s="173" t="s">
        <v>41</v>
      </c>
      <c r="N2" s="173" t="s">
        <v>46</v>
      </c>
      <c r="O2" s="173" t="s">
        <v>47</v>
      </c>
      <c r="P2" s="120"/>
      <c r="Q2" s="173" t="s">
        <v>48</v>
      </c>
      <c r="R2" s="173" t="s">
        <v>49</v>
      </c>
      <c r="S2" s="173" t="s">
        <v>50</v>
      </c>
      <c r="T2" s="173" t="s">
        <v>51</v>
      </c>
      <c r="U2" s="122"/>
      <c r="V2" s="173" t="s">
        <v>52</v>
      </c>
      <c r="W2" s="173" t="s">
        <v>52</v>
      </c>
      <c r="X2" s="173" t="s">
        <v>53</v>
      </c>
      <c r="Y2" s="173" t="s">
        <v>54</v>
      </c>
      <c r="Z2" s="173" t="s">
        <v>55</v>
      </c>
      <c r="AA2" s="173" t="s">
        <v>56</v>
      </c>
      <c r="AB2" s="119"/>
    </row>
    <row r="3" spans="1:28" x14ac:dyDescent="0.25">
      <c r="A3" s="123"/>
      <c r="B3" s="174"/>
      <c r="C3" s="179"/>
      <c r="D3" s="174"/>
      <c r="E3" s="174"/>
      <c r="F3" s="174"/>
      <c r="G3" s="174"/>
      <c r="H3" s="124"/>
      <c r="I3" s="174"/>
      <c r="J3" s="179"/>
      <c r="K3" s="174"/>
      <c r="L3" s="174"/>
      <c r="M3" s="174"/>
      <c r="N3" s="174"/>
      <c r="O3" s="174"/>
      <c r="P3" s="120"/>
      <c r="Q3" s="174"/>
      <c r="R3" s="174"/>
      <c r="S3" s="174"/>
      <c r="T3" s="174"/>
      <c r="U3" s="122"/>
      <c r="V3" s="174"/>
      <c r="W3" s="174"/>
      <c r="X3" s="174"/>
      <c r="Y3" s="174"/>
      <c r="Z3" s="174"/>
      <c r="AA3" s="174"/>
      <c r="AB3" s="119"/>
    </row>
    <row r="4" spans="1:28" x14ac:dyDescent="0.25">
      <c r="A4" s="125"/>
      <c r="B4" s="175"/>
      <c r="C4" s="180"/>
      <c r="D4" s="175"/>
      <c r="E4" s="175"/>
      <c r="F4" s="175"/>
      <c r="G4" s="175"/>
      <c r="H4" s="126"/>
      <c r="I4" s="175"/>
      <c r="J4" s="180"/>
      <c r="K4" s="175"/>
      <c r="L4" s="175"/>
      <c r="M4" s="175"/>
      <c r="N4" s="175"/>
      <c r="O4" s="175"/>
      <c r="P4" s="127"/>
      <c r="Q4" s="175"/>
      <c r="R4" s="175"/>
      <c r="S4" s="175"/>
      <c r="T4" s="175"/>
      <c r="U4" s="122"/>
      <c r="V4" s="175"/>
      <c r="W4" s="175"/>
      <c r="X4" s="175"/>
      <c r="Y4" s="175"/>
      <c r="Z4" s="175"/>
      <c r="AA4" s="175"/>
      <c r="AB4" s="119"/>
    </row>
    <row r="5" spans="1:28" x14ac:dyDescent="0.25">
      <c r="A5" s="128"/>
      <c r="B5" s="119"/>
      <c r="C5" s="129"/>
      <c r="D5" s="129"/>
      <c r="E5" s="130"/>
      <c r="F5" s="130"/>
      <c r="G5" s="129"/>
      <c r="H5" s="129"/>
      <c r="I5" s="129"/>
      <c r="J5" s="129"/>
      <c r="K5" s="129"/>
      <c r="L5" s="129"/>
      <c r="M5" s="129"/>
      <c r="N5" s="129"/>
      <c r="O5" s="129"/>
      <c r="P5" s="119"/>
      <c r="Q5" s="119"/>
      <c r="R5" s="119"/>
      <c r="S5" s="122"/>
      <c r="T5" s="122"/>
      <c r="U5" s="122"/>
      <c r="V5" s="119"/>
      <c r="W5" s="119"/>
      <c r="X5" s="122"/>
      <c r="Y5" s="122"/>
      <c r="Z5" s="119"/>
      <c r="AA5" s="119"/>
      <c r="AB5" s="119"/>
    </row>
    <row r="6" spans="1:28" x14ac:dyDescent="0.25">
      <c r="A6" s="128">
        <v>11689</v>
      </c>
      <c r="B6" s="131">
        <v>23.337</v>
      </c>
      <c r="C6" s="132">
        <v>2.5499999999999998</v>
      </c>
      <c r="D6" s="133">
        <f t="shared" ref="D6:D18" si="0">B6/C6</f>
        <v>9.1517647058823535</v>
      </c>
      <c r="E6" s="134">
        <f t="shared" ref="E6:E17" si="1">D6/Q$6</f>
        <v>9.3371795194485019E-2</v>
      </c>
      <c r="F6" s="134">
        <f t="shared" ref="F6:F17" si="2">E6*T$6</f>
        <v>-0.14138646961454857</v>
      </c>
      <c r="G6" s="133">
        <f>D6+F6</f>
        <v>9.0103782362678047</v>
      </c>
      <c r="H6" s="133"/>
      <c r="I6" s="131">
        <v>11.792</v>
      </c>
      <c r="J6" s="132">
        <v>2.5499999999999998</v>
      </c>
      <c r="K6" s="133">
        <f t="shared" ref="K6:K41" si="3">I6/J6</f>
        <v>4.6243137254901967</v>
      </c>
      <c r="L6" s="134">
        <f t="shared" ref="L6:L17" si="4">K6/V$6</f>
        <v>8.0554655025951688E-2</v>
      </c>
      <c r="M6" s="134">
        <f t="shared" ref="M6:M17" si="5">L6*Y$6</f>
        <v>-8.5319925031648747E-3</v>
      </c>
      <c r="N6" s="133">
        <f>K6+M6</f>
        <v>4.6157817329870321</v>
      </c>
      <c r="O6" s="133">
        <f>G6-N6</f>
        <v>4.3945965032807726</v>
      </c>
      <c r="P6" s="135">
        <v>1932</v>
      </c>
      <c r="Q6" s="133">
        <f>SUM(D6:D17)</f>
        <v>98.014231030045565</v>
      </c>
      <c r="R6" s="136">
        <f>SUM(G6:G17)</f>
        <v>96.5</v>
      </c>
      <c r="S6" s="137">
        <v>96.5</v>
      </c>
      <c r="T6" s="138">
        <f t="shared" ref="T6:T27" si="6">S6-Q6</f>
        <v>-1.5142310300455648</v>
      </c>
      <c r="U6" s="122"/>
      <c r="V6" s="133">
        <f>SUM(K6:K17)</f>
        <v>57.405915573723405</v>
      </c>
      <c r="W6" s="136">
        <f>SUM(N6:N17)</f>
        <v>57.300000000000004</v>
      </c>
      <c r="X6" s="137">
        <v>57.3</v>
      </c>
      <c r="Y6" s="138">
        <f t="shared" ref="Y6:Y27" si="7">X6-V6</f>
        <v>-0.10591557372340787</v>
      </c>
      <c r="Z6" s="136">
        <f>SUM(O6:O17)</f>
        <v>39.200000000000017</v>
      </c>
      <c r="AA6" s="136">
        <v>39.200000000000003</v>
      </c>
      <c r="AB6" s="119"/>
    </row>
    <row r="7" spans="1:28" x14ac:dyDescent="0.25">
      <c r="A7" s="128">
        <v>11720</v>
      </c>
      <c r="B7" s="131">
        <v>26.914999999999999</v>
      </c>
      <c r="C7" s="132">
        <v>2.67</v>
      </c>
      <c r="D7" s="133">
        <f t="shared" si="0"/>
        <v>10.080524344569289</v>
      </c>
      <c r="E7" s="134">
        <f t="shared" si="1"/>
        <v>0.10284755834567713</v>
      </c>
      <c r="F7" s="134">
        <f t="shared" si="2"/>
        <v>-0.155734964211446</v>
      </c>
      <c r="G7" s="133">
        <f t="shared" ref="G7:G70" si="8">D7+F7</f>
        <v>9.9247893803578435</v>
      </c>
      <c r="H7" s="133"/>
      <c r="I7" s="131">
        <v>12.71</v>
      </c>
      <c r="J7" s="132">
        <v>2.67</v>
      </c>
      <c r="K7" s="133">
        <f t="shared" si="3"/>
        <v>4.7602996254681651</v>
      </c>
      <c r="L7" s="134">
        <f t="shared" si="4"/>
        <v>8.2923503229467038E-2</v>
      </c>
      <c r="M7" s="134">
        <f t="shared" si="5"/>
        <v>-8.7828904197038669E-3</v>
      </c>
      <c r="N7" s="133">
        <f t="shared" ref="N7:N70" si="9">K7+M7</f>
        <v>4.7515167350484608</v>
      </c>
      <c r="O7" s="133">
        <f t="shared" ref="O7:O70" si="10">G7-N7</f>
        <v>5.1732726453093827</v>
      </c>
      <c r="P7" s="135">
        <v>1933</v>
      </c>
      <c r="Q7" s="133">
        <f>SUM(D18:D29)</f>
        <v>109.37586758488052</v>
      </c>
      <c r="R7" s="136">
        <f>SUM(G18:G29)</f>
        <v>104.30000000000001</v>
      </c>
      <c r="S7" s="137">
        <v>104.3</v>
      </c>
      <c r="T7" s="138">
        <f t="shared" si="6"/>
        <v>-5.0758675848805268</v>
      </c>
      <c r="U7" s="122"/>
      <c r="V7" s="133">
        <f>SUM(K18:K29)</f>
        <v>69.207373590263913</v>
      </c>
      <c r="W7" s="136">
        <f>SUM(N18:N29)</f>
        <v>69.7</v>
      </c>
      <c r="X7" s="137">
        <v>69.7</v>
      </c>
      <c r="Y7" s="138">
        <f t="shared" si="7"/>
        <v>0.49262640973608995</v>
      </c>
      <c r="Z7" s="136">
        <f>SUM(O18:O29)</f>
        <v>34.6</v>
      </c>
      <c r="AA7" s="136">
        <v>34.599999999999994</v>
      </c>
      <c r="AB7" s="119"/>
    </row>
    <row r="8" spans="1:28" x14ac:dyDescent="0.25">
      <c r="A8" s="128">
        <v>11749</v>
      </c>
      <c r="B8" s="133">
        <v>33.203000000000003</v>
      </c>
      <c r="C8" s="132">
        <v>2.96</v>
      </c>
      <c r="D8" s="133">
        <f t="shared" si="0"/>
        <v>11.217229729729731</v>
      </c>
      <c r="E8" s="134">
        <f t="shared" si="1"/>
        <v>0.11444490878361499</v>
      </c>
      <c r="F8" s="134">
        <f t="shared" si="2"/>
        <v>-0.17329603211088404</v>
      </c>
      <c r="G8" s="133">
        <f t="shared" si="8"/>
        <v>11.043933697618847</v>
      </c>
      <c r="H8" s="133"/>
      <c r="I8" s="133">
        <v>14.613</v>
      </c>
      <c r="J8" s="132">
        <v>2.96</v>
      </c>
      <c r="K8" s="133">
        <f t="shared" si="3"/>
        <v>4.9368243243243244</v>
      </c>
      <c r="L8" s="134">
        <f t="shared" si="4"/>
        <v>8.599852950667114E-2</v>
      </c>
      <c r="M8" s="134">
        <f t="shared" si="5"/>
        <v>-9.1085835920684949E-3</v>
      </c>
      <c r="N8" s="133">
        <f t="shared" si="9"/>
        <v>4.927715740732256</v>
      </c>
      <c r="O8" s="133">
        <f t="shared" si="10"/>
        <v>6.1162179568865911</v>
      </c>
      <c r="P8" s="135">
        <v>1934</v>
      </c>
      <c r="Q8" s="133">
        <f>SUM(D30:D41)</f>
        <v>178.16694444444445</v>
      </c>
      <c r="R8" s="136">
        <f>SUM(G30:G41)</f>
        <v>178.9</v>
      </c>
      <c r="S8" s="137">
        <v>178.9</v>
      </c>
      <c r="T8" s="138">
        <f t="shared" si="6"/>
        <v>0.73305555555555202</v>
      </c>
      <c r="U8" s="122"/>
      <c r="V8" s="133">
        <f>SUM(K30:K41)</f>
        <v>92.770555555555546</v>
      </c>
      <c r="W8" s="136">
        <f>SUM(N30:N41)</f>
        <v>92.8</v>
      </c>
      <c r="X8" s="137">
        <v>92.8</v>
      </c>
      <c r="Y8" s="138">
        <f t="shared" si="7"/>
        <v>2.9444444444450824E-2</v>
      </c>
      <c r="Z8" s="136">
        <f>SUM(O30:O41)</f>
        <v>86.09999999999998</v>
      </c>
      <c r="AA8" s="136">
        <v>86.100000000000009</v>
      </c>
      <c r="AB8" s="119"/>
    </row>
    <row r="9" spans="1:28" x14ac:dyDescent="0.25">
      <c r="A9" s="128">
        <v>11780</v>
      </c>
      <c r="B9" s="133">
        <v>35.921999999999997</v>
      </c>
      <c r="C9" s="132">
        <v>2.97</v>
      </c>
      <c r="D9" s="133">
        <f t="shared" si="0"/>
        <v>12.094949494949493</v>
      </c>
      <c r="E9" s="134">
        <f t="shared" si="1"/>
        <v>0.12339993251838982</v>
      </c>
      <c r="F9" s="134">
        <f t="shared" si="2"/>
        <v>-0.18685600692487461</v>
      </c>
      <c r="G9" s="133">
        <f t="shared" si="8"/>
        <v>11.908093488024617</v>
      </c>
      <c r="H9" s="133"/>
      <c r="I9" s="133">
        <v>17.108000000000001</v>
      </c>
      <c r="J9" s="132">
        <v>2.97</v>
      </c>
      <c r="K9" s="133">
        <f t="shared" si="3"/>
        <v>5.7602693602693602</v>
      </c>
      <c r="L9" s="134">
        <f t="shared" si="4"/>
        <v>0.10034278353894989</v>
      </c>
      <c r="M9" s="134">
        <f t="shared" si="5"/>
        <v>-1.0627863487531605E-2</v>
      </c>
      <c r="N9" s="133">
        <f t="shared" si="9"/>
        <v>5.7496414967818286</v>
      </c>
      <c r="O9" s="133">
        <f t="shared" si="10"/>
        <v>6.1584519912427886</v>
      </c>
      <c r="P9" s="135">
        <v>1935</v>
      </c>
      <c r="Q9" s="133">
        <f>SUM(D42:D53)</f>
        <v>196.01638888888891</v>
      </c>
      <c r="R9" s="136">
        <f>SUM(G42:G53)</f>
        <v>208.29999999999995</v>
      </c>
      <c r="S9" s="137">
        <v>208.3</v>
      </c>
      <c r="T9" s="138">
        <f t="shared" si="6"/>
        <v>12.283611111111099</v>
      </c>
      <c r="U9" s="122"/>
      <c r="V9" s="133">
        <f>SUM(K42:K53)</f>
        <v>104.45444444444443</v>
      </c>
      <c r="W9" s="136">
        <f>SUM(N42:N53)</f>
        <v>112.8</v>
      </c>
      <c r="X9" s="137">
        <v>112.8</v>
      </c>
      <c r="Y9" s="138">
        <f t="shared" si="7"/>
        <v>8.3455555555555634</v>
      </c>
      <c r="Z9" s="136">
        <f>SUM(O42:O53)</f>
        <v>95.499999999999972</v>
      </c>
      <c r="AA9" s="136">
        <v>95.500000000000014</v>
      </c>
      <c r="AB9" s="119"/>
    </row>
    <row r="10" spans="1:28" x14ac:dyDescent="0.25">
      <c r="A10" s="128">
        <v>11810</v>
      </c>
      <c r="B10" s="133">
        <v>27.143000000000001</v>
      </c>
      <c r="C10" s="132">
        <v>3.3</v>
      </c>
      <c r="D10" s="133">
        <f t="shared" si="0"/>
        <v>8.2251515151515164</v>
      </c>
      <c r="E10" s="134">
        <f t="shared" si="1"/>
        <v>8.3917931393352005E-2</v>
      </c>
      <c r="F10" s="134">
        <f t="shared" si="2"/>
        <v>-0.12707113569304845</v>
      </c>
      <c r="G10" s="133">
        <f t="shared" si="8"/>
        <v>8.0980803794584677</v>
      </c>
      <c r="H10" s="133"/>
      <c r="I10" s="133">
        <v>15.837999999999999</v>
      </c>
      <c r="J10" s="132">
        <v>3.3</v>
      </c>
      <c r="K10" s="133">
        <f t="shared" si="3"/>
        <v>4.7993939393939398</v>
      </c>
      <c r="L10" s="134">
        <f t="shared" si="4"/>
        <v>8.3604518653314225E-2</v>
      </c>
      <c r="M10" s="134">
        <f t="shared" si="5"/>
        <v>-8.8550205590351323E-3</v>
      </c>
      <c r="N10" s="133">
        <f t="shared" si="9"/>
        <v>4.7905389188349048</v>
      </c>
      <c r="O10" s="133">
        <f t="shared" si="10"/>
        <v>3.3075414606235629</v>
      </c>
      <c r="P10" s="135">
        <v>1936</v>
      </c>
      <c r="Q10" s="133">
        <f>SUM(D54:D65)</f>
        <v>197.12277777777777</v>
      </c>
      <c r="R10" s="136">
        <f>SUM(G54:G65)</f>
        <v>215.2</v>
      </c>
      <c r="S10" s="137">
        <v>215.2</v>
      </c>
      <c r="T10" s="138">
        <f t="shared" si="6"/>
        <v>18.077222222222218</v>
      </c>
      <c r="U10" s="119"/>
      <c r="V10" s="133">
        <f>SUM(K54:K65)</f>
        <v>128.93300000000002</v>
      </c>
      <c r="W10" s="136">
        <f>SUM(N54:N65)</f>
        <v>128.89999999999998</v>
      </c>
      <c r="X10" s="137">
        <v>128.9</v>
      </c>
      <c r="Y10" s="138">
        <f t="shared" si="7"/>
        <v>-3.3000000000015461E-2</v>
      </c>
      <c r="Z10" s="136">
        <f>SUM(O54:O65)</f>
        <v>86.300000000000011</v>
      </c>
      <c r="AA10" s="136">
        <v>86.299999999999983</v>
      </c>
      <c r="AB10" s="119"/>
    </row>
    <row r="11" spans="1:28" x14ac:dyDescent="0.25">
      <c r="A11" s="128">
        <v>11841</v>
      </c>
      <c r="B11" s="133">
        <v>23.009</v>
      </c>
      <c r="C11" s="132">
        <v>3.71</v>
      </c>
      <c r="D11" s="133">
        <f t="shared" si="0"/>
        <v>6.2018867924528305</v>
      </c>
      <c r="E11" s="134">
        <f t="shared" si="1"/>
        <v>6.3275370599517183E-2</v>
      </c>
      <c r="F11" s="134">
        <f t="shared" si="2"/>
        <v>-9.5813529599421757E-2</v>
      </c>
      <c r="G11" s="133">
        <f t="shared" si="8"/>
        <v>6.1060732628534087</v>
      </c>
      <c r="H11" s="133"/>
      <c r="I11" s="133">
        <v>16.483000000000001</v>
      </c>
      <c r="J11" s="132">
        <v>3.71</v>
      </c>
      <c r="K11" s="133">
        <f t="shared" si="3"/>
        <v>4.4428571428571431</v>
      </c>
      <c r="L11" s="134">
        <f t="shared" si="4"/>
        <v>7.7393716282626215E-2</v>
      </c>
      <c r="M11" s="134">
        <f t="shared" si="5"/>
        <v>-8.1971998626610091E-3</v>
      </c>
      <c r="N11" s="133">
        <f t="shared" si="9"/>
        <v>4.4346599429944824</v>
      </c>
      <c r="O11" s="133">
        <f t="shared" si="10"/>
        <v>1.6714133198589263</v>
      </c>
      <c r="P11" s="135">
        <v>1937</v>
      </c>
      <c r="Q11" s="133">
        <f>SUM(D66:D77)</f>
        <v>234.05811111111115</v>
      </c>
      <c r="R11" s="136">
        <f>SUM(G66:G77)</f>
        <v>247.90000000000003</v>
      </c>
      <c r="S11" s="137">
        <v>247.9</v>
      </c>
      <c r="T11" s="138">
        <f t="shared" si="6"/>
        <v>13.84188888888886</v>
      </c>
      <c r="U11" s="119"/>
      <c r="V11" s="133">
        <f>SUM(K66:K77)</f>
        <v>169.376</v>
      </c>
      <c r="W11" s="136">
        <f>SUM(N66:N77)</f>
        <v>170.6</v>
      </c>
      <c r="X11" s="137">
        <v>170.6</v>
      </c>
      <c r="Y11" s="138">
        <f t="shared" si="7"/>
        <v>1.2239999999999895</v>
      </c>
      <c r="Z11" s="136">
        <f>SUM(O66:O77)</f>
        <v>77.300000000000026</v>
      </c>
      <c r="AA11" s="136">
        <v>77.300000000000011</v>
      </c>
      <c r="AB11" s="119"/>
    </row>
    <row r="12" spans="1:28" x14ac:dyDescent="0.25">
      <c r="A12" s="128">
        <v>11871</v>
      </c>
      <c r="B12" s="133">
        <v>20.975999999999999</v>
      </c>
      <c r="C12" s="132">
        <v>3.59</v>
      </c>
      <c r="D12" s="133">
        <f t="shared" si="0"/>
        <v>5.8428969359331475</v>
      </c>
      <c r="E12" s="134">
        <f t="shared" si="1"/>
        <v>5.9612740665608538E-2</v>
      </c>
      <c r="F12" s="134">
        <f t="shared" si="2"/>
        <v>-9.026746170192354E-2</v>
      </c>
      <c r="G12" s="133">
        <f t="shared" si="8"/>
        <v>5.7526294742312238</v>
      </c>
      <c r="H12" s="133"/>
      <c r="I12" s="133">
        <v>15.945</v>
      </c>
      <c r="J12" s="132">
        <v>3.59</v>
      </c>
      <c r="K12" s="133">
        <f t="shared" si="3"/>
        <v>4.4415041782729805</v>
      </c>
      <c r="L12" s="134">
        <f t="shared" si="4"/>
        <v>7.7370147899984101E-2</v>
      </c>
      <c r="M12" s="134">
        <f t="shared" si="5"/>
        <v>-8.1947036038917363E-3</v>
      </c>
      <c r="N12" s="133">
        <f t="shared" si="9"/>
        <v>4.4333094746690884</v>
      </c>
      <c r="O12" s="133">
        <f t="shared" si="10"/>
        <v>1.3193199995621354</v>
      </c>
      <c r="P12" s="135">
        <v>1938</v>
      </c>
      <c r="Q12" s="133">
        <f>SUM(D78:D89)</f>
        <v>188.89899999999997</v>
      </c>
      <c r="R12" s="136">
        <f>SUM(G78:G89)</f>
        <v>185.40000000000003</v>
      </c>
      <c r="S12" s="137">
        <v>185.4</v>
      </c>
      <c r="T12" s="138">
        <f t="shared" si="6"/>
        <v>-3.4989999999999668</v>
      </c>
      <c r="U12" s="119"/>
      <c r="V12" s="133">
        <f>SUM(K78:K89)</f>
        <v>111.02400000000002</v>
      </c>
      <c r="W12" s="136">
        <f>SUM(N78:N89)</f>
        <v>109.29999999999998</v>
      </c>
      <c r="X12" s="137">
        <v>109.3</v>
      </c>
      <c r="Y12" s="138">
        <f t="shared" si="7"/>
        <v>-1.724000000000018</v>
      </c>
      <c r="Z12" s="136">
        <f>SUM(O78:O89)</f>
        <v>76.100000000000051</v>
      </c>
      <c r="AA12" s="136">
        <v>76.100000000000009</v>
      </c>
      <c r="AB12" s="119"/>
    </row>
    <row r="13" spans="1:28" x14ac:dyDescent="0.25">
      <c r="A13" s="128">
        <v>11902</v>
      </c>
      <c r="B13" s="133">
        <v>24.48</v>
      </c>
      <c r="C13" s="132">
        <v>3.49</v>
      </c>
      <c r="D13" s="133">
        <f t="shared" si="0"/>
        <v>7.0143266475644692</v>
      </c>
      <c r="E13" s="134">
        <f t="shared" si="1"/>
        <v>7.1564369519098475E-2</v>
      </c>
      <c r="F13" s="134">
        <f t="shared" si="2"/>
        <v>-0.1083649889714659</v>
      </c>
      <c r="G13" s="133">
        <f t="shared" si="8"/>
        <v>6.9059616585930037</v>
      </c>
      <c r="H13" s="133"/>
      <c r="I13" s="133">
        <v>15.608000000000001</v>
      </c>
      <c r="J13" s="132">
        <v>3.49</v>
      </c>
      <c r="K13" s="133">
        <f t="shared" si="3"/>
        <v>4.4722063037249287</v>
      </c>
      <c r="L13" s="134">
        <f t="shared" si="4"/>
        <v>7.7904973015916951E-2</v>
      </c>
      <c r="M13" s="134">
        <f t="shared" si="5"/>
        <v>-8.251349912887453E-3</v>
      </c>
      <c r="N13" s="133">
        <f t="shared" si="9"/>
        <v>4.4639549538120411</v>
      </c>
      <c r="O13" s="133">
        <f t="shared" si="10"/>
        <v>2.4420067047809626</v>
      </c>
      <c r="P13" s="135">
        <v>1939</v>
      </c>
      <c r="Q13" s="133">
        <f>SUM(D90:D101)</f>
        <v>174.60547504044618</v>
      </c>
      <c r="R13" s="136">
        <f>SUM(G90:G101)</f>
        <v>163.39999999999998</v>
      </c>
      <c r="S13" s="137">
        <v>163.39999999999998</v>
      </c>
      <c r="T13" s="138">
        <f t="shared" si="6"/>
        <v>-11.205475040446203</v>
      </c>
      <c r="U13" s="119"/>
      <c r="V13" s="133">
        <f>SUM(K90:K101)</f>
        <v>121.02814299671421</v>
      </c>
      <c r="W13" s="136">
        <f>SUM(N90:N101)</f>
        <v>128.19999999999999</v>
      </c>
      <c r="X13" s="137">
        <v>128.19999999999999</v>
      </c>
      <c r="Y13" s="138">
        <f t="shared" si="7"/>
        <v>7.1718570032857798</v>
      </c>
      <c r="Z13" s="136">
        <f>SUM(O90:O101)</f>
        <v>35.199999999999982</v>
      </c>
      <c r="AA13" s="136">
        <v>35.199999999999989</v>
      </c>
      <c r="AB13" s="119"/>
    </row>
    <row r="14" spans="1:28" x14ac:dyDescent="0.25">
      <c r="A14" s="128">
        <v>11933</v>
      </c>
      <c r="B14" s="133">
        <v>24.398</v>
      </c>
      <c r="C14" s="132">
        <v>3.32</v>
      </c>
      <c r="D14" s="133">
        <f t="shared" si="0"/>
        <v>7.3487951807228917</v>
      </c>
      <c r="E14" s="134">
        <f t="shared" si="1"/>
        <v>7.4976818197657141E-2</v>
      </c>
      <c r="F14" s="134">
        <f t="shared" si="2"/>
        <v>-0.11353222464897741</v>
      </c>
      <c r="G14" s="133">
        <f t="shared" si="8"/>
        <v>7.2352629560739139</v>
      </c>
      <c r="H14" s="133"/>
      <c r="I14" s="133">
        <v>14.379</v>
      </c>
      <c r="J14" s="132">
        <v>3.32</v>
      </c>
      <c r="K14" s="133">
        <f t="shared" si="3"/>
        <v>4.3310240963855424</v>
      </c>
      <c r="L14" s="134">
        <f t="shared" si="4"/>
        <v>7.5445606138333177E-2</v>
      </c>
      <c r="M14" s="134">
        <f t="shared" si="5"/>
        <v>-7.9908646590518204E-3</v>
      </c>
      <c r="N14" s="133">
        <f t="shared" si="9"/>
        <v>4.323033231726491</v>
      </c>
      <c r="O14" s="133">
        <f t="shared" si="10"/>
        <v>2.9122297243474229</v>
      </c>
      <c r="P14" s="135">
        <v>1940</v>
      </c>
      <c r="Q14" s="133">
        <f>SUM(D102:D113)</f>
        <v>177.51690854888528</v>
      </c>
      <c r="R14" s="136">
        <f>SUM(G102:G113)</f>
        <v>159.80000000000004</v>
      </c>
      <c r="S14" s="137">
        <v>159.80000000000001</v>
      </c>
      <c r="T14" s="138">
        <f t="shared" si="6"/>
        <v>-17.716908548885272</v>
      </c>
      <c r="U14" s="119"/>
      <c r="V14" s="133">
        <f>SUM(K102:K113)</f>
        <v>124.05695761091255</v>
      </c>
      <c r="W14" s="136">
        <f>SUM(N102:N113)</f>
        <v>132.4</v>
      </c>
      <c r="X14" s="137">
        <v>132.4</v>
      </c>
      <c r="Y14" s="138">
        <f t="shared" si="7"/>
        <v>8.3430423890874579</v>
      </c>
      <c r="Z14" s="136">
        <f>SUM(O102:O113)</f>
        <v>27.400000000000048</v>
      </c>
      <c r="AA14" s="136">
        <v>27.400000000000006</v>
      </c>
      <c r="AB14" s="119"/>
    </row>
    <row r="15" spans="1:28" x14ac:dyDescent="0.25">
      <c r="A15" s="128">
        <v>11963</v>
      </c>
      <c r="B15" s="133">
        <v>24.786000000000001</v>
      </c>
      <c r="C15" s="132">
        <v>3.21</v>
      </c>
      <c r="D15" s="133">
        <f t="shared" si="0"/>
        <v>7.7214953271028044</v>
      </c>
      <c r="E15" s="134">
        <f t="shared" si="1"/>
        <v>7.8779328735801998E-2</v>
      </c>
      <c r="F15" s="134">
        <f t="shared" si="2"/>
        <v>-0.11929010409791162</v>
      </c>
      <c r="G15" s="133">
        <f t="shared" si="8"/>
        <v>7.6022052230048924</v>
      </c>
      <c r="H15" s="133"/>
      <c r="I15" s="133">
        <v>15.782</v>
      </c>
      <c r="J15" s="132">
        <v>3.21</v>
      </c>
      <c r="K15" s="133">
        <f t="shared" si="3"/>
        <v>4.9165109034267918</v>
      </c>
      <c r="L15" s="134">
        <f t="shared" si="4"/>
        <v>8.5644673624493892E-2</v>
      </c>
      <c r="M15" s="134">
        <f t="shared" si="5"/>
        <v>-9.0711047432922888E-3</v>
      </c>
      <c r="N15" s="133">
        <f t="shared" si="9"/>
        <v>4.9074397986834999</v>
      </c>
      <c r="O15" s="133">
        <f t="shared" si="10"/>
        <v>2.6947654243213925</v>
      </c>
      <c r="P15" s="135">
        <v>1941</v>
      </c>
      <c r="Q15" s="133">
        <f>SUM(D114:D125)</f>
        <v>150.298</v>
      </c>
      <c r="R15" s="136">
        <f>SUM(G114:G125)</f>
        <v>176.5</v>
      </c>
      <c r="S15" s="137">
        <v>176.5</v>
      </c>
      <c r="T15" s="138">
        <f t="shared" si="6"/>
        <v>26.201999999999998</v>
      </c>
      <c r="U15" s="119"/>
      <c r="V15" s="133">
        <f>SUM(K114:K125)</f>
        <v>188.2396</v>
      </c>
      <c r="W15" s="136">
        <f>SUM(N114:N125)</f>
        <v>199.50000000000003</v>
      </c>
      <c r="X15" s="137">
        <v>199.5</v>
      </c>
      <c r="Y15" s="138">
        <f t="shared" si="7"/>
        <v>11.260400000000004</v>
      </c>
      <c r="Z15" s="136">
        <f>SUM(O114:O125)</f>
        <v>-23.000000000000011</v>
      </c>
      <c r="AA15" s="136">
        <v>-23</v>
      </c>
      <c r="AB15" s="119"/>
    </row>
    <row r="16" spans="1:28" x14ac:dyDescent="0.25">
      <c r="A16" s="128">
        <v>11994</v>
      </c>
      <c r="B16" s="133">
        <v>21.343</v>
      </c>
      <c r="C16" s="132">
        <v>3.09</v>
      </c>
      <c r="D16" s="133">
        <f t="shared" si="0"/>
        <v>6.907119741100324</v>
      </c>
      <c r="E16" s="134">
        <f t="shared" si="1"/>
        <v>7.0470580328105575E-2</v>
      </c>
      <c r="F16" s="134">
        <f t="shared" si="2"/>
        <v>-0.10670873943813602</v>
      </c>
      <c r="G16" s="133">
        <f t="shared" si="8"/>
        <v>6.8004110016621881</v>
      </c>
      <c r="H16" s="133"/>
      <c r="I16" s="133">
        <v>15.384</v>
      </c>
      <c r="J16" s="132">
        <v>3.09</v>
      </c>
      <c r="K16" s="133">
        <f t="shared" si="3"/>
        <v>4.978640776699029</v>
      </c>
      <c r="L16" s="134">
        <f t="shared" si="4"/>
        <v>8.6726964058350786E-2</v>
      </c>
      <c r="M16" s="134">
        <f t="shared" si="5"/>
        <v>-9.1857361555295978E-3</v>
      </c>
      <c r="N16" s="133">
        <f t="shared" si="9"/>
        <v>4.9694550405434992</v>
      </c>
      <c r="O16" s="133">
        <f t="shared" si="10"/>
        <v>1.830955961118689</v>
      </c>
      <c r="P16" s="135">
        <v>1942</v>
      </c>
      <c r="Q16" s="133">
        <f>SUM(D126:D137)</f>
        <v>193.78799999999998</v>
      </c>
      <c r="R16" s="136">
        <f>SUM(G126:G137)</f>
        <v>207.5</v>
      </c>
      <c r="S16" s="137">
        <v>207.5</v>
      </c>
      <c r="T16" s="138">
        <f t="shared" si="6"/>
        <v>13.712000000000018</v>
      </c>
      <c r="U16" s="119"/>
      <c r="V16" s="133">
        <f>SUM(K126:K137)</f>
        <v>154.96200000000005</v>
      </c>
      <c r="W16" s="136">
        <f>SUM(N126:N137)</f>
        <v>172.1999999999999</v>
      </c>
      <c r="X16" s="137">
        <v>172.2</v>
      </c>
      <c r="Y16" s="138">
        <f t="shared" si="7"/>
        <v>17.237999999999943</v>
      </c>
      <c r="Z16" s="136">
        <f>SUM(O126:O137)</f>
        <v>35.300000000000082</v>
      </c>
      <c r="AA16" s="136">
        <v>35.300000000000011</v>
      </c>
      <c r="AB16" s="119"/>
    </row>
    <row r="17" spans="1:28" x14ac:dyDescent="0.25">
      <c r="A17" s="128">
        <v>12024</v>
      </c>
      <c r="B17" s="133">
        <v>19.183</v>
      </c>
      <c r="C17" s="132">
        <v>3.09</v>
      </c>
      <c r="D17" s="133">
        <f t="shared" si="0"/>
        <v>6.2080906148867312</v>
      </c>
      <c r="E17" s="134">
        <f t="shared" si="1"/>
        <v>6.3338665718692275E-2</v>
      </c>
      <c r="F17" s="134">
        <f t="shared" si="2"/>
        <v>-9.5909373032927112E-2</v>
      </c>
      <c r="G17" s="133">
        <f t="shared" si="8"/>
        <v>6.1121812418538042</v>
      </c>
      <c r="H17" s="133"/>
      <c r="I17" s="133">
        <v>15.271000000000001</v>
      </c>
      <c r="J17" s="132">
        <v>3.09</v>
      </c>
      <c r="K17" s="133">
        <f t="shared" si="3"/>
        <v>4.9420711974110034</v>
      </c>
      <c r="L17" s="134">
        <f t="shared" si="4"/>
        <v>8.6089929025940898E-2</v>
      </c>
      <c r="M17" s="134">
        <f t="shared" si="5"/>
        <v>-9.1182642245899951E-3</v>
      </c>
      <c r="N17" s="133">
        <f t="shared" si="9"/>
        <v>4.9329529331864137</v>
      </c>
      <c r="O17" s="133">
        <f t="shared" si="10"/>
        <v>1.1792283086673905</v>
      </c>
      <c r="P17" s="135">
        <v>1943</v>
      </c>
      <c r="Q17" s="133">
        <f>SUM(D138:D149)</f>
        <v>222.52499999999998</v>
      </c>
      <c r="R17" s="136">
        <f>SUM(G138:G149)</f>
        <v>291.59999999999997</v>
      </c>
      <c r="S17" s="137">
        <v>291.59999999999997</v>
      </c>
      <c r="T17" s="138">
        <f t="shared" si="6"/>
        <v>69.074999999999989</v>
      </c>
      <c r="U17" s="119"/>
      <c r="V17" s="133">
        <f>SUM(K138:K149)</f>
        <v>177.41800000000001</v>
      </c>
      <c r="W17" s="136">
        <f>SUM(N138:N149)</f>
        <v>212.2</v>
      </c>
      <c r="X17" s="137">
        <v>212.2</v>
      </c>
      <c r="Y17" s="138">
        <f t="shared" si="7"/>
        <v>34.781999999999982</v>
      </c>
      <c r="Z17" s="136">
        <f>SUM(O138:O149)</f>
        <v>79.400000000000006</v>
      </c>
      <c r="AA17" s="136">
        <v>79.399999999999977</v>
      </c>
      <c r="AB17" s="119"/>
    </row>
    <row r="18" spans="1:28" x14ac:dyDescent="0.25">
      <c r="A18" s="128">
        <v>12055</v>
      </c>
      <c r="B18" s="133">
        <v>22.238</v>
      </c>
      <c r="C18" s="133">
        <v>3.3</v>
      </c>
      <c r="D18" s="133">
        <f t="shared" si="0"/>
        <v>6.7387878787878792</v>
      </c>
      <c r="E18" s="134">
        <f t="shared" ref="E18:E29" si="11">D18/Q$7</f>
        <v>6.1611286178445905E-2</v>
      </c>
      <c r="F18" s="134">
        <f t="shared" ref="F18:F29" si="12">E18*T$7</f>
        <v>-0.31273073037597121</v>
      </c>
      <c r="G18" s="133">
        <f t="shared" si="8"/>
        <v>6.4260571484119078</v>
      </c>
      <c r="H18" s="133"/>
      <c r="I18" s="133">
        <v>15.178000000000001</v>
      </c>
      <c r="J18" s="133">
        <f t="shared" ref="J18:J81" si="13">C18</f>
        <v>3.3</v>
      </c>
      <c r="K18" s="133">
        <f t="shared" si="3"/>
        <v>4.5993939393939396</v>
      </c>
      <c r="L18" s="134">
        <f t="shared" ref="L18:L29" si="14">K18/V$7</f>
        <v>6.6458148905118711E-2</v>
      </c>
      <c r="M18" s="134">
        <f t="shared" ref="M18:M29" si="15">L18*Y$7</f>
        <v>3.2739039292835087E-2</v>
      </c>
      <c r="N18" s="133">
        <f t="shared" si="9"/>
        <v>4.6321329786867746</v>
      </c>
      <c r="O18" s="133">
        <f t="shared" si="10"/>
        <v>1.7939241697251331</v>
      </c>
      <c r="P18" s="135">
        <v>1944</v>
      </c>
      <c r="Q18" s="133">
        <f>SUM(D150:D161)</f>
        <v>214.53299999999999</v>
      </c>
      <c r="R18" s="136">
        <f>SUM(G150:G161)</f>
        <v>283.70000000000005</v>
      </c>
      <c r="S18" s="137">
        <v>283.7</v>
      </c>
      <c r="T18" s="138">
        <f t="shared" si="6"/>
        <v>69.167000000000002</v>
      </c>
      <c r="U18" s="119"/>
      <c r="V18" s="133">
        <f>SUM(K150:K161)</f>
        <v>277.79300000000001</v>
      </c>
      <c r="W18" s="136">
        <f>SUM(N150:N161)</f>
        <v>311</v>
      </c>
      <c r="X18" s="137">
        <v>311</v>
      </c>
      <c r="Y18" s="138">
        <f t="shared" si="7"/>
        <v>33.206999999999994</v>
      </c>
      <c r="Z18" s="136">
        <f>SUM(O150:O161)</f>
        <v>-27.299999999999997</v>
      </c>
      <c r="AA18" s="136">
        <v>-27.300000000000011</v>
      </c>
      <c r="AB18" s="119"/>
    </row>
    <row r="19" spans="1:28" x14ac:dyDescent="0.25">
      <c r="A19" s="128">
        <v>12086</v>
      </c>
      <c r="B19" s="133">
        <v>22.646000000000001</v>
      </c>
      <c r="C19" s="133">
        <v>3.52</v>
      </c>
      <c r="D19" s="133">
        <v>6.4335227272727273</v>
      </c>
      <c r="E19" s="134">
        <f t="shared" si="11"/>
        <v>5.8820312646023387E-2</v>
      </c>
      <c r="F19" s="134">
        <f t="shared" si="12"/>
        <v>-0.29856411829248825</v>
      </c>
      <c r="G19" s="133">
        <f t="shared" si="8"/>
        <v>6.1349586089802388</v>
      </c>
      <c r="H19" s="133"/>
      <c r="I19" s="133">
        <v>13.55</v>
      </c>
      <c r="J19" s="133">
        <f t="shared" si="13"/>
        <v>3.52</v>
      </c>
      <c r="K19" s="133">
        <f t="shared" si="3"/>
        <v>3.8494318181818183</v>
      </c>
      <c r="L19" s="134">
        <f t="shared" si="14"/>
        <v>5.5621700672706297E-2</v>
      </c>
      <c r="M19" s="134">
        <f t="shared" si="15"/>
        <v>2.7400718705810762E-2</v>
      </c>
      <c r="N19" s="133">
        <f t="shared" si="9"/>
        <v>3.8768325368876293</v>
      </c>
      <c r="O19" s="133">
        <f t="shared" si="10"/>
        <v>2.2581260720926095</v>
      </c>
      <c r="P19" s="135">
        <v>1945</v>
      </c>
      <c r="Q19" s="133">
        <f>SUM(D162:D173)</f>
        <v>261.18399999999997</v>
      </c>
      <c r="R19" s="136">
        <f>SUM(G162:G173)</f>
        <v>320.80000000000007</v>
      </c>
      <c r="S19" s="137">
        <v>320.8</v>
      </c>
      <c r="T19" s="138">
        <f t="shared" si="6"/>
        <v>59.616000000000042</v>
      </c>
      <c r="U19" s="119"/>
      <c r="V19" s="133">
        <f>SUM(K162:K173)</f>
        <v>330.33599999999996</v>
      </c>
      <c r="W19" s="136">
        <f>SUM(N162:N173)</f>
        <v>372.50000000000006</v>
      </c>
      <c r="X19" s="137">
        <v>372.5</v>
      </c>
      <c r="Y19" s="138">
        <f t="shared" si="7"/>
        <v>42.164000000000044</v>
      </c>
      <c r="Z19" s="136">
        <f>SUM(O162:O173)</f>
        <v>-51.699999999999989</v>
      </c>
      <c r="AA19" s="136">
        <v>-51.699999999999989</v>
      </c>
      <c r="AB19" s="119"/>
    </row>
    <row r="20" spans="1:28" x14ac:dyDescent="0.25">
      <c r="A20" s="128">
        <v>12114</v>
      </c>
      <c r="B20" s="133">
        <v>25.530999999999999</v>
      </c>
      <c r="C20" s="133">
        <v>3.47</v>
      </c>
      <c r="D20" s="133">
        <v>7.3576368876080682</v>
      </c>
      <c r="E20" s="134">
        <f t="shared" si="11"/>
        <v>6.7269289378648497E-2</v>
      </c>
      <c r="F20" s="134">
        <f t="shared" si="12"/>
        <v>-0.34145000541502984</v>
      </c>
      <c r="G20" s="133">
        <f t="shared" si="8"/>
        <v>7.016186882193038</v>
      </c>
      <c r="H20" s="133"/>
      <c r="I20" s="133">
        <v>18.603000000000002</v>
      </c>
      <c r="J20" s="133">
        <f t="shared" si="13"/>
        <v>3.47</v>
      </c>
      <c r="K20" s="133">
        <f t="shared" si="3"/>
        <v>5.3610951008645538</v>
      </c>
      <c r="L20" s="134">
        <f t="shared" si="14"/>
        <v>7.7464218373672719E-2</v>
      </c>
      <c r="M20" s="134">
        <f t="shared" si="15"/>
        <v>3.8160919780434843E-2</v>
      </c>
      <c r="N20" s="133">
        <f t="shared" si="9"/>
        <v>5.3992560206449882</v>
      </c>
      <c r="O20" s="133">
        <f t="shared" si="10"/>
        <v>1.6169308615480498</v>
      </c>
      <c r="P20" s="135">
        <v>1946</v>
      </c>
      <c r="Q20" s="133">
        <f>SUM(D174:D185)</f>
        <v>344.71737786023493</v>
      </c>
      <c r="R20" s="136">
        <f>SUM(G174:G185)</f>
        <v>368.50000000000011</v>
      </c>
      <c r="S20" s="137">
        <v>368.5</v>
      </c>
      <c r="T20" s="138">
        <f t="shared" si="6"/>
        <v>23.782622139765067</v>
      </c>
      <c r="U20" s="119"/>
      <c r="V20" s="133">
        <f>SUM(K174:K185)</f>
        <v>543.00199999999995</v>
      </c>
      <c r="W20" s="136">
        <f>SUM(N174:N185)</f>
        <v>599.49329499770795</v>
      </c>
      <c r="X20" s="137">
        <v>600.6</v>
      </c>
      <c r="Y20" s="138">
        <f t="shared" si="7"/>
        <v>57.59800000000007</v>
      </c>
      <c r="Z20" s="136">
        <f>SUM(O174:O185)</f>
        <v>-230.99329499770784</v>
      </c>
      <c r="AA20" s="136">
        <v>-232.10000000000002</v>
      </c>
      <c r="AB20" s="119"/>
    </row>
    <row r="21" spans="1:28" x14ac:dyDescent="0.25">
      <c r="A21" s="128">
        <v>12145</v>
      </c>
      <c r="B21" s="133">
        <v>27.509</v>
      </c>
      <c r="C21" s="133">
        <v>3.57</v>
      </c>
      <c r="D21" s="133">
        <v>7.7056022408963587</v>
      </c>
      <c r="E21" s="134">
        <f t="shared" si="11"/>
        <v>7.0450661659131247E-2</v>
      </c>
      <c r="F21" s="134">
        <f t="shared" si="12"/>
        <v>-0.35759822984896966</v>
      </c>
      <c r="G21" s="133">
        <f t="shared" si="8"/>
        <v>7.3480040110473892</v>
      </c>
      <c r="H21" s="133"/>
      <c r="I21" s="133">
        <v>15</v>
      </c>
      <c r="J21" s="133">
        <f t="shared" si="13"/>
        <v>3.57</v>
      </c>
      <c r="K21" s="133">
        <f t="shared" si="3"/>
        <v>4.2016806722689077</v>
      </c>
      <c r="L21" s="134">
        <f t="shared" si="14"/>
        <v>6.0711459694231189E-2</v>
      </c>
      <c r="M21" s="134">
        <f t="shared" si="15"/>
        <v>2.9908068419006444E-2</v>
      </c>
      <c r="N21" s="133">
        <f t="shared" si="9"/>
        <v>4.231588740687914</v>
      </c>
      <c r="O21" s="133">
        <f t="shared" si="10"/>
        <v>3.1164152703594752</v>
      </c>
      <c r="P21" s="135">
        <v>1947</v>
      </c>
      <c r="Q21" s="133">
        <f>SUM(D186:D197)</f>
        <v>375.47289218717793</v>
      </c>
      <c r="R21" s="136">
        <f>SUM(G186:G197)</f>
        <v>482.99999999999989</v>
      </c>
      <c r="S21" s="137">
        <v>483</v>
      </c>
      <c r="T21" s="138">
        <f t="shared" si="6"/>
        <v>107.52710781282207</v>
      </c>
      <c r="U21" s="119"/>
      <c r="V21" s="133">
        <f>SUM(K186:K197)</f>
        <v>660.26660000000004</v>
      </c>
      <c r="W21" s="136">
        <f>SUM(N186:N197)</f>
        <v>720.30000000000007</v>
      </c>
      <c r="X21" s="137">
        <v>720.3</v>
      </c>
      <c r="Y21" s="138">
        <f t="shared" si="7"/>
        <v>60.033399999999915</v>
      </c>
      <c r="Z21" s="136">
        <f>SUM(O186:O197)</f>
        <v>-237.29999999999995</v>
      </c>
      <c r="AA21" s="136">
        <v>-237.29999999999995</v>
      </c>
      <c r="AB21" s="119"/>
    </row>
    <row r="22" spans="1:28" x14ac:dyDescent="0.25">
      <c r="A22" s="128">
        <v>12175</v>
      </c>
      <c r="B22" s="133">
        <v>24.108000000000001</v>
      </c>
      <c r="C22" s="133">
        <v>3.47</v>
      </c>
      <c r="D22" s="133">
        <v>6.9475504322766568</v>
      </c>
      <c r="E22" s="134">
        <f t="shared" si="11"/>
        <v>6.3519957241802441E-2</v>
      </c>
      <c r="F22" s="134">
        <f t="shared" si="12"/>
        <v>-0.32241889195666207</v>
      </c>
      <c r="G22" s="133">
        <f t="shared" si="8"/>
        <v>6.6251315403199946</v>
      </c>
      <c r="H22" s="133"/>
      <c r="I22" s="133">
        <v>22.318000000000001</v>
      </c>
      <c r="J22" s="133">
        <f t="shared" si="13"/>
        <v>3.47</v>
      </c>
      <c r="K22" s="133">
        <f t="shared" si="3"/>
        <v>6.4317002881844383</v>
      </c>
      <c r="L22" s="134">
        <f t="shared" si="14"/>
        <v>9.2933743249133352E-2</v>
      </c>
      <c r="M22" s="134">
        <f t="shared" si="15"/>
        <v>4.5781616280156152E-2</v>
      </c>
      <c r="N22" s="133">
        <f t="shared" si="9"/>
        <v>6.4774819044645948</v>
      </c>
      <c r="O22" s="133">
        <f t="shared" si="10"/>
        <v>0.14764963585539981</v>
      </c>
      <c r="P22" s="135">
        <v>1948</v>
      </c>
      <c r="Q22" s="133">
        <f>SUM(D198:D209)</f>
        <v>427.45300000000003</v>
      </c>
      <c r="R22" s="136">
        <f>SUM(G198:G209)</f>
        <v>473.1</v>
      </c>
      <c r="S22" s="137">
        <v>473.1</v>
      </c>
      <c r="T22" s="138">
        <f t="shared" si="6"/>
        <v>45.646999999999991</v>
      </c>
      <c r="U22" s="119"/>
      <c r="V22" s="133">
        <f>SUM(K198:K209)</f>
        <v>519.82590000000005</v>
      </c>
      <c r="W22" s="136">
        <f>SUM(N198:N209)</f>
        <v>591.39999999999986</v>
      </c>
      <c r="X22" s="137">
        <v>591.4</v>
      </c>
      <c r="Y22" s="138">
        <f t="shared" si="7"/>
        <v>71.57409999999993</v>
      </c>
      <c r="Z22" s="136">
        <f>SUM(O198:O209)</f>
        <v>-118.2999999999999</v>
      </c>
      <c r="AA22" s="136">
        <v>-118.29999999999995</v>
      </c>
      <c r="AB22" s="119"/>
    </row>
    <row r="23" spans="1:28" x14ac:dyDescent="0.25">
      <c r="A23" s="128">
        <v>12206</v>
      </c>
      <c r="B23" s="133">
        <v>25.062999999999999</v>
      </c>
      <c r="C23" s="133">
        <v>3.6</v>
      </c>
      <c r="D23" s="133">
        <v>6.9619444444444438</v>
      </c>
      <c r="E23" s="134">
        <f t="shared" si="11"/>
        <v>6.3651558594876201E-2</v>
      </c>
      <c r="F23" s="134">
        <f t="shared" si="12"/>
        <v>-0.32308688299885557</v>
      </c>
      <c r="G23" s="133">
        <f t="shared" si="8"/>
        <v>6.6388575614455885</v>
      </c>
      <c r="H23" s="133"/>
      <c r="I23" s="133">
        <v>21.692</v>
      </c>
      <c r="J23" s="133">
        <f t="shared" si="13"/>
        <v>3.6</v>
      </c>
      <c r="K23" s="133">
        <f t="shared" si="3"/>
        <v>6.0255555555555551</v>
      </c>
      <c r="L23" s="134">
        <f t="shared" si="14"/>
        <v>8.7065225032657928E-2</v>
      </c>
      <c r="M23" s="134">
        <f t="shared" si="15"/>
        <v>4.2890629220703018E-2</v>
      </c>
      <c r="N23" s="133">
        <f t="shared" si="9"/>
        <v>6.0684461847762581</v>
      </c>
      <c r="O23" s="133">
        <f t="shared" si="10"/>
        <v>0.57041137666933039</v>
      </c>
      <c r="P23" s="135">
        <v>1949</v>
      </c>
      <c r="Q23" s="133">
        <f>SUM(D210:D221)</f>
        <v>369.79899999999998</v>
      </c>
      <c r="R23" s="136">
        <f>SUM(G210:G221)</f>
        <v>455.9</v>
      </c>
      <c r="S23" s="137">
        <v>455.9</v>
      </c>
      <c r="T23" s="138">
        <f t="shared" si="6"/>
        <v>86.100999999999999</v>
      </c>
      <c r="U23" s="119"/>
      <c r="V23" s="133">
        <f>SUM(K210:K221)</f>
        <v>445.61900000000003</v>
      </c>
      <c r="W23" s="136">
        <f>SUM(N210:N221)</f>
        <v>514.39999999999986</v>
      </c>
      <c r="X23" s="137">
        <v>514.4</v>
      </c>
      <c r="Y23" s="138">
        <f t="shared" si="7"/>
        <v>68.780999999999949</v>
      </c>
      <c r="Z23" s="136">
        <f>SUM(O210:O221)</f>
        <v>-58.499999999999943</v>
      </c>
      <c r="AA23" s="136">
        <v>-58.5</v>
      </c>
      <c r="AB23" s="119"/>
    </row>
    <row r="24" spans="1:28" x14ac:dyDescent="0.25">
      <c r="A24" s="128">
        <v>12236</v>
      </c>
      <c r="B24" s="133">
        <v>30.343</v>
      </c>
      <c r="C24" s="133">
        <v>3.56</v>
      </c>
      <c r="D24" s="133">
        <v>8.5233146067415735</v>
      </c>
      <c r="E24" s="134">
        <f t="shared" si="11"/>
        <v>7.7926829701507078E-2</v>
      </c>
      <c r="F24" s="134">
        <f t="shared" si="12"/>
        <v>-0.39554626887438482</v>
      </c>
      <c r="G24" s="133">
        <f t="shared" si="8"/>
        <v>8.1277683378671881</v>
      </c>
      <c r="H24" s="133"/>
      <c r="I24" s="133">
        <v>21.274999999999999</v>
      </c>
      <c r="J24" s="133">
        <f t="shared" si="13"/>
        <v>3.56</v>
      </c>
      <c r="K24" s="133">
        <f t="shared" si="3"/>
        <v>5.9761235955056176</v>
      </c>
      <c r="L24" s="134">
        <f t="shared" si="14"/>
        <v>8.6350966457515416E-2</v>
      </c>
      <c r="M24" s="134">
        <f t="shared" si="15"/>
        <v>4.2538766583207349E-2</v>
      </c>
      <c r="N24" s="133">
        <f t="shared" si="9"/>
        <v>6.0186623620888247</v>
      </c>
      <c r="O24" s="133">
        <f t="shared" si="10"/>
        <v>2.1091059757783635</v>
      </c>
      <c r="P24" s="135">
        <v>1950</v>
      </c>
      <c r="Q24" s="133">
        <f>SUM(D222:D233)</f>
        <v>427.34491289338467</v>
      </c>
      <c r="R24" s="136">
        <f>SUM(G222:G233)</f>
        <v>699.39999999999986</v>
      </c>
      <c r="S24" s="137">
        <v>699.4</v>
      </c>
      <c r="T24" s="138">
        <f t="shared" si="6"/>
        <v>272.0550871066153</v>
      </c>
      <c r="U24" s="119"/>
      <c r="V24" s="133">
        <f>SUM(K222:K233)</f>
        <v>509.34571585313637</v>
      </c>
      <c r="W24" s="136">
        <f>SUM(N222:N233)</f>
        <v>556.40000000000009</v>
      </c>
      <c r="X24" s="137">
        <v>556.40000000000009</v>
      </c>
      <c r="Y24" s="138">
        <f t="shared" si="7"/>
        <v>47.054284146863722</v>
      </c>
      <c r="Z24" s="136">
        <f>SUM(O222:O233)</f>
        <v>142.99999999999994</v>
      </c>
      <c r="AA24" s="136">
        <v>142.99999999999989</v>
      </c>
      <c r="AB24" s="119"/>
    </row>
    <row r="25" spans="1:28" x14ac:dyDescent="0.25">
      <c r="A25" s="128">
        <v>12267</v>
      </c>
      <c r="B25" s="133">
        <v>38.021999999999998</v>
      </c>
      <c r="C25" s="133">
        <v>3.55</v>
      </c>
      <c r="D25" s="133">
        <v>10.710422535211269</v>
      </c>
      <c r="E25" s="134">
        <f t="shared" si="11"/>
        <v>9.7923086433115661E-2</v>
      </c>
      <c r="F25" s="134">
        <f t="shared" si="12"/>
        <v>-0.49704462023730589</v>
      </c>
      <c r="G25" s="133">
        <f t="shared" si="8"/>
        <v>10.213377914973963</v>
      </c>
      <c r="H25" s="133"/>
      <c r="I25" s="133">
        <v>21.393000000000001</v>
      </c>
      <c r="J25" s="133">
        <f t="shared" si="13"/>
        <v>3.55</v>
      </c>
      <c r="K25" s="133">
        <f t="shared" si="3"/>
        <v>6.0261971830985921</v>
      </c>
      <c r="L25" s="134">
        <f t="shared" si="14"/>
        <v>8.7074496119100772E-2</v>
      </c>
      <c r="M25" s="134">
        <f t="shared" si="15"/>
        <v>4.2895196402731713E-2</v>
      </c>
      <c r="N25" s="133">
        <f t="shared" si="9"/>
        <v>6.0690923795013241</v>
      </c>
      <c r="O25" s="133">
        <f t="shared" si="10"/>
        <v>4.1442855354726387</v>
      </c>
      <c r="P25" s="135">
        <v>1951</v>
      </c>
      <c r="Q25" s="133">
        <f>SUM(D234:D245)</f>
        <v>570.45799999999997</v>
      </c>
      <c r="R25" s="136">
        <f>SUM(G234:G245)</f>
        <v>720.10000000000014</v>
      </c>
      <c r="S25" s="137">
        <v>720.1</v>
      </c>
      <c r="T25" s="138">
        <f t="shared" si="6"/>
        <v>149.64200000000005</v>
      </c>
      <c r="U25" s="119"/>
      <c r="V25" s="133">
        <f>SUM(K234:K245)</f>
        <v>760.68099999999993</v>
      </c>
      <c r="W25" s="136">
        <f>SUM(N234:N245)</f>
        <v>936</v>
      </c>
      <c r="X25" s="137">
        <v>936</v>
      </c>
      <c r="Y25" s="138">
        <f t="shared" si="7"/>
        <v>175.31900000000007</v>
      </c>
      <c r="Z25" s="136">
        <f>SUM(O234:O245)</f>
        <v>-215.9</v>
      </c>
      <c r="AA25" s="136">
        <v>-215.89999999999998</v>
      </c>
      <c r="AB25" s="119"/>
    </row>
    <row r="26" spans="1:28" x14ac:dyDescent="0.25">
      <c r="A26" s="128">
        <v>12298</v>
      </c>
      <c r="B26" s="133">
        <v>21.184999999999999</v>
      </c>
      <c r="C26" s="133">
        <v>3.54</v>
      </c>
      <c r="D26" s="133">
        <v>5.9844632768361574</v>
      </c>
      <c r="E26" s="134">
        <f t="shared" si="11"/>
        <v>5.471465880891823E-2</v>
      </c>
      <c r="F26" s="134">
        <f t="shared" si="12"/>
        <v>-0.2777243630659858</v>
      </c>
      <c r="G26" s="133">
        <f t="shared" si="8"/>
        <v>5.7067389137701721</v>
      </c>
      <c r="H26" s="133"/>
      <c r="I26" s="133">
        <v>18.324999999999999</v>
      </c>
      <c r="J26" s="133">
        <f t="shared" si="13"/>
        <v>3.54</v>
      </c>
      <c r="K26" s="133">
        <f t="shared" si="3"/>
        <v>5.1765536723163841</v>
      </c>
      <c r="L26" s="134">
        <f t="shared" si="14"/>
        <v>7.4797718852382816E-2</v>
      </c>
      <c r="M26" s="134">
        <f t="shared" si="15"/>
        <v>3.6847331694698796E-2</v>
      </c>
      <c r="N26" s="133">
        <f t="shared" si="9"/>
        <v>5.2134010040110832</v>
      </c>
      <c r="O26" s="133">
        <f t="shared" si="10"/>
        <v>0.49333790975908887</v>
      </c>
      <c r="P26" s="135">
        <v>1952</v>
      </c>
      <c r="Q26" s="133">
        <f>SUM(D246:D257)</f>
        <v>650.01999999999987</v>
      </c>
      <c r="R26" s="136">
        <f>SUM(G246:G257)</f>
        <v>729.40000000000009</v>
      </c>
      <c r="S26" s="137">
        <v>729.4</v>
      </c>
      <c r="T26" s="138">
        <f t="shared" si="6"/>
        <v>79.380000000000109</v>
      </c>
      <c r="U26" s="119"/>
      <c r="V26" s="133">
        <f>SUM(K246:K257)</f>
        <v>740.69099999999992</v>
      </c>
      <c r="W26" s="136">
        <f>SUM(N246:N257)</f>
        <v>945.7</v>
      </c>
      <c r="X26" s="137">
        <v>945.7</v>
      </c>
      <c r="Y26" s="138">
        <f t="shared" si="7"/>
        <v>205.00900000000013</v>
      </c>
      <c r="Z26" s="136">
        <f>SUM(O246:O257)</f>
        <v>-216.30000000000004</v>
      </c>
      <c r="AA26" s="136">
        <v>-216.30000000000007</v>
      </c>
      <c r="AB26" s="119"/>
    </row>
    <row r="27" spans="1:28" x14ac:dyDescent="0.25">
      <c r="A27" s="128">
        <v>12328</v>
      </c>
      <c r="B27" s="133">
        <v>48.655999999999999</v>
      </c>
      <c r="C27" s="133">
        <v>3.54</v>
      </c>
      <c r="D27" s="133">
        <v>13.744632768361582</v>
      </c>
      <c r="E27" s="134">
        <f t="shared" si="11"/>
        <v>0.12566421708787945</v>
      </c>
      <c r="F27" s="134">
        <f t="shared" si="12"/>
        <v>-0.63785492609575689</v>
      </c>
      <c r="G27" s="133">
        <f t="shared" si="8"/>
        <v>13.106777842265824</v>
      </c>
      <c r="H27" s="133"/>
      <c r="I27" s="133">
        <v>23.434999999999999</v>
      </c>
      <c r="J27" s="133">
        <f t="shared" si="13"/>
        <v>3.54</v>
      </c>
      <c r="K27" s="133">
        <f t="shared" si="3"/>
        <v>6.620056497175141</v>
      </c>
      <c r="L27" s="134">
        <f t="shared" si="14"/>
        <v>9.5655363782024092E-2</v>
      </c>
      <c r="M27" s="134">
        <f t="shared" si="15"/>
        <v>4.7122358431938141E-2</v>
      </c>
      <c r="N27" s="133">
        <f t="shared" si="9"/>
        <v>6.6671788556070792</v>
      </c>
      <c r="O27" s="133">
        <f t="shared" si="10"/>
        <v>6.4395989866587451</v>
      </c>
      <c r="P27" s="139">
        <v>1953</v>
      </c>
      <c r="Q27" s="140">
        <f>SUM(D258:D269)</f>
        <v>538.38400000000001</v>
      </c>
      <c r="R27" s="141">
        <f>SUM(G258:G269)</f>
        <v>638.1</v>
      </c>
      <c r="S27" s="141">
        <v>638.1</v>
      </c>
      <c r="T27" s="140">
        <f t="shared" si="6"/>
        <v>99.716000000000008</v>
      </c>
      <c r="U27" s="142"/>
      <c r="V27" s="140">
        <f>SUM(K258:K269)</f>
        <v>737.30399999999997</v>
      </c>
      <c r="W27" s="141">
        <f>SUM(N258:N269)</f>
        <v>835.8</v>
      </c>
      <c r="X27" s="141">
        <v>835.8</v>
      </c>
      <c r="Y27" s="140">
        <f t="shared" si="7"/>
        <v>98.495999999999981</v>
      </c>
      <c r="Z27" s="141">
        <f>SUM(O258:O269)</f>
        <v>-197.70000000000002</v>
      </c>
      <c r="AA27" s="141">
        <v>-197.69999999999993</v>
      </c>
      <c r="AB27" s="119"/>
    </row>
    <row r="28" spans="1:28" x14ac:dyDescent="0.25">
      <c r="A28" s="128">
        <v>12359</v>
      </c>
      <c r="B28" s="133">
        <v>53.405999999999999</v>
      </c>
      <c r="C28" s="133">
        <v>3.59</v>
      </c>
      <c r="D28" s="133">
        <v>14.876323119777158</v>
      </c>
      <c r="E28" s="134">
        <f t="shared" si="11"/>
        <v>0.13601101822787803</v>
      </c>
      <c r="F28" s="134">
        <f t="shared" si="12"/>
        <v>-0.69037391860948061</v>
      </c>
      <c r="G28" s="133">
        <f t="shared" si="8"/>
        <v>14.185949201167677</v>
      </c>
      <c r="H28" s="133"/>
      <c r="I28" s="133">
        <v>27.466000000000001</v>
      </c>
      <c r="J28" s="133">
        <f t="shared" si="13"/>
        <v>3.59</v>
      </c>
      <c r="K28" s="133">
        <f t="shared" si="3"/>
        <v>7.6506963788300846</v>
      </c>
      <c r="L28" s="134">
        <f t="shared" si="14"/>
        <v>0.11054741687100209</v>
      </c>
      <c r="M28" s="134">
        <f t="shared" si="15"/>
        <v>5.4458577078760617E-2</v>
      </c>
      <c r="N28" s="133">
        <f t="shared" si="9"/>
        <v>7.7051549559088448</v>
      </c>
      <c r="O28" s="133">
        <f t="shared" si="10"/>
        <v>6.4807942452588323</v>
      </c>
      <c r="P28" s="133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</row>
    <row r="29" spans="1:28" x14ac:dyDescent="0.25">
      <c r="A29" s="128">
        <v>12389</v>
      </c>
      <c r="B29" s="133">
        <v>48.21</v>
      </c>
      <c r="C29" s="133">
        <v>3.6</v>
      </c>
      <c r="D29" s="133">
        <v>13.391666666666666</v>
      </c>
      <c r="E29" s="134">
        <f t="shared" si="11"/>
        <v>0.12243712404177401</v>
      </c>
      <c r="F29" s="134">
        <f t="shared" si="12"/>
        <v>-0.62147462910963691</v>
      </c>
      <c r="G29" s="133">
        <f t="shared" si="8"/>
        <v>12.770192037557029</v>
      </c>
      <c r="H29" s="133"/>
      <c r="I29" s="133">
        <v>26.24</v>
      </c>
      <c r="J29" s="133">
        <f t="shared" si="13"/>
        <v>3.6</v>
      </c>
      <c r="K29" s="133">
        <f t="shared" si="3"/>
        <v>7.2888888888888879</v>
      </c>
      <c r="L29" s="134">
        <f t="shared" si="14"/>
        <v>0.10531954199045473</v>
      </c>
      <c r="M29" s="134">
        <f t="shared" si="15"/>
        <v>5.1883187845807088E-2</v>
      </c>
      <c r="N29" s="133">
        <f t="shared" si="9"/>
        <v>7.3407720767346953</v>
      </c>
      <c r="O29" s="133">
        <f t="shared" si="10"/>
        <v>5.4294199608223339</v>
      </c>
      <c r="P29" s="133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</row>
    <row r="30" spans="1:28" x14ac:dyDescent="0.25">
      <c r="A30" s="128">
        <v>12420</v>
      </c>
      <c r="B30" s="133">
        <v>51.887</v>
      </c>
      <c r="C30" s="133">
        <v>3.6</v>
      </c>
      <c r="D30" s="133">
        <v>14.413055555555555</v>
      </c>
      <c r="E30" s="134">
        <f t="shared" ref="E30:E41" si="16">D30/Q$8</f>
        <v>8.0896350333098943E-2</v>
      </c>
      <c r="F30" s="134">
        <f t="shared" ref="F30:F41" si="17">E30*T$8</f>
        <v>5.9301519035846413E-2</v>
      </c>
      <c r="G30" s="133">
        <f t="shared" si="8"/>
        <v>14.472357074591402</v>
      </c>
      <c r="H30" s="133"/>
      <c r="I30" s="133">
        <v>24.637</v>
      </c>
      <c r="J30" s="133">
        <f t="shared" si="13"/>
        <v>3.6</v>
      </c>
      <c r="K30" s="133">
        <f t="shared" si="3"/>
        <v>6.8436111111111106</v>
      </c>
      <c r="L30" s="134">
        <f t="shared" ref="L30:L41" si="18">K30/V$8</f>
        <v>7.3769215567678917E-2</v>
      </c>
      <c r="M30" s="134">
        <f t="shared" ref="M30:M41" si="19">L30*Y$8</f>
        <v>2.1720935694932385E-3</v>
      </c>
      <c r="N30" s="133">
        <f t="shared" si="9"/>
        <v>6.845783204680604</v>
      </c>
      <c r="O30" s="133">
        <f t="shared" si="10"/>
        <v>7.6265738699107981</v>
      </c>
      <c r="P30" s="133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</row>
    <row r="31" spans="1:28" x14ac:dyDescent="0.25">
      <c r="A31" s="128">
        <v>12451</v>
      </c>
      <c r="B31" s="133">
        <v>41.55</v>
      </c>
      <c r="C31" s="133">
        <v>3.6</v>
      </c>
      <c r="D31" s="133">
        <v>11.541666666666666</v>
      </c>
      <c r="E31" s="134">
        <f t="shared" si="16"/>
        <v>6.478006738374277E-2</v>
      </c>
      <c r="F31" s="134">
        <f t="shared" si="17"/>
        <v>4.7487388284915652E-2</v>
      </c>
      <c r="G31" s="133">
        <f t="shared" si="8"/>
        <v>11.589154054951582</v>
      </c>
      <c r="H31" s="133"/>
      <c r="I31" s="133">
        <v>24.073</v>
      </c>
      <c r="J31" s="133">
        <f t="shared" si="13"/>
        <v>3.6</v>
      </c>
      <c r="K31" s="133">
        <f t="shared" si="3"/>
        <v>6.6869444444444444</v>
      </c>
      <c r="L31" s="134">
        <f t="shared" si="18"/>
        <v>7.2080461353279002E-2</v>
      </c>
      <c r="M31" s="134">
        <f t="shared" si="19"/>
        <v>2.1223691398470084E-3</v>
      </c>
      <c r="N31" s="133">
        <f t="shared" si="9"/>
        <v>6.689066813584291</v>
      </c>
      <c r="O31" s="133">
        <f t="shared" si="10"/>
        <v>4.9000872413672907</v>
      </c>
      <c r="P31" s="133"/>
      <c r="Q31" s="119"/>
      <c r="R31" s="119"/>
      <c r="S31" s="119"/>
      <c r="T31" s="119"/>
      <c r="U31" s="119"/>
      <c r="V31" s="119"/>
      <c r="W31" s="119"/>
      <c r="X31" s="119"/>
      <c r="Y31" s="119"/>
      <c r="Z31" s="119"/>
      <c r="AA31" s="119"/>
      <c r="AB31" s="119"/>
    </row>
    <row r="32" spans="1:28" x14ac:dyDescent="0.25">
      <c r="A32" s="128">
        <v>12479</v>
      </c>
      <c r="B32" s="133">
        <v>59.307000000000002</v>
      </c>
      <c r="C32" s="133">
        <v>3.6</v>
      </c>
      <c r="D32" s="133">
        <v>16.474166666666665</v>
      </c>
      <c r="E32" s="134">
        <f t="shared" si="16"/>
        <v>9.2464776325574788E-2</v>
      </c>
      <c r="F32" s="134">
        <f t="shared" si="17"/>
        <v>6.7781817978664075E-2</v>
      </c>
      <c r="G32" s="133">
        <f t="shared" si="8"/>
        <v>16.541948484645328</v>
      </c>
      <c r="H32" s="133"/>
      <c r="I32" s="133">
        <v>24.763999999999999</v>
      </c>
      <c r="J32" s="133">
        <f t="shared" si="13"/>
        <v>3.6</v>
      </c>
      <c r="K32" s="133">
        <f t="shared" si="3"/>
        <v>6.8788888888888886</v>
      </c>
      <c r="L32" s="134">
        <f t="shared" si="18"/>
        <v>7.414948469042501E-2</v>
      </c>
      <c r="M32" s="134">
        <f t="shared" si="19"/>
        <v>2.1832903825518761E-3</v>
      </c>
      <c r="N32" s="133">
        <f t="shared" si="9"/>
        <v>6.8810721792714409</v>
      </c>
      <c r="O32" s="133">
        <f t="shared" si="10"/>
        <v>9.6608763053738862</v>
      </c>
      <c r="P32" s="133"/>
      <c r="Q32" s="119"/>
      <c r="R32" s="119"/>
      <c r="S32" s="119"/>
      <c r="T32" s="119"/>
      <c r="U32" s="119"/>
      <c r="V32" s="119"/>
      <c r="W32" s="119"/>
      <c r="X32" s="119"/>
      <c r="Y32" s="119"/>
      <c r="Z32" s="119"/>
      <c r="AA32" s="119"/>
      <c r="AB32" s="119"/>
    </row>
    <row r="33" spans="1:28" x14ac:dyDescent="0.25">
      <c r="A33" s="128">
        <v>12510</v>
      </c>
      <c r="B33" s="133">
        <v>47.631</v>
      </c>
      <c r="C33" s="133">
        <v>3.6</v>
      </c>
      <c r="D33" s="133">
        <v>13.230833333333333</v>
      </c>
      <c r="E33" s="134">
        <f t="shared" si="16"/>
        <v>7.4260875801565623E-2</v>
      </c>
      <c r="F33" s="134">
        <f t="shared" si="17"/>
        <v>5.443734756675854E-2</v>
      </c>
      <c r="G33" s="133">
        <f t="shared" si="8"/>
        <v>13.285270680900091</v>
      </c>
      <c r="H33" s="133"/>
      <c r="I33" s="133">
        <v>30.805</v>
      </c>
      <c r="J33" s="133">
        <f t="shared" si="13"/>
        <v>3.6</v>
      </c>
      <c r="K33" s="133">
        <f t="shared" si="3"/>
        <v>8.5569444444444436</v>
      </c>
      <c r="L33" s="134">
        <f t="shared" si="18"/>
        <v>9.2237719103882343E-2</v>
      </c>
      <c r="M33" s="134">
        <f t="shared" si="19"/>
        <v>2.715888395837124E-3</v>
      </c>
      <c r="N33" s="133">
        <f t="shared" si="9"/>
        <v>8.5596603328402807</v>
      </c>
      <c r="O33" s="133">
        <f t="shared" si="10"/>
        <v>4.72561034805981</v>
      </c>
      <c r="P33" s="133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</row>
    <row r="34" spans="1:28" x14ac:dyDescent="0.25">
      <c r="A34" s="128">
        <v>12540</v>
      </c>
      <c r="B34" s="133">
        <v>61.680999999999997</v>
      </c>
      <c r="C34" s="133">
        <v>3.6</v>
      </c>
      <c r="D34" s="133">
        <v>17.133611111111112</v>
      </c>
      <c r="E34" s="134">
        <f t="shared" si="16"/>
        <v>9.6166049008342677E-2</v>
      </c>
      <c r="F34" s="134">
        <f t="shared" si="17"/>
        <v>7.0495056481393079E-2</v>
      </c>
      <c r="G34" s="133">
        <f t="shared" si="8"/>
        <v>17.204106167592503</v>
      </c>
      <c r="H34" s="133"/>
      <c r="I34" s="133">
        <v>30.135000000000002</v>
      </c>
      <c r="J34" s="133">
        <f t="shared" si="13"/>
        <v>3.6</v>
      </c>
      <c r="K34" s="133">
        <f t="shared" si="3"/>
        <v>8.3708333333333336</v>
      </c>
      <c r="L34" s="134">
        <f t="shared" si="18"/>
        <v>9.0231574913017198E-2</v>
      </c>
      <c r="M34" s="134">
        <f t="shared" si="19"/>
        <v>2.6568185946616377E-3</v>
      </c>
      <c r="N34" s="133">
        <f t="shared" si="9"/>
        <v>8.3734901519279958</v>
      </c>
      <c r="O34" s="133">
        <f t="shared" si="10"/>
        <v>8.830616015664507</v>
      </c>
      <c r="P34" s="133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  <c r="AB34" s="119"/>
    </row>
    <row r="35" spans="1:28" x14ac:dyDescent="0.25">
      <c r="A35" s="128">
        <v>12571</v>
      </c>
      <c r="B35" s="133">
        <v>52.795000000000002</v>
      </c>
      <c r="C35" s="133">
        <v>3.6</v>
      </c>
      <c r="D35" s="133">
        <v>14.665277777777778</v>
      </c>
      <c r="E35" s="134">
        <f t="shared" si="16"/>
        <v>8.2312001384469313E-2</v>
      </c>
      <c r="F35" s="134">
        <f t="shared" si="17"/>
        <v>6.0339269903781523E-2</v>
      </c>
      <c r="G35" s="133">
        <f t="shared" si="8"/>
        <v>14.72561704768156</v>
      </c>
      <c r="H35" s="133"/>
      <c r="I35" s="133">
        <v>30.527000000000001</v>
      </c>
      <c r="J35" s="133">
        <f t="shared" si="13"/>
        <v>3.6</v>
      </c>
      <c r="K35" s="133">
        <f t="shared" si="3"/>
        <v>8.4797222222222217</v>
      </c>
      <c r="L35" s="134">
        <f t="shared" si="18"/>
        <v>9.1405318976926345E-2</v>
      </c>
      <c r="M35" s="134">
        <f t="shared" si="19"/>
        <v>2.6913788365434143E-3</v>
      </c>
      <c r="N35" s="133">
        <f t="shared" si="9"/>
        <v>8.4824136010587647</v>
      </c>
      <c r="O35" s="133">
        <f t="shared" si="10"/>
        <v>6.243203446622795</v>
      </c>
      <c r="P35" s="133"/>
      <c r="Q35" s="119"/>
      <c r="R35" s="119"/>
      <c r="S35" s="119"/>
      <c r="T35" s="119"/>
      <c r="U35" s="119"/>
      <c r="V35" s="119"/>
      <c r="W35" s="119"/>
      <c r="X35" s="119"/>
      <c r="Y35" s="119"/>
      <c r="Z35" s="119"/>
      <c r="AA35" s="119"/>
      <c r="AB35" s="119"/>
    </row>
    <row r="36" spans="1:28" x14ac:dyDescent="0.25">
      <c r="A36" s="128">
        <v>12601</v>
      </c>
      <c r="B36" s="133">
        <v>51.637</v>
      </c>
      <c r="C36" s="133">
        <v>3.6</v>
      </c>
      <c r="D36" s="133">
        <v>14.343611111111111</v>
      </c>
      <c r="E36" s="134">
        <f t="shared" si="16"/>
        <v>8.0506578567853801E-2</v>
      </c>
      <c r="F36" s="134">
        <f t="shared" si="17"/>
        <v>5.9015794677934767E-2</v>
      </c>
      <c r="G36" s="133">
        <f t="shared" si="8"/>
        <v>14.402626905789045</v>
      </c>
      <c r="H36" s="133"/>
      <c r="I36" s="133">
        <v>28.122</v>
      </c>
      <c r="J36" s="133">
        <f t="shared" si="13"/>
        <v>3.6</v>
      </c>
      <c r="K36" s="133">
        <f t="shared" si="3"/>
        <v>7.8116666666666665</v>
      </c>
      <c r="L36" s="134">
        <f t="shared" si="18"/>
        <v>8.4204159605238735E-2</v>
      </c>
      <c r="M36" s="134">
        <f t="shared" si="19"/>
        <v>2.479344699488122E-3</v>
      </c>
      <c r="N36" s="133">
        <f t="shared" si="9"/>
        <v>7.8141460113661543</v>
      </c>
      <c r="O36" s="133">
        <f t="shared" si="10"/>
        <v>6.588480894422891</v>
      </c>
      <c r="P36" s="133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</row>
    <row r="37" spans="1:28" x14ac:dyDescent="0.25">
      <c r="A37" s="128">
        <v>12632</v>
      </c>
      <c r="B37" s="133">
        <v>58.646999999999998</v>
      </c>
      <c r="C37" s="133">
        <v>3.6</v>
      </c>
      <c r="D37" s="133">
        <v>16.290833333333332</v>
      </c>
      <c r="E37" s="134">
        <f t="shared" si="16"/>
        <v>9.143577886532761E-2</v>
      </c>
      <c r="F37" s="134">
        <f t="shared" si="17"/>
        <v>6.7027505673777327E-2</v>
      </c>
      <c r="G37" s="133">
        <f t="shared" si="8"/>
        <v>16.35786083900711</v>
      </c>
      <c r="H37" s="133"/>
      <c r="I37" s="133">
        <v>27.456</v>
      </c>
      <c r="J37" s="133">
        <f t="shared" si="13"/>
        <v>3.6</v>
      </c>
      <c r="K37" s="133">
        <f t="shared" si="3"/>
        <v>7.626666666666666</v>
      </c>
      <c r="L37" s="134">
        <f t="shared" si="18"/>
        <v>8.2209992394617543E-2</v>
      </c>
      <c r="M37" s="134">
        <f t="shared" si="19"/>
        <v>2.4206275538420411E-3</v>
      </c>
      <c r="N37" s="133">
        <f t="shared" si="9"/>
        <v>7.6290872942205077</v>
      </c>
      <c r="O37" s="133">
        <f t="shared" si="10"/>
        <v>8.7287735447866019</v>
      </c>
      <c r="P37" s="133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</row>
    <row r="38" spans="1:28" x14ac:dyDescent="0.25">
      <c r="A38" s="128">
        <v>12663</v>
      </c>
      <c r="B38" s="133">
        <v>47.058999999999997</v>
      </c>
      <c r="C38" s="133">
        <v>3.6</v>
      </c>
      <c r="D38" s="133">
        <v>13.071944444444444</v>
      </c>
      <c r="E38" s="134">
        <f t="shared" si="16"/>
        <v>7.3369078002684746E-2</v>
      </c>
      <c r="F38" s="134">
        <f t="shared" si="17"/>
        <v>5.3783610235856698E-2</v>
      </c>
      <c r="G38" s="133">
        <f t="shared" si="8"/>
        <v>13.125728054680302</v>
      </c>
      <c r="H38" s="133"/>
      <c r="I38" s="133">
        <v>19.989000000000001</v>
      </c>
      <c r="J38" s="133">
        <f t="shared" si="13"/>
        <v>3.6</v>
      </c>
      <c r="K38" s="133">
        <f t="shared" si="3"/>
        <v>5.5525000000000002</v>
      </c>
      <c r="L38" s="134">
        <f t="shared" si="18"/>
        <v>5.9851964524184523E-2</v>
      </c>
      <c r="M38" s="134">
        <f t="shared" si="19"/>
        <v>1.7623078443235927E-3</v>
      </c>
      <c r="N38" s="133">
        <f t="shared" si="9"/>
        <v>5.5542623078443238</v>
      </c>
      <c r="O38" s="133">
        <f t="shared" si="10"/>
        <v>7.5714657468359778</v>
      </c>
      <c r="P38" s="133"/>
      <c r="Q38" s="119"/>
      <c r="R38" s="119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</row>
    <row r="39" spans="1:28" x14ac:dyDescent="0.25">
      <c r="A39" s="128">
        <v>12693</v>
      </c>
      <c r="B39" s="133">
        <v>64.564999999999998</v>
      </c>
      <c r="C39" s="133">
        <v>3.6</v>
      </c>
      <c r="D39" s="133">
        <v>17.93472222222222</v>
      </c>
      <c r="E39" s="134">
        <f t="shared" si="16"/>
        <v>0.10066245609221063</v>
      </c>
      <c r="F39" s="134">
        <f t="shared" si="17"/>
        <v>7.3791172674261815E-2</v>
      </c>
      <c r="G39" s="133">
        <f t="shared" si="8"/>
        <v>18.008513394896482</v>
      </c>
      <c r="H39" s="133"/>
      <c r="I39" s="133">
        <v>35.875999999999998</v>
      </c>
      <c r="J39" s="133">
        <f t="shared" si="13"/>
        <v>3.6</v>
      </c>
      <c r="K39" s="133">
        <f t="shared" si="3"/>
        <v>9.9655555555555555</v>
      </c>
      <c r="L39" s="134">
        <f t="shared" si="18"/>
        <v>0.10742153580817669</v>
      </c>
      <c r="M39" s="134">
        <f t="shared" si="19"/>
        <v>3.1629674432414436E-3</v>
      </c>
      <c r="N39" s="133">
        <f t="shared" si="9"/>
        <v>9.9687185229987971</v>
      </c>
      <c r="O39" s="133">
        <f t="shared" si="10"/>
        <v>8.0397948718976853</v>
      </c>
      <c r="P39" s="133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</row>
    <row r="40" spans="1:28" x14ac:dyDescent="0.25">
      <c r="A40" s="128">
        <v>12724</v>
      </c>
      <c r="B40" s="133">
        <v>43.965000000000003</v>
      </c>
      <c r="C40" s="133">
        <v>3.6</v>
      </c>
      <c r="D40" s="133">
        <v>12.2125</v>
      </c>
      <c r="E40" s="134">
        <f t="shared" si="16"/>
        <v>6.8545262636010851E-2</v>
      </c>
      <c r="F40" s="134">
        <f t="shared" si="17"/>
        <v>5.0247485582342155E-2</v>
      </c>
      <c r="G40" s="133">
        <f t="shared" si="8"/>
        <v>12.262747485582343</v>
      </c>
      <c r="H40" s="133"/>
      <c r="I40" s="133">
        <v>28.024000000000001</v>
      </c>
      <c r="J40" s="133">
        <f t="shared" si="13"/>
        <v>3.6</v>
      </c>
      <c r="K40" s="133">
        <f t="shared" si="3"/>
        <v>7.7844444444444445</v>
      </c>
      <c r="L40" s="134">
        <f t="shared" si="18"/>
        <v>8.3910723589261452E-2</v>
      </c>
      <c r="M40" s="134">
        <f t="shared" si="19"/>
        <v>2.470704639017678E-3</v>
      </c>
      <c r="N40" s="133">
        <f t="shared" si="9"/>
        <v>7.7869151490834625</v>
      </c>
      <c r="O40" s="133">
        <f t="shared" si="10"/>
        <v>4.4758323364988808</v>
      </c>
      <c r="P40" s="133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</row>
    <row r="41" spans="1:28" x14ac:dyDescent="0.25">
      <c r="A41" s="128">
        <v>12754</v>
      </c>
      <c r="B41" s="133">
        <v>60.677</v>
      </c>
      <c r="C41" s="133">
        <v>3.6</v>
      </c>
      <c r="D41" s="133">
        <v>16.854722222222222</v>
      </c>
      <c r="E41" s="134">
        <f t="shared" si="16"/>
        <v>9.4600725599118168E-2</v>
      </c>
      <c r="F41" s="134">
        <f t="shared" si="17"/>
        <v>6.9347587460019899E-2</v>
      </c>
      <c r="G41" s="133">
        <f t="shared" si="8"/>
        <v>16.924069809682241</v>
      </c>
      <c r="H41" s="133"/>
      <c r="I41" s="133">
        <v>29.565999999999999</v>
      </c>
      <c r="J41" s="133">
        <f t="shared" si="13"/>
        <v>3.6</v>
      </c>
      <c r="K41" s="133">
        <f t="shared" si="3"/>
        <v>8.2127777777777773</v>
      </c>
      <c r="L41" s="134">
        <f t="shared" si="18"/>
        <v>8.8527849473312298E-2</v>
      </c>
      <c r="M41" s="134">
        <f t="shared" si="19"/>
        <v>2.606653345603649E-3</v>
      </c>
      <c r="N41" s="133">
        <f t="shared" si="9"/>
        <v>8.2153844311233808</v>
      </c>
      <c r="O41" s="133">
        <f t="shared" si="10"/>
        <v>8.7086853785588598</v>
      </c>
      <c r="P41" s="133"/>
      <c r="Q41" s="119"/>
      <c r="R41" s="119"/>
      <c r="S41" s="119"/>
      <c r="T41" s="119"/>
      <c r="U41" s="119"/>
      <c r="V41" s="119"/>
      <c r="W41" s="119"/>
      <c r="X41" s="119"/>
      <c r="Y41" s="119"/>
      <c r="Z41" s="119"/>
      <c r="AA41" s="119"/>
      <c r="AB41" s="119"/>
    </row>
    <row r="42" spans="1:28" x14ac:dyDescent="0.25">
      <c r="A42" s="128">
        <v>12785</v>
      </c>
      <c r="B42" s="133">
        <v>62.103000000000002</v>
      </c>
      <c r="C42" s="133">
        <v>3.6</v>
      </c>
      <c r="D42" s="133">
        <v>17.250833333333333</v>
      </c>
      <c r="E42" s="134">
        <f t="shared" ref="E42:E53" si="20">D42/Q$9</f>
        <v>8.8007096912247965E-2</v>
      </c>
      <c r="F42" s="134">
        <f t="shared" ref="F42:F53" si="21">E42*T$9</f>
        <v>1.0810449534879205</v>
      </c>
      <c r="G42" s="133">
        <f t="shared" si="8"/>
        <v>18.331878286821254</v>
      </c>
      <c r="H42" s="133"/>
      <c r="I42" s="133">
        <v>28.347999999999999</v>
      </c>
      <c r="J42" s="133">
        <f t="shared" si="13"/>
        <v>3.6</v>
      </c>
      <c r="K42" s="133">
        <f>I42/J42</f>
        <v>7.8744444444444444</v>
      </c>
      <c r="L42" s="134">
        <f t="shared" ref="L42:L53" si="22">K42/V$9</f>
        <v>7.538639917454712E-2</v>
      </c>
      <c r="M42" s="134">
        <f t="shared" ref="M42:M53" si="23">L42*Y$9</f>
        <v>0.62914138244447104</v>
      </c>
      <c r="N42" s="133">
        <f t="shared" si="9"/>
        <v>8.5035858268889157</v>
      </c>
      <c r="O42" s="133">
        <f t="shared" si="10"/>
        <v>9.8282924599323387</v>
      </c>
      <c r="P42" s="133"/>
      <c r="Q42" s="119"/>
      <c r="R42" s="119"/>
      <c r="S42" s="119"/>
      <c r="T42" s="119"/>
      <c r="U42" s="119"/>
      <c r="V42" s="119"/>
      <c r="W42" s="119"/>
      <c r="X42" s="119"/>
      <c r="Y42" s="119"/>
      <c r="Z42" s="119"/>
      <c r="AA42" s="119"/>
      <c r="AB42" s="119"/>
    </row>
    <row r="43" spans="1:28" x14ac:dyDescent="0.25">
      <c r="A43" s="128">
        <v>12816</v>
      </c>
      <c r="B43" s="133">
        <v>45.113999999999997</v>
      </c>
      <c r="C43" s="133">
        <v>3.6</v>
      </c>
      <c r="D43" s="133">
        <v>12.531666666666666</v>
      </c>
      <c r="E43" s="134">
        <f t="shared" si="20"/>
        <v>6.3931729064604856E-2</v>
      </c>
      <c r="F43" s="134">
        <f t="shared" si="21"/>
        <v>0.78531249749052467</v>
      </c>
      <c r="G43" s="133">
        <f t="shared" si="8"/>
        <v>13.316979164157191</v>
      </c>
      <c r="H43" s="133"/>
      <c r="I43" s="133">
        <v>25.06</v>
      </c>
      <c r="J43" s="133">
        <f t="shared" si="13"/>
        <v>3.6</v>
      </c>
      <c r="K43" s="133">
        <f t="shared" ref="K43:K53" si="24">I43/J43</f>
        <v>6.9611111111111104</v>
      </c>
      <c r="L43" s="134">
        <f t="shared" si="22"/>
        <v>6.6642555500005321E-2</v>
      </c>
      <c r="M43" s="134">
        <f t="shared" si="23"/>
        <v>0.55616914928948935</v>
      </c>
      <c r="N43" s="133">
        <f t="shared" si="9"/>
        <v>7.5172802604006002</v>
      </c>
      <c r="O43" s="133">
        <f t="shared" si="10"/>
        <v>5.7996989037565907</v>
      </c>
      <c r="P43" s="133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</row>
    <row r="44" spans="1:28" x14ac:dyDescent="0.25">
      <c r="A44" s="128">
        <v>12844</v>
      </c>
      <c r="B44" s="133">
        <v>62.826000000000001</v>
      </c>
      <c r="C44" s="133">
        <v>3.6</v>
      </c>
      <c r="D44" s="133">
        <v>17.451666666666668</v>
      </c>
      <c r="E44" s="134">
        <f t="shared" si="20"/>
        <v>8.903167110459867E-2</v>
      </c>
      <c r="F44" s="134">
        <f t="shared" si="21"/>
        <v>1.0936304244212371</v>
      </c>
      <c r="G44" s="133">
        <f t="shared" si="8"/>
        <v>18.545297091087907</v>
      </c>
      <c r="H44" s="133"/>
      <c r="I44" s="133">
        <v>29.826000000000001</v>
      </c>
      <c r="J44" s="133">
        <f t="shared" si="13"/>
        <v>3.6</v>
      </c>
      <c r="K44" s="133">
        <f t="shared" si="24"/>
        <v>8.2850000000000001</v>
      </c>
      <c r="L44" s="134">
        <f t="shared" si="22"/>
        <v>7.9316873916327163E-2</v>
      </c>
      <c r="M44" s="134">
        <f t="shared" si="23"/>
        <v>0.66194337776170431</v>
      </c>
      <c r="N44" s="133">
        <f t="shared" si="9"/>
        <v>8.9469433777617038</v>
      </c>
      <c r="O44" s="133">
        <f t="shared" si="10"/>
        <v>9.5983537133262029</v>
      </c>
      <c r="P44" s="133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</row>
    <row r="45" spans="1:28" x14ac:dyDescent="0.25">
      <c r="A45" s="128">
        <v>12875</v>
      </c>
      <c r="B45" s="133">
        <v>42.374000000000002</v>
      </c>
      <c r="C45" s="133">
        <v>3.6</v>
      </c>
      <c r="D45" s="133">
        <v>11.770555555555555</v>
      </c>
      <c r="E45" s="134">
        <f t="shared" si="20"/>
        <v>6.0048833785156845E-2</v>
      </c>
      <c r="F45" s="134">
        <f t="shared" si="21"/>
        <v>0.73761652189261617</v>
      </c>
      <c r="G45" s="133">
        <f t="shared" si="8"/>
        <v>12.508172077448171</v>
      </c>
      <c r="H45" s="133"/>
      <c r="I45" s="133">
        <v>33.374000000000002</v>
      </c>
      <c r="J45" s="133">
        <f t="shared" si="13"/>
        <v>3.6</v>
      </c>
      <c r="K45" s="133">
        <f t="shared" si="24"/>
        <v>9.2705555555555552</v>
      </c>
      <c r="L45" s="134">
        <f t="shared" si="22"/>
        <v>8.8752140752481154E-2</v>
      </c>
      <c r="M45" s="134">
        <f t="shared" si="23"/>
        <v>0.74068592132431843</v>
      </c>
      <c r="N45" s="133">
        <f t="shared" si="9"/>
        <v>10.011241476879874</v>
      </c>
      <c r="O45" s="133">
        <f t="shared" si="10"/>
        <v>2.4969306005682963</v>
      </c>
      <c r="P45" s="133"/>
      <c r="Q45" s="119"/>
      <c r="R45" s="119"/>
      <c r="S45" s="119"/>
      <c r="T45" s="119"/>
      <c r="U45" s="119"/>
      <c r="V45" s="119"/>
      <c r="W45" s="119"/>
      <c r="X45" s="119"/>
      <c r="Y45" s="119"/>
      <c r="Z45" s="119"/>
      <c r="AA45" s="119"/>
      <c r="AB45" s="119"/>
    </row>
    <row r="46" spans="1:28" x14ac:dyDescent="0.25">
      <c r="A46" s="128">
        <v>12905</v>
      </c>
      <c r="B46" s="133">
        <v>38.840000000000003</v>
      </c>
      <c r="C46" s="133">
        <v>3.6</v>
      </c>
      <c r="D46" s="133">
        <v>10.78888888888889</v>
      </c>
      <c r="E46" s="134">
        <f t="shared" si="20"/>
        <v>5.5040749143708219E-2</v>
      </c>
      <c r="F46" s="134">
        <f t="shared" si="21"/>
        <v>0.67609915774553297</v>
      </c>
      <c r="G46" s="133">
        <f t="shared" si="8"/>
        <v>11.464988046634423</v>
      </c>
      <c r="H46" s="133"/>
      <c r="I46" s="133">
        <v>26.477</v>
      </c>
      <c r="J46" s="133">
        <f t="shared" si="13"/>
        <v>3.6</v>
      </c>
      <c r="K46" s="133">
        <f t="shared" si="24"/>
        <v>7.3547222222222217</v>
      </c>
      <c r="L46" s="134">
        <f t="shared" si="22"/>
        <v>7.0410811730791736E-2</v>
      </c>
      <c r="M46" s="134">
        <f t="shared" si="23"/>
        <v>0.58761734101108576</v>
      </c>
      <c r="N46" s="133">
        <f t="shared" si="9"/>
        <v>7.9423395632333076</v>
      </c>
      <c r="O46" s="133">
        <f t="shared" si="10"/>
        <v>3.5226484834011149</v>
      </c>
      <c r="P46" s="133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</row>
    <row r="47" spans="1:28" x14ac:dyDescent="0.25">
      <c r="A47" s="128">
        <v>12936</v>
      </c>
      <c r="B47" s="133">
        <v>58.722999999999999</v>
      </c>
      <c r="C47" s="133">
        <v>3.6</v>
      </c>
      <c r="D47" s="133">
        <v>16.311944444444443</v>
      </c>
      <c r="E47" s="134">
        <f t="shared" si="20"/>
        <v>8.321724799088509E-2</v>
      </c>
      <c r="F47" s="134">
        <f t="shared" si="21"/>
        <v>1.0222083120569239</v>
      </c>
      <c r="G47" s="133">
        <f t="shared" si="8"/>
        <v>17.334152756501368</v>
      </c>
      <c r="H47" s="133"/>
      <c r="I47" s="133">
        <v>35.963000000000001</v>
      </c>
      <c r="J47" s="133">
        <f t="shared" si="13"/>
        <v>3.6</v>
      </c>
      <c r="K47" s="133">
        <f t="shared" si="24"/>
        <v>9.9897222222222215</v>
      </c>
      <c r="L47" s="134">
        <f t="shared" si="22"/>
        <v>9.5637119850227104E-2</v>
      </c>
      <c r="M47" s="134">
        <f t="shared" si="23"/>
        <v>0.79814489688339607</v>
      </c>
      <c r="N47" s="133">
        <f t="shared" si="9"/>
        <v>10.787867119105618</v>
      </c>
      <c r="O47" s="133">
        <f t="shared" si="10"/>
        <v>6.5462856373957496</v>
      </c>
      <c r="P47" s="133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</row>
    <row r="48" spans="1:28" x14ac:dyDescent="0.25">
      <c r="A48" s="128">
        <v>12966</v>
      </c>
      <c r="B48" s="133">
        <v>68.099999999999994</v>
      </c>
      <c r="C48" s="133">
        <v>3.6</v>
      </c>
      <c r="D48" s="133">
        <v>18.916666666666664</v>
      </c>
      <c r="E48" s="134">
        <f t="shared" si="20"/>
        <v>9.6505535960003316E-2</v>
      </c>
      <c r="F48" s="134">
        <f t="shared" si="21"/>
        <v>1.1854364738020284</v>
      </c>
      <c r="G48" s="133">
        <f t="shared" si="8"/>
        <v>20.102103140468692</v>
      </c>
      <c r="H48" s="133"/>
      <c r="I48" s="133">
        <v>36.67</v>
      </c>
      <c r="J48" s="133">
        <f t="shared" si="13"/>
        <v>3.6</v>
      </c>
      <c r="K48" s="133">
        <f t="shared" si="24"/>
        <v>10.186111111111112</v>
      </c>
      <c r="L48" s="134">
        <f t="shared" si="22"/>
        <v>9.7517258985841793E-2</v>
      </c>
      <c r="M48" s="134">
        <f t="shared" si="23"/>
        <v>0.81383570249184267</v>
      </c>
      <c r="N48" s="133">
        <f t="shared" si="9"/>
        <v>10.999946813602955</v>
      </c>
      <c r="O48" s="133">
        <f t="shared" si="10"/>
        <v>9.1021563268657371</v>
      </c>
      <c r="P48" s="133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</row>
    <row r="49" spans="1:28" x14ac:dyDescent="0.25">
      <c r="A49" s="128">
        <v>12997</v>
      </c>
      <c r="B49" s="133">
        <v>75.453000000000003</v>
      </c>
      <c r="C49" s="133">
        <v>3.6</v>
      </c>
      <c r="D49" s="133">
        <v>20.959166666666668</v>
      </c>
      <c r="E49" s="134">
        <f t="shared" si="20"/>
        <v>0.10692558303656581</v>
      </c>
      <c r="F49" s="134">
        <f t="shared" si="21"/>
        <v>1.3134322798499922</v>
      </c>
      <c r="G49" s="133">
        <f t="shared" si="8"/>
        <v>22.272598946516659</v>
      </c>
      <c r="H49" s="133"/>
      <c r="I49" s="133">
        <v>29.01</v>
      </c>
      <c r="J49" s="133">
        <f t="shared" si="13"/>
        <v>3.6</v>
      </c>
      <c r="K49" s="133">
        <f t="shared" si="24"/>
        <v>8.0583333333333336</v>
      </c>
      <c r="L49" s="134">
        <f t="shared" si="22"/>
        <v>7.7146868916805847E-2</v>
      </c>
      <c r="M49" s="134">
        <f t="shared" si="23"/>
        <v>0.64383348048236588</v>
      </c>
      <c r="N49" s="133">
        <f t="shared" si="9"/>
        <v>8.7021668138156993</v>
      </c>
      <c r="O49" s="133">
        <f t="shared" si="10"/>
        <v>13.57043213270096</v>
      </c>
      <c r="P49" s="133"/>
      <c r="Q49" s="119"/>
      <c r="R49" s="119"/>
      <c r="S49" s="119"/>
      <c r="T49" s="119"/>
      <c r="U49" s="119"/>
      <c r="V49" s="119"/>
      <c r="W49" s="119"/>
      <c r="X49" s="119"/>
      <c r="Y49" s="119"/>
      <c r="Z49" s="119"/>
      <c r="AA49" s="119"/>
      <c r="AB49" s="119"/>
    </row>
    <row r="50" spans="1:28" x14ac:dyDescent="0.25">
      <c r="A50" s="128">
        <v>13028</v>
      </c>
      <c r="B50" s="133">
        <v>58.421999999999997</v>
      </c>
      <c r="C50" s="133">
        <v>3.6</v>
      </c>
      <c r="D50" s="133">
        <v>16.228333333333332</v>
      </c>
      <c r="E50" s="134">
        <f t="shared" si="20"/>
        <v>8.2790696356172019E-2</v>
      </c>
      <c r="F50" s="134">
        <f t="shared" si="21"/>
        <v>1.0169687176572999</v>
      </c>
      <c r="G50" s="133">
        <f t="shared" si="8"/>
        <v>17.245302050990631</v>
      </c>
      <c r="H50" s="133"/>
      <c r="I50" s="133">
        <v>28.707999999999998</v>
      </c>
      <c r="J50" s="133">
        <f t="shared" si="13"/>
        <v>3.6</v>
      </c>
      <c r="K50" s="133">
        <f t="shared" si="24"/>
        <v>7.974444444444444</v>
      </c>
      <c r="L50" s="134">
        <f t="shared" si="22"/>
        <v>7.6343754321394758E-2</v>
      </c>
      <c r="M50" s="134">
        <f t="shared" si="23"/>
        <v>0.63713104300888512</v>
      </c>
      <c r="N50" s="133">
        <f t="shared" si="9"/>
        <v>8.6115754874533295</v>
      </c>
      <c r="O50" s="133">
        <f t="shared" si="10"/>
        <v>8.6337265635373015</v>
      </c>
      <c r="P50" s="133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</row>
    <row r="51" spans="1:28" x14ac:dyDescent="0.25">
      <c r="A51" s="128">
        <v>13058</v>
      </c>
      <c r="B51" s="133">
        <v>58.776000000000003</v>
      </c>
      <c r="C51" s="133">
        <v>3.6</v>
      </c>
      <c r="D51" s="133">
        <v>16.326666666666668</v>
      </c>
      <c r="E51" s="134">
        <f t="shared" si="20"/>
        <v>8.3292355089356188E-2</v>
      </c>
      <c r="F51" s="134">
        <f t="shared" si="21"/>
        <v>1.0231308984462268</v>
      </c>
      <c r="G51" s="133">
        <f t="shared" si="8"/>
        <v>17.349797565112894</v>
      </c>
      <c r="H51" s="133"/>
      <c r="I51" s="133">
        <v>32.930999999999997</v>
      </c>
      <c r="J51" s="133">
        <f t="shared" si="13"/>
        <v>3.6</v>
      </c>
      <c r="K51" s="133">
        <f t="shared" si="24"/>
        <v>9.1474999999999991</v>
      </c>
      <c r="L51" s="134">
        <f t="shared" si="22"/>
        <v>8.7574062057888077E-2</v>
      </c>
      <c r="M51" s="134">
        <f t="shared" si="23"/>
        <v>0.73085420012977553</v>
      </c>
      <c r="N51" s="133">
        <f t="shared" si="9"/>
        <v>9.8783542001297739</v>
      </c>
      <c r="O51" s="133">
        <f t="shared" si="10"/>
        <v>7.47144336498312</v>
      </c>
      <c r="P51" s="133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</row>
    <row r="52" spans="1:28" x14ac:dyDescent="0.25">
      <c r="A52" s="128">
        <v>13089</v>
      </c>
      <c r="B52" s="133">
        <v>49.817999999999998</v>
      </c>
      <c r="C52" s="133">
        <v>3.6</v>
      </c>
      <c r="D52" s="133">
        <v>13.838333333333333</v>
      </c>
      <c r="E52" s="134">
        <f t="shared" si="20"/>
        <v>7.0597838332679089E-2</v>
      </c>
      <c r="F52" s="134">
        <f t="shared" si="21"/>
        <v>0.86719639136372195</v>
      </c>
      <c r="G52" s="133">
        <f t="shared" si="8"/>
        <v>14.705529724697055</v>
      </c>
      <c r="H52" s="133"/>
      <c r="I52" s="133">
        <v>25.736000000000001</v>
      </c>
      <c r="J52" s="133">
        <f t="shared" si="13"/>
        <v>3.6</v>
      </c>
      <c r="K52" s="133">
        <f t="shared" si="24"/>
        <v>7.1488888888888891</v>
      </c>
      <c r="L52" s="134">
        <f t="shared" si="22"/>
        <v>6.8440255720197005E-2</v>
      </c>
      <c r="M52" s="134">
        <f t="shared" si="23"/>
        <v>0.57117195634933349</v>
      </c>
      <c r="N52" s="133">
        <f t="shared" si="9"/>
        <v>7.7200608452382227</v>
      </c>
      <c r="O52" s="133">
        <f t="shared" si="10"/>
        <v>6.985468879458832</v>
      </c>
      <c r="P52" s="133"/>
      <c r="Q52" s="119"/>
      <c r="R52" s="119"/>
      <c r="S52" s="119"/>
      <c r="T52" s="119"/>
      <c r="U52" s="119"/>
      <c r="V52" s="119"/>
      <c r="W52" s="119"/>
      <c r="X52" s="119"/>
      <c r="Y52" s="119"/>
      <c r="Z52" s="119"/>
      <c r="AA52" s="119"/>
      <c r="AB52" s="119"/>
    </row>
    <row r="53" spans="1:28" x14ac:dyDescent="0.25">
      <c r="A53" s="128">
        <v>13119</v>
      </c>
      <c r="B53" s="133">
        <v>85.11</v>
      </c>
      <c r="C53" s="133">
        <v>3.6</v>
      </c>
      <c r="D53" s="133">
        <v>23.641666666666666</v>
      </c>
      <c r="E53" s="134">
        <f t="shared" si="20"/>
        <v>0.12061066322402178</v>
      </c>
      <c r="F53" s="134">
        <f t="shared" si="21"/>
        <v>1.4815344828970729</v>
      </c>
      <c r="G53" s="133">
        <f t="shared" si="8"/>
        <v>25.123201149563737</v>
      </c>
      <c r="H53" s="133"/>
      <c r="I53" s="133">
        <v>43.933</v>
      </c>
      <c r="J53" s="133">
        <f t="shared" si="13"/>
        <v>3.6</v>
      </c>
      <c r="K53" s="133">
        <f t="shared" si="24"/>
        <v>12.20361111111111</v>
      </c>
      <c r="L53" s="134">
        <f t="shared" si="22"/>
        <v>0.11683189907349296</v>
      </c>
      <c r="M53" s="134">
        <f t="shared" si="23"/>
        <v>0.97502710437889606</v>
      </c>
      <c r="N53" s="133">
        <f t="shared" si="9"/>
        <v>13.178638215490006</v>
      </c>
      <c r="O53" s="133">
        <f t="shared" si="10"/>
        <v>11.944562934073732</v>
      </c>
      <c r="P53" s="133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</row>
    <row r="54" spans="1:28" x14ac:dyDescent="0.25">
      <c r="A54" s="128">
        <v>13150</v>
      </c>
      <c r="B54" s="133">
        <v>52.279000000000003</v>
      </c>
      <c r="C54" s="133">
        <v>3.6</v>
      </c>
      <c r="D54" s="133">
        <v>14.521944444444445</v>
      </c>
      <c r="E54" s="134">
        <f t="shared" ref="E54:E65" si="25">D54/Q$10</f>
        <v>7.3669540416153506E-2</v>
      </c>
      <c r="F54" s="134">
        <f t="shared" ref="F54:F65" si="26">E54*T$10</f>
        <v>1.3317406531117879</v>
      </c>
      <c r="G54" s="133">
        <f t="shared" si="8"/>
        <v>15.853685097556234</v>
      </c>
      <c r="H54" s="133"/>
      <c r="I54" s="133">
        <f>K54*J54</f>
        <v>37.5336</v>
      </c>
      <c r="J54" s="133">
        <f t="shared" si="13"/>
        <v>3.6</v>
      </c>
      <c r="K54" s="133">
        <v>10.426</v>
      </c>
      <c r="L54" s="134">
        <f t="shared" ref="L54:L65" si="27">K54/V$10</f>
        <v>8.086370440461324E-2</v>
      </c>
      <c r="M54" s="134">
        <f t="shared" ref="M54:M65" si="28">L54*Y$10</f>
        <v>-2.6685022453534872E-3</v>
      </c>
      <c r="N54" s="133">
        <f t="shared" si="9"/>
        <v>10.423331497754647</v>
      </c>
      <c r="O54" s="133">
        <f t="shared" si="10"/>
        <v>5.4303535998015864</v>
      </c>
      <c r="P54" s="133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</row>
    <row r="55" spans="1:28" x14ac:dyDescent="0.25">
      <c r="A55" s="128">
        <v>13181</v>
      </c>
      <c r="B55" s="133">
        <v>70.084000000000003</v>
      </c>
      <c r="C55" s="133">
        <v>3.6</v>
      </c>
      <c r="D55" s="133">
        <v>19.46777777777778</v>
      </c>
      <c r="E55" s="134">
        <f t="shared" si="25"/>
        <v>9.8759656277390584E-2</v>
      </c>
      <c r="F55" s="134">
        <f t="shared" si="26"/>
        <v>1.7853002531166731</v>
      </c>
      <c r="G55" s="133">
        <f t="shared" si="8"/>
        <v>21.253078030894454</v>
      </c>
      <c r="H55" s="133"/>
      <c r="I55" s="133">
        <f t="shared" ref="I55:I89" si="29">K55*J55</f>
        <v>32.6736</v>
      </c>
      <c r="J55" s="133">
        <f t="shared" si="13"/>
        <v>3.6</v>
      </c>
      <c r="K55" s="133">
        <v>9.0760000000000005</v>
      </c>
      <c r="L55" s="134">
        <f t="shared" si="27"/>
        <v>7.0393149930584098E-2</v>
      </c>
      <c r="M55" s="134">
        <f t="shared" si="28"/>
        <v>-2.3229739477103636E-3</v>
      </c>
      <c r="N55" s="133">
        <f t="shared" si="9"/>
        <v>9.073677026052291</v>
      </c>
      <c r="O55" s="133">
        <f t="shared" si="10"/>
        <v>12.179401004842163</v>
      </c>
      <c r="P55" s="133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</row>
    <row r="56" spans="1:28" x14ac:dyDescent="0.25">
      <c r="A56" s="128">
        <v>13210</v>
      </c>
      <c r="B56" s="133">
        <v>56.506999999999998</v>
      </c>
      <c r="C56" s="133">
        <v>3.6</v>
      </c>
      <c r="D56" s="133">
        <v>15.696388888888889</v>
      </c>
      <c r="E56" s="134">
        <f t="shared" si="25"/>
        <v>7.9627474134845458E-2</v>
      </c>
      <c r="F56" s="134">
        <f t="shared" si="26"/>
        <v>1.4394435449298533</v>
      </c>
      <c r="G56" s="133">
        <f t="shared" si="8"/>
        <v>17.135832433818742</v>
      </c>
      <c r="H56" s="133"/>
      <c r="I56" s="133">
        <f t="shared" si="29"/>
        <v>34.9848</v>
      </c>
      <c r="J56" s="133">
        <f t="shared" si="13"/>
        <v>3.6</v>
      </c>
      <c r="K56" s="133">
        <v>9.718</v>
      </c>
      <c r="L56" s="134">
        <f t="shared" si="27"/>
        <v>7.5372480280455734E-2</v>
      </c>
      <c r="M56" s="134">
        <f t="shared" si="28"/>
        <v>-2.4872918492562044E-3</v>
      </c>
      <c r="N56" s="133">
        <f t="shared" si="9"/>
        <v>9.7155127081507437</v>
      </c>
      <c r="O56" s="133">
        <f t="shared" si="10"/>
        <v>7.4203197256679978</v>
      </c>
      <c r="P56" s="133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</row>
    <row r="57" spans="1:28" x14ac:dyDescent="0.25">
      <c r="A57" s="128">
        <v>13241</v>
      </c>
      <c r="B57" s="133">
        <v>63.88</v>
      </c>
      <c r="C57" s="133">
        <v>3.6</v>
      </c>
      <c r="D57" s="133">
        <v>17.744444444444444</v>
      </c>
      <c r="E57" s="134">
        <f t="shared" si="25"/>
        <v>9.0017219950341162E-2</v>
      </c>
      <c r="F57" s="134">
        <f t="shared" si="26"/>
        <v>1.6272612888689724</v>
      </c>
      <c r="G57" s="133">
        <f t="shared" si="8"/>
        <v>19.371705733313416</v>
      </c>
      <c r="H57" s="133"/>
      <c r="I57" s="133">
        <f t="shared" si="29"/>
        <v>39.931200000000004</v>
      </c>
      <c r="J57" s="133">
        <f t="shared" si="13"/>
        <v>3.6</v>
      </c>
      <c r="K57" s="133">
        <v>11.092000000000001</v>
      </c>
      <c r="L57" s="134">
        <f t="shared" si="27"/>
        <v>8.6029177945134289E-2</v>
      </c>
      <c r="M57" s="134">
        <f t="shared" si="28"/>
        <v>-2.8389628721907615E-3</v>
      </c>
      <c r="N57" s="133">
        <f t="shared" si="9"/>
        <v>11.089161037127809</v>
      </c>
      <c r="O57" s="133">
        <f t="shared" si="10"/>
        <v>8.2825446961856066</v>
      </c>
      <c r="P57" s="133"/>
      <c r="Q57" s="119"/>
      <c r="R57" s="119"/>
      <c r="S57" s="119"/>
      <c r="T57" s="119"/>
      <c r="U57" s="119"/>
      <c r="V57" s="119"/>
      <c r="W57" s="119"/>
      <c r="X57" s="119"/>
      <c r="Y57" s="119"/>
      <c r="Z57" s="119"/>
      <c r="AA57" s="119"/>
      <c r="AB57" s="119"/>
    </row>
    <row r="58" spans="1:28" x14ac:dyDescent="0.25">
      <c r="A58" s="128">
        <v>13271</v>
      </c>
      <c r="B58" s="133">
        <v>52.764000000000003</v>
      </c>
      <c r="C58" s="133">
        <v>3.6</v>
      </c>
      <c r="D58" s="133">
        <v>14.656666666666666</v>
      </c>
      <c r="E58" s="134">
        <f t="shared" si="25"/>
        <v>7.4352983617091431E-2</v>
      </c>
      <c r="F58" s="134">
        <f t="shared" si="26"/>
        <v>1.3440954077314098</v>
      </c>
      <c r="G58" s="133">
        <f t="shared" si="8"/>
        <v>16.000762074398075</v>
      </c>
      <c r="H58" s="133"/>
      <c r="I58" s="133">
        <f t="shared" si="29"/>
        <v>38.541600000000003</v>
      </c>
      <c r="J58" s="133">
        <f t="shared" si="13"/>
        <v>3.6</v>
      </c>
      <c r="K58" s="133">
        <v>10.706</v>
      </c>
      <c r="L58" s="134">
        <f t="shared" si="27"/>
        <v>8.3035374962189643E-2</v>
      </c>
      <c r="M58" s="134">
        <f t="shared" si="28"/>
        <v>-2.740167373753542E-3</v>
      </c>
      <c r="N58" s="133">
        <f t="shared" si="9"/>
        <v>10.703259832626246</v>
      </c>
      <c r="O58" s="133">
        <f t="shared" si="10"/>
        <v>5.2975022417718289</v>
      </c>
      <c r="P58" s="133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</row>
    <row r="59" spans="1:28" x14ac:dyDescent="0.25">
      <c r="A59" s="128">
        <v>13302</v>
      </c>
      <c r="B59" s="133">
        <v>65.043000000000006</v>
      </c>
      <c r="C59" s="133">
        <v>3.6</v>
      </c>
      <c r="D59" s="133">
        <v>18.067500000000003</v>
      </c>
      <c r="E59" s="134">
        <f t="shared" si="25"/>
        <v>9.1656074471353183E-2</v>
      </c>
      <c r="F59" s="134">
        <f t="shared" si="26"/>
        <v>1.6568872262352003</v>
      </c>
      <c r="G59" s="133">
        <f t="shared" si="8"/>
        <v>19.724387226235201</v>
      </c>
      <c r="H59" s="133"/>
      <c r="I59" s="133">
        <f t="shared" si="29"/>
        <v>39.664800000000007</v>
      </c>
      <c r="J59" s="133">
        <f t="shared" si="13"/>
        <v>3.6</v>
      </c>
      <c r="K59" s="133">
        <v>11.018000000000001</v>
      </c>
      <c r="L59" s="134">
        <f t="shared" si="27"/>
        <v>8.5455236440631951E-2</v>
      </c>
      <c r="M59" s="134">
        <f t="shared" si="28"/>
        <v>-2.8200228025421757E-3</v>
      </c>
      <c r="N59" s="133">
        <f t="shared" si="9"/>
        <v>11.015179977197459</v>
      </c>
      <c r="O59" s="133">
        <f t="shared" si="10"/>
        <v>8.7092072490377426</v>
      </c>
      <c r="P59" s="133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</row>
    <row r="60" spans="1:28" x14ac:dyDescent="0.25">
      <c r="A60" s="128">
        <v>13332</v>
      </c>
      <c r="B60" s="133">
        <v>66.087999999999994</v>
      </c>
      <c r="C60" s="133">
        <v>3.6</v>
      </c>
      <c r="D60" s="133">
        <v>18.357777777777777</v>
      </c>
      <c r="E60" s="134">
        <f t="shared" si="25"/>
        <v>9.3128647966157579E-2</v>
      </c>
      <c r="F60" s="134">
        <f t="shared" si="26"/>
        <v>1.6835072645393339</v>
      </c>
      <c r="G60" s="133">
        <f t="shared" si="8"/>
        <v>20.04128504231711</v>
      </c>
      <c r="H60" s="133"/>
      <c r="I60" s="133">
        <f t="shared" si="29"/>
        <v>37.781999999999996</v>
      </c>
      <c r="J60" s="133">
        <f t="shared" si="13"/>
        <v>3.6</v>
      </c>
      <c r="K60" s="133">
        <v>10.494999999999999</v>
      </c>
      <c r="L60" s="134">
        <f t="shared" si="27"/>
        <v>8.1398866077730281E-2</v>
      </c>
      <c r="M60" s="134">
        <f t="shared" si="28"/>
        <v>-2.6861625805663578E-3</v>
      </c>
      <c r="N60" s="133">
        <f t="shared" si="9"/>
        <v>10.492313837419433</v>
      </c>
      <c r="O60" s="133">
        <f t="shared" si="10"/>
        <v>9.5489712048976774</v>
      </c>
      <c r="P60" s="133"/>
      <c r="Q60" s="119"/>
      <c r="R60" s="119"/>
      <c r="S60" s="119"/>
      <c r="T60" s="119"/>
      <c r="U60" s="119"/>
      <c r="V60" s="119"/>
      <c r="W60" s="119"/>
      <c r="X60" s="119"/>
      <c r="Y60" s="119"/>
      <c r="Z60" s="119"/>
      <c r="AA60" s="119"/>
      <c r="AB60" s="119"/>
    </row>
    <row r="61" spans="1:28" x14ac:dyDescent="0.25">
      <c r="A61" s="128">
        <v>13363</v>
      </c>
      <c r="B61" s="133">
        <v>67.984999999999999</v>
      </c>
      <c r="C61" s="133">
        <v>3.6</v>
      </c>
      <c r="D61" s="133">
        <v>18.884722222222223</v>
      </c>
      <c r="E61" s="134">
        <f t="shared" si="25"/>
        <v>9.5801826836630313E-2</v>
      </c>
      <c r="F61" s="134">
        <f t="shared" si="26"/>
        <v>1.7318309130206184</v>
      </c>
      <c r="G61" s="133">
        <f t="shared" si="8"/>
        <v>20.616553135242842</v>
      </c>
      <c r="H61" s="133"/>
      <c r="I61" s="133">
        <f t="shared" si="29"/>
        <v>35.049600000000005</v>
      </c>
      <c r="J61" s="133">
        <f t="shared" si="13"/>
        <v>3.6</v>
      </c>
      <c r="K61" s="133">
        <v>9.7360000000000007</v>
      </c>
      <c r="L61" s="134">
        <f t="shared" si="27"/>
        <v>7.5512087673442793E-2</v>
      </c>
      <c r="M61" s="134">
        <f t="shared" si="28"/>
        <v>-2.4918988932247795E-3</v>
      </c>
      <c r="N61" s="133">
        <f t="shared" si="9"/>
        <v>9.733508101106775</v>
      </c>
      <c r="O61" s="133">
        <f t="shared" si="10"/>
        <v>10.883045034136067</v>
      </c>
      <c r="P61" s="133"/>
      <c r="Q61" s="119"/>
      <c r="R61" s="119"/>
      <c r="S61" s="119"/>
      <c r="T61" s="119"/>
      <c r="U61" s="119"/>
      <c r="V61" s="119"/>
      <c r="W61" s="119"/>
      <c r="X61" s="119"/>
      <c r="Y61" s="119"/>
      <c r="Z61" s="119"/>
      <c r="AA61" s="119"/>
      <c r="AB61" s="119"/>
    </row>
    <row r="62" spans="1:28" x14ac:dyDescent="0.25">
      <c r="A62" s="128">
        <v>13394</v>
      </c>
      <c r="B62" s="133">
        <v>51.552</v>
      </c>
      <c r="C62" s="133">
        <v>3.6</v>
      </c>
      <c r="D62" s="133">
        <v>14.32</v>
      </c>
      <c r="E62" s="134">
        <f t="shared" si="25"/>
        <v>7.2645080195366113E-2</v>
      </c>
      <c r="F62" s="134">
        <f t="shared" si="26"/>
        <v>1.3132212580427876</v>
      </c>
      <c r="G62" s="133">
        <f t="shared" si="8"/>
        <v>15.633221258042788</v>
      </c>
      <c r="H62" s="133"/>
      <c r="I62" s="133">
        <f t="shared" si="29"/>
        <v>39.700800000000001</v>
      </c>
      <c r="J62" s="133">
        <f t="shared" si="13"/>
        <v>3.6</v>
      </c>
      <c r="K62" s="133">
        <v>11.028</v>
      </c>
      <c r="L62" s="134">
        <f t="shared" si="27"/>
        <v>8.5532796103402531E-2</v>
      </c>
      <c r="M62" s="134">
        <f t="shared" si="28"/>
        <v>-2.8225822714136061E-3</v>
      </c>
      <c r="N62" s="133">
        <f t="shared" si="9"/>
        <v>11.025177417728587</v>
      </c>
      <c r="O62" s="133">
        <f t="shared" si="10"/>
        <v>4.6080438403142008</v>
      </c>
      <c r="P62" s="133"/>
      <c r="Q62" s="119"/>
      <c r="R62" s="119"/>
      <c r="S62" s="119"/>
      <c r="T62" s="119"/>
      <c r="U62" s="119"/>
      <c r="V62" s="119"/>
      <c r="W62" s="119"/>
      <c r="X62" s="119"/>
      <c r="Y62" s="119"/>
      <c r="Z62" s="119"/>
      <c r="AA62" s="119"/>
      <c r="AB62" s="119"/>
    </row>
    <row r="63" spans="1:28" x14ac:dyDescent="0.25">
      <c r="A63" s="128">
        <v>13424</v>
      </c>
      <c r="B63" s="133">
        <v>51.893999999999998</v>
      </c>
      <c r="C63" s="133">
        <v>3.6</v>
      </c>
      <c r="D63" s="133">
        <v>14.414999999999999</v>
      </c>
      <c r="E63" s="134">
        <f t="shared" si="25"/>
        <v>7.3127013339120292E-2</v>
      </c>
      <c r="F63" s="134">
        <f t="shared" si="26"/>
        <v>1.3219332705786859</v>
      </c>
      <c r="G63" s="133">
        <f t="shared" si="8"/>
        <v>15.736933270578685</v>
      </c>
      <c r="H63" s="133"/>
      <c r="I63" s="133">
        <f t="shared" si="29"/>
        <v>40.532400000000003</v>
      </c>
      <c r="J63" s="133">
        <f t="shared" si="13"/>
        <v>3.6</v>
      </c>
      <c r="K63" s="133">
        <v>11.259</v>
      </c>
      <c r="L63" s="134">
        <f t="shared" si="27"/>
        <v>8.7324424313403079E-2</v>
      </c>
      <c r="M63" s="134">
        <f t="shared" si="28"/>
        <v>-2.8817060023436517E-3</v>
      </c>
      <c r="N63" s="133">
        <f t="shared" si="9"/>
        <v>11.256118293997657</v>
      </c>
      <c r="O63" s="133">
        <f t="shared" si="10"/>
        <v>4.4808149765810281</v>
      </c>
      <c r="P63" s="133"/>
      <c r="Q63" s="119"/>
      <c r="R63" s="119"/>
      <c r="S63" s="119"/>
      <c r="T63" s="119"/>
      <c r="U63" s="119"/>
      <c r="V63" s="119"/>
      <c r="W63" s="119"/>
      <c r="X63" s="119"/>
      <c r="Y63" s="119"/>
      <c r="Z63" s="119"/>
      <c r="AA63" s="119"/>
      <c r="AB63" s="119"/>
    </row>
    <row r="64" spans="1:28" x14ac:dyDescent="0.25">
      <c r="A64" s="128">
        <v>13455</v>
      </c>
      <c r="B64" s="133">
        <v>56.127000000000002</v>
      </c>
      <c r="C64" s="133">
        <v>3.6</v>
      </c>
      <c r="D64" s="133">
        <v>15.590833333333334</v>
      </c>
      <c r="E64" s="134">
        <f t="shared" si="25"/>
        <v>7.909199286400749E-2</v>
      </c>
      <c r="F64" s="134">
        <f t="shared" si="26"/>
        <v>1.4297635310010772</v>
      </c>
      <c r="G64" s="133">
        <f t="shared" si="8"/>
        <v>17.020596864334411</v>
      </c>
      <c r="H64" s="133"/>
      <c r="I64" s="133">
        <f t="shared" si="29"/>
        <v>39.229199999999999</v>
      </c>
      <c r="J64" s="133">
        <f t="shared" si="13"/>
        <v>3.6</v>
      </c>
      <c r="K64" s="133">
        <v>10.897</v>
      </c>
      <c r="L64" s="134">
        <f t="shared" si="27"/>
        <v>8.4516764521107846E-2</v>
      </c>
      <c r="M64" s="134">
        <f t="shared" si="28"/>
        <v>-2.7890532291978657E-3</v>
      </c>
      <c r="N64" s="133">
        <f t="shared" si="9"/>
        <v>10.894210946770803</v>
      </c>
      <c r="O64" s="133">
        <f t="shared" si="10"/>
        <v>6.1263859175636082</v>
      </c>
      <c r="P64" s="133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19"/>
    </row>
    <row r="65" spans="1:28" x14ac:dyDescent="0.25">
      <c r="A65" s="128">
        <v>13485</v>
      </c>
      <c r="B65" s="143">
        <v>55.439</v>
      </c>
      <c r="C65" s="133">
        <v>3.6</v>
      </c>
      <c r="D65" s="133">
        <v>15.399722222222222</v>
      </c>
      <c r="E65" s="134">
        <f t="shared" si="25"/>
        <v>7.8122489931542943E-2</v>
      </c>
      <c r="F65" s="134">
        <f t="shared" si="26"/>
        <v>1.4122376110458197</v>
      </c>
      <c r="G65" s="133">
        <f t="shared" si="8"/>
        <v>16.811959833268041</v>
      </c>
      <c r="H65" s="133"/>
      <c r="I65" s="133">
        <f t="shared" si="29"/>
        <v>48.535199999999996</v>
      </c>
      <c r="J65" s="133">
        <f t="shared" si="13"/>
        <v>3.6</v>
      </c>
      <c r="K65" s="133">
        <v>13.481999999999999</v>
      </c>
      <c r="L65" s="134">
        <f t="shared" si="27"/>
        <v>0.10456593734730439</v>
      </c>
      <c r="M65" s="134">
        <f t="shared" si="28"/>
        <v>-3.4506759324626616E-3</v>
      </c>
      <c r="N65" s="133">
        <f t="shared" si="9"/>
        <v>13.478549324067536</v>
      </c>
      <c r="O65" s="133">
        <f t="shared" si="10"/>
        <v>3.3334105092005046</v>
      </c>
      <c r="P65" s="133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</row>
    <row r="66" spans="1:28" x14ac:dyDescent="0.25">
      <c r="A66" s="128">
        <v>13516</v>
      </c>
      <c r="B66" s="143">
        <v>75.096999999999994</v>
      </c>
      <c r="C66" s="133">
        <v>3.6</v>
      </c>
      <c r="D66" s="133">
        <v>20.860277777777775</v>
      </c>
      <c r="E66" s="134">
        <f t="shared" ref="E66:E77" si="30">D66/Q$11</f>
        <v>8.9124353258901015E-2</v>
      </c>
      <c r="F66" s="134">
        <f t="shared" ref="F66:F77" si="31">E66*T$11</f>
        <v>1.2336493951037877</v>
      </c>
      <c r="G66" s="133">
        <f t="shared" si="8"/>
        <v>22.093927172881564</v>
      </c>
      <c r="H66" s="133"/>
      <c r="I66" s="133">
        <f t="shared" si="29"/>
        <v>41.450400000000002</v>
      </c>
      <c r="J66" s="133">
        <f t="shared" si="13"/>
        <v>3.6</v>
      </c>
      <c r="K66" s="133">
        <v>11.513999999999999</v>
      </c>
      <c r="L66" s="134">
        <f t="shared" ref="L66:L77" si="32">K66/V$11</f>
        <v>6.7978934441715461E-2</v>
      </c>
      <c r="M66" s="134">
        <f t="shared" ref="M66:M77" si="33">L66*Y$11</f>
        <v>8.3206215756659013E-2</v>
      </c>
      <c r="N66" s="133">
        <f t="shared" si="9"/>
        <v>11.597206215756659</v>
      </c>
      <c r="O66" s="133">
        <f t="shared" si="10"/>
        <v>10.496720957124905</v>
      </c>
      <c r="P66" s="133"/>
      <c r="Q66" s="119"/>
      <c r="R66" s="119"/>
      <c r="S66" s="119"/>
      <c r="T66" s="119"/>
      <c r="U66" s="119"/>
      <c r="V66" s="119"/>
      <c r="W66" s="119"/>
      <c r="X66" s="119"/>
      <c r="Y66" s="119"/>
      <c r="Z66" s="119"/>
      <c r="AA66" s="119"/>
      <c r="AB66" s="119"/>
    </row>
    <row r="67" spans="1:28" x14ac:dyDescent="0.25">
      <c r="A67" s="128">
        <v>13547</v>
      </c>
      <c r="B67" s="143">
        <v>55.409000000000042</v>
      </c>
      <c r="C67" s="133">
        <v>3.6</v>
      </c>
      <c r="D67" s="133">
        <v>15.391388888888899</v>
      </c>
      <c r="E67" s="134">
        <f t="shared" si="30"/>
        <v>6.5758835768705143E-2</v>
      </c>
      <c r="F67" s="134">
        <f t="shared" si="31"/>
        <v>0.91022649817310708</v>
      </c>
      <c r="G67" s="133">
        <f t="shared" si="8"/>
        <v>16.301615387062007</v>
      </c>
      <c r="H67" s="133"/>
      <c r="I67" s="133">
        <f t="shared" si="29"/>
        <v>42.562800000000003</v>
      </c>
      <c r="J67" s="133">
        <f t="shared" si="13"/>
        <v>3.6</v>
      </c>
      <c r="K67" s="133">
        <v>11.823</v>
      </c>
      <c r="L67" s="134">
        <f t="shared" si="32"/>
        <v>6.980327791422633E-2</v>
      </c>
      <c r="M67" s="134">
        <f t="shared" si="33"/>
        <v>8.5439212167012293E-2</v>
      </c>
      <c r="N67" s="133">
        <f t="shared" si="9"/>
        <v>11.908439212167012</v>
      </c>
      <c r="O67" s="133">
        <f t="shared" si="10"/>
        <v>4.3931761748949949</v>
      </c>
      <c r="P67" s="133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119"/>
      <c r="AB67" s="119"/>
    </row>
    <row r="68" spans="1:28" x14ac:dyDescent="0.25">
      <c r="A68" s="128">
        <v>13575</v>
      </c>
      <c r="B68" s="143">
        <v>76.460999999999999</v>
      </c>
      <c r="C68" s="133">
        <v>3.6</v>
      </c>
      <c r="D68" s="133">
        <v>21.239166666666666</v>
      </c>
      <c r="E68" s="134">
        <f t="shared" si="30"/>
        <v>9.0743134539713055E-2</v>
      </c>
      <c r="F68" s="134">
        <f t="shared" si="31"/>
        <v>1.256056385728201</v>
      </c>
      <c r="G68" s="133">
        <f t="shared" si="8"/>
        <v>22.495223052394866</v>
      </c>
      <c r="H68" s="133"/>
      <c r="I68" s="133">
        <f t="shared" si="29"/>
        <v>54.666000000000004</v>
      </c>
      <c r="J68" s="133">
        <f t="shared" si="13"/>
        <v>3.6</v>
      </c>
      <c r="K68" s="133">
        <v>15.185</v>
      </c>
      <c r="L68" s="134">
        <f t="shared" si="32"/>
        <v>8.9652607217079155E-2</v>
      </c>
      <c r="M68" s="134">
        <f t="shared" si="33"/>
        <v>0.10973479123370394</v>
      </c>
      <c r="N68" s="133">
        <f t="shared" si="9"/>
        <v>15.294734791233704</v>
      </c>
      <c r="O68" s="133">
        <f t="shared" si="10"/>
        <v>7.200488261161162</v>
      </c>
      <c r="P68" s="133"/>
      <c r="Q68" s="119"/>
      <c r="R68" s="119"/>
      <c r="S68" s="119"/>
      <c r="T68" s="119"/>
      <c r="U68" s="119"/>
      <c r="V68" s="119"/>
      <c r="W68" s="119"/>
      <c r="X68" s="119"/>
      <c r="Y68" s="119"/>
      <c r="Z68" s="119"/>
      <c r="AA68" s="119"/>
      <c r="AB68" s="119"/>
    </row>
    <row r="69" spans="1:28" x14ac:dyDescent="0.25">
      <c r="A69" s="128">
        <v>13606</v>
      </c>
      <c r="B69" s="143">
        <v>81.687600000000003</v>
      </c>
      <c r="C69" s="133">
        <v>3.6</v>
      </c>
      <c r="D69" s="133">
        <v>22.690999999999999</v>
      </c>
      <c r="E69" s="134">
        <f t="shared" si="30"/>
        <v>9.6946010083915513E-2</v>
      </c>
      <c r="F69" s="134">
        <f t="shared" si="31"/>
        <v>1.3419158998026575</v>
      </c>
      <c r="G69" s="133">
        <f t="shared" si="8"/>
        <v>24.032915899802656</v>
      </c>
      <c r="H69" s="133"/>
      <c r="I69" s="133">
        <f t="shared" si="29"/>
        <v>55.148400000000002</v>
      </c>
      <c r="J69" s="133">
        <f t="shared" si="13"/>
        <v>3.6</v>
      </c>
      <c r="K69" s="133">
        <v>15.319000000000001</v>
      </c>
      <c r="L69" s="134">
        <f t="shared" si="32"/>
        <v>9.0443746457585489E-2</v>
      </c>
      <c r="M69" s="134">
        <f t="shared" si="33"/>
        <v>0.11070314566408369</v>
      </c>
      <c r="N69" s="133">
        <f t="shared" si="9"/>
        <v>15.429703145664085</v>
      </c>
      <c r="O69" s="133">
        <f t="shared" si="10"/>
        <v>8.6032127541385712</v>
      </c>
      <c r="P69" s="133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</row>
    <row r="70" spans="1:28" x14ac:dyDescent="0.25">
      <c r="A70" s="128">
        <v>13636</v>
      </c>
      <c r="B70" s="143">
        <v>68.436999999999998</v>
      </c>
      <c r="C70" s="133">
        <v>3.6</v>
      </c>
      <c r="D70" s="133">
        <v>19.010277777777777</v>
      </c>
      <c r="E70" s="134">
        <f t="shared" si="30"/>
        <v>8.1220333222091559E-2</v>
      </c>
      <c r="F70" s="134">
        <f t="shared" si="31"/>
        <v>1.12424282797872</v>
      </c>
      <c r="G70" s="133">
        <f t="shared" si="8"/>
        <v>20.134520605756496</v>
      </c>
      <c r="H70" s="133"/>
      <c r="I70" s="133">
        <f t="shared" si="29"/>
        <v>49.230000000000004</v>
      </c>
      <c r="J70" s="133">
        <f t="shared" si="13"/>
        <v>3.6</v>
      </c>
      <c r="K70" s="133">
        <v>13.675000000000001</v>
      </c>
      <c r="L70" s="134">
        <f t="shared" si="32"/>
        <v>8.073753070092575E-2</v>
      </c>
      <c r="M70" s="134">
        <f t="shared" si="33"/>
        <v>9.8822737577932279E-2</v>
      </c>
      <c r="N70" s="133">
        <f t="shared" si="9"/>
        <v>13.773822737577934</v>
      </c>
      <c r="O70" s="133">
        <f t="shared" si="10"/>
        <v>6.360697868178562</v>
      </c>
      <c r="P70" s="133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</row>
    <row r="71" spans="1:28" x14ac:dyDescent="0.25">
      <c r="A71" s="128">
        <v>13667</v>
      </c>
      <c r="B71" s="143">
        <v>75.713999999999999</v>
      </c>
      <c r="C71" s="133">
        <v>3.6</v>
      </c>
      <c r="D71" s="133">
        <v>21.031666666666666</v>
      </c>
      <c r="E71" s="134">
        <f t="shared" si="30"/>
        <v>8.9856602562611451E-2</v>
      </c>
      <c r="F71" s="134">
        <f t="shared" si="31"/>
        <v>1.2437851086047138</v>
      </c>
      <c r="G71" s="133">
        <f t="shared" ref="G71:G134" si="34">D71+F71</f>
        <v>22.275451775271382</v>
      </c>
      <c r="H71" s="133"/>
      <c r="I71" s="133">
        <f t="shared" si="29"/>
        <v>51.318000000000005</v>
      </c>
      <c r="J71" s="133">
        <f t="shared" si="13"/>
        <v>3.6</v>
      </c>
      <c r="K71" s="133">
        <v>14.255000000000001</v>
      </c>
      <c r="L71" s="134">
        <f t="shared" si="32"/>
        <v>8.4161864726997923E-2</v>
      </c>
      <c r="M71" s="134">
        <f t="shared" si="33"/>
        <v>0.10301412242584458</v>
      </c>
      <c r="N71" s="133">
        <f t="shared" ref="N71:N134" si="35">K71+M71</f>
        <v>14.358014122425846</v>
      </c>
      <c r="O71" s="133">
        <f t="shared" ref="O71:O134" si="36">G71-N71</f>
        <v>7.9174376528455355</v>
      </c>
      <c r="P71" s="133"/>
      <c r="Q71" s="119"/>
      <c r="R71" s="119"/>
      <c r="S71" s="119"/>
      <c r="T71" s="119"/>
      <c r="U71" s="119"/>
      <c r="V71" s="119"/>
      <c r="W71" s="119"/>
      <c r="X71" s="119"/>
      <c r="Y71" s="119"/>
      <c r="Z71" s="119"/>
      <c r="AA71" s="119"/>
      <c r="AB71" s="119"/>
    </row>
    <row r="72" spans="1:28" x14ac:dyDescent="0.25">
      <c r="A72" s="128">
        <v>13697</v>
      </c>
      <c r="B72" s="143">
        <v>90.470000000000155</v>
      </c>
      <c r="C72" s="133">
        <v>3.6</v>
      </c>
      <c r="D72" s="133">
        <v>25.130555555555599</v>
      </c>
      <c r="E72" s="134">
        <f t="shared" si="30"/>
        <v>0.10736887278230542</v>
      </c>
      <c r="F72" s="134">
        <f t="shared" si="31"/>
        <v>1.486188007177915</v>
      </c>
      <c r="G72" s="133">
        <f t="shared" si="34"/>
        <v>26.616743562733514</v>
      </c>
      <c r="H72" s="133"/>
      <c r="I72" s="133">
        <f t="shared" si="29"/>
        <v>56.286000000000001</v>
      </c>
      <c r="J72" s="133">
        <f t="shared" si="13"/>
        <v>3.6</v>
      </c>
      <c r="K72" s="133">
        <v>15.635</v>
      </c>
      <c r="L72" s="134">
        <f t="shared" si="32"/>
        <v>9.2309418099376525E-2</v>
      </c>
      <c r="M72" s="134">
        <f t="shared" si="33"/>
        <v>0.1129867277536359</v>
      </c>
      <c r="N72" s="133">
        <f t="shared" si="35"/>
        <v>15.747986727753636</v>
      </c>
      <c r="O72" s="133">
        <f t="shared" si="36"/>
        <v>10.868756834979878</v>
      </c>
      <c r="P72" s="133"/>
      <c r="Q72" s="119"/>
      <c r="R72" s="119"/>
      <c r="S72" s="119"/>
      <c r="T72" s="119"/>
      <c r="U72" s="119"/>
      <c r="V72" s="119"/>
      <c r="W72" s="119"/>
      <c r="X72" s="119"/>
      <c r="Y72" s="119"/>
      <c r="Z72" s="119"/>
      <c r="AA72" s="119"/>
      <c r="AB72" s="119"/>
    </row>
    <row r="73" spans="1:28" x14ac:dyDescent="0.25">
      <c r="A73" s="128">
        <v>13728</v>
      </c>
      <c r="B73" s="143">
        <v>67.055000000000007</v>
      </c>
      <c r="C73" s="133">
        <v>3.6</v>
      </c>
      <c r="D73" s="133">
        <v>18.62638888888889</v>
      </c>
      <c r="E73" s="134">
        <f t="shared" si="30"/>
        <v>7.9580189724963835E-2</v>
      </c>
      <c r="F73" s="134">
        <f t="shared" si="31"/>
        <v>1.1015401439296444</v>
      </c>
      <c r="G73" s="133">
        <f t="shared" si="34"/>
        <v>19.727929032818533</v>
      </c>
      <c r="H73" s="133"/>
      <c r="I73" s="133">
        <f t="shared" si="29"/>
        <v>52.092000000000006</v>
      </c>
      <c r="J73" s="133">
        <f t="shared" si="13"/>
        <v>3.6</v>
      </c>
      <c r="K73" s="133">
        <v>14.47</v>
      </c>
      <c r="L73" s="134">
        <f t="shared" si="32"/>
        <v>8.5431229926317784E-2</v>
      </c>
      <c r="M73" s="134">
        <f t="shared" si="33"/>
        <v>0.10456782542981208</v>
      </c>
      <c r="N73" s="133">
        <f t="shared" si="35"/>
        <v>14.574567825429813</v>
      </c>
      <c r="O73" s="133">
        <f t="shared" si="36"/>
        <v>5.1533612073887198</v>
      </c>
      <c r="P73" s="133"/>
      <c r="Q73" s="119"/>
      <c r="R73" s="119"/>
      <c r="S73" s="119"/>
      <c r="T73" s="119"/>
      <c r="U73" s="119"/>
      <c r="V73" s="119"/>
      <c r="W73" s="119"/>
      <c r="X73" s="119"/>
      <c r="Y73" s="119"/>
      <c r="Z73" s="119"/>
      <c r="AA73" s="119"/>
      <c r="AB73" s="119"/>
    </row>
    <row r="74" spans="1:28" x14ac:dyDescent="0.25">
      <c r="A74" s="128">
        <v>13759</v>
      </c>
      <c r="B74" s="143">
        <v>64.712999999999994</v>
      </c>
      <c r="C74" s="133">
        <v>3.6</v>
      </c>
      <c r="D74" s="133">
        <v>17.97583333333333</v>
      </c>
      <c r="E74" s="134">
        <f t="shared" si="30"/>
        <v>7.6800728024332021E-2</v>
      </c>
      <c r="F74" s="134">
        <f t="shared" si="31"/>
        <v>1.0630671438985768</v>
      </c>
      <c r="G74" s="133">
        <f t="shared" si="34"/>
        <v>19.038900477231905</v>
      </c>
      <c r="H74" s="133"/>
      <c r="I74" s="133">
        <f t="shared" si="29"/>
        <v>48.913200000000003</v>
      </c>
      <c r="J74" s="133">
        <f t="shared" si="13"/>
        <v>3.6</v>
      </c>
      <c r="K74" s="133">
        <v>13.587</v>
      </c>
      <c r="L74" s="134">
        <f t="shared" si="32"/>
        <v>8.0217976572832042E-2</v>
      </c>
      <c r="M74" s="134">
        <f t="shared" si="33"/>
        <v>9.818680332514558E-2</v>
      </c>
      <c r="N74" s="133">
        <f t="shared" si="35"/>
        <v>13.685186803325145</v>
      </c>
      <c r="O74" s="133">
        <f t="shared" si="36"/>
        <v>5.3537136739067606</v>
      </c>
      <c r="P74" s="133"/>
      <c r="Q74" s="119"/>
      <c r="R74" s="119"/>
      <c r="S74" s="119"/>
      <c r="T74" s="119"/>
      <c r="U74" s="119"/>
      <c r="V74" s="119"/>
      <c r="W74" s="119"/>
      <c r="X74" s="119"/>
      <c r="Y74" s="119"/>
      <c r="Z74" s="119"/>
      <c r="AA74" s="119"/>
      <c r="AB74" s="119"/>
    </row>
    <row r="75" spans="1:28" x14ac:dyDescent="0.25">
      <c r="A75" s="128">
        <v>13789</v>
      </c>
      <c r="B75" s="143">
        <v>63.363999999999997</v>
      </c>
      <c r="C75" s="133">
        <v>3.6</v>
      </c>
      <c r="D75" s="133">
        <v>17.601111111111109</v>
      </c>
      <c r="E75" s="134">
        <f t="shared" si="30"/>
        <v>7.5199748590449741E-2</v>
      </c>
      <c r="F75" s="134">
        <f t="shared" si="31"/>
        <v>1.040906564461382</v>
      </c>
      <c r="G75" s="133">
        <f t="shared" si="34"/>
        <v>18.64201767557249</v>
      </c>
      <c r="H75" s="133"/>
      <c r="I75" s="133">
        <f t="shared" si="29"/>
        <v>53.161200000000001</v>
      </c>
      <c r="J75" s="133">
        <f t="shared" si="13"/>
        <v>3.6</v>
      </c>
      <c r="K75" s="133">
        <v>14.766999999999999</v>
      </c>
      <c r="L75" s="134">
        <f t="shared" si="32"/>
        <v>8.7184725108634037E-2</v>
      </c>
      <c r="M75" s="134">
        <f t="shared" si="33"/>
        <v>0.10671410353296715</v>
      </c>
      <c r="N75" s="133">
        <f t="shared" si="35"/>
        <v>14.873714103532967</v>
      </c>
      <c r="O75" s="133">
        <f t="shared" si="36"/>
        <v>3.7683035720395228</v>
      </c>
      <c r="P75" s="133"/>
      <c r="Q75" s="119"/>
      <c r="R75" s="119"/>
      <c r="S75" s="119"/>
      <c r="T75" s="119"/>
      <c r="U75" s="119"/>
      <c r="V75" s="119"/>
      <c r="W75" s="119"/>
      <c r="X75" s="119"/>
      <c r="Y75" s="119"/>
      <c r="Z75" s="119"/>
      <c r="AA75" s="119"/>
      <c r="AB75" s="119"/>
    </row>
    <row r="76" spans="1:28" x14ac:dyDescent="0.25">
      <c r="A76" s="128">
        <v>13820</v>
      </c>
      <c r="B76" s="143">
        <v>57.957999999999998</v>
      </c>
      <c r="C76" s="133">
        <v>3.6</v>
      </c>
      <c r="D76" s="133">
        <v>16.099444444444444</v>
      </c>
      <c r="E76" s="134">
        <f t="shared" si="30"/>
        <v>6.8783962956967468E-2</v>
      </c>
      <c r="F76" s="134">
        <f t="shared" si="31"/>
        <v>0.952099972587791</v>
      </c>
      <c r="G76" s="133">
        <f t="shared" si="34"/>
        <v>17.051544417032236</v>
      </c>
      <c r="H76" s="133"/>
      <c r="I76" s="133">
        <f t="shared" si="29"/>
        <v>49.132800000000003</v>
      </c>
      <c r="J76" s="133">
        <f t="shared" si="13"/>
        <v>3.6</v>
      </c>
      <c r="K76" s="133">
        <v>13.648</v>
      </c>
      <c r="L76" s="134">
        <f t="shared" si="32"/>
        <v>8.0578122047987907E-2</v>
      </c>
      <c r="M76" s="134">
        <f t="shared" si="33"/>
        <v>9.862762138673635E-2</v>
      </c>
      <c r="N76" s="133">
        <f t="shared" si="35"/>
        <v>13.746627621386736</v>
      </c>
      <c r="O76" s="133">
        <f t="shared" si="36"/>
        <v>3.3049167956455001</v>
      </c>
      <c r="P76" s="133"/>
      <c r="Q76" s="119"/>
      <c r="R76" s="119"/>
      <c r="S76" s="119"/>
      <c r="T76" s="119"/>
      <c r="U76" s="119"/>
      <c r="V76" s="119"/>
      <c r="W76" s="119"/>
      <c r="X76" s="119"/>
      <c r="Y76" s="119"/>
      <c r="Z76" s="119"/>
      <c r="AA76" s="119"/>
      <c r="AB76" s="119"/>
    </row>
    <row r="77" spans="1:28" x14ac:dyDescent="0.25">
      <c r="A77" s="128">
        <v>13850</v>
      </c>
      <c r="B77" s="143">
        <v>66.243600000000001</v>
      </c>
      <c r="C77" s="133">
        <v>3.6</v>
      </c>
      <c r="D77" s="133">
        <v>18.401</v>
      </c>
      <c r="E77" s="134">
        <f t="shared" si="30"/>
        <v>7.8617228485043822E-2</v>
      </c>
      <c r="F77" s="134">
        <f t="shared" si="31"/>
        <v>1.0882109414423649</v>
      </c>
      <c r="G77" s="133">
        <f t="shared" si="34"/>
        <v>19.489210941442366</v>
      </c>
      <c r="H77" s="133"/>
      <c r="I77" s="133">
        <f t="shared" si="29"/>
        <v>55.7928</v>
      </c>
      <c r="J77" s="133">
        <f t="shared" si="13"/>
        <v>3.6</v>
      </c>
      <c r="K77" s="133">
        <v>15.497999999999999</v>
      </c>
      <c r="L77" s="134">
        <f t="shared" si="32"/>
        <v>9.1500566786321555E-2</v>
      </c>
      <c r="M77" s="134">
        <f t="shared" si="33"/>
        <v>0.11199669374645663</v>
      </c>
      <c r="N77" s="133">
        <f t="shared" si="35"/>
        <v>15.609996693746456</v>
      </c>
      <c r="O77" s="133">
        <f t="shared" si="36"/>
        <v>3.8792142476959093</v>
      </c>
      <c r="P77" s="133"/>
      <c r="Q77" s="119"/>
      <c r="R77" s="119"/>
      <c r="S77" s="119"/>
      <c r="T77" s="119"/>
      <c r="U77" s="119"/>
      <c r="V77" s="119"/>
      <c r="W77" s="119"/>
      <c r="X77" s="119"/>
      <c r="Y77" s="119"/>
      <c r="Z77" s="119"/>
      <c r="AA77" s="119"/>
      <c r="AB77" s="119"/>
    </row>
    <row r="78" spans="1:28" x14ac:dyDescent="0.25">
      <c r="A78" s="128">
        <v>13881</v>
      </c>
      <c r="B78" s="143">
        <v>78.47999999999999</v>
      </c>
      <c r="C78" s="133">
        <v>3.6</v>
      </c>
      <c r="D78" s="133">
        <v>21.799999999999997</v>
      </c>
      <c r="E78" s="134">
        <f t="shared" ref="E78:E89" si="37">D78/Q$12</f>
        <v>0.11540558711268985</v>
      </c>
      <c r="F78" s="134">
        <f t="shared" ref="F78:F89" si="38">E78*T$12</f>
        <v>-0.40380414930729797</v>
      </c>
      <c r="G78" s="133">
        <f t="shared" si="34"/>
        <v>21.396195850692699</v>
      </c>
      <c r="H78" s="133"/>
      <c r="I78" s="133">
        <f t="shared" si="29"/>
        <v>49.4208</v>
      </c>
      <c r="J78" s="133">
        <f t="shared" si="13"/>
        <v>3.6</v>
      </c>
      <c r="K78" s="133">
        <v>13.728</v>
      </c>
      <c r="L78" s="134">
        <f t="shared" ref="L78:L89" si="39">K78/V$12</f>
        <v>0.12364894076956331</v>
      </c>
      <c r="M78" s="134">
        <f t="shared" ref="M78:M89" si="40">L78*Y$12</f>
        <v>-0.21317077388672936</v>
      </c>
      <c r="N78" s="133">
        <f t="shared" si="35"/>
        <v>13.514829226113271</v>
      </c>
      <c r="O78" s="133">
        <f t="shared" si="36"/>
        <v>7.881366624579428</v>
      </c>
      <c r="P78" s="133"/>
      <c r="Q78" s="119"/>
      <c r="R78" s="119"/>
      <c r="S78" s="119"/>
      <c r="T78" s="119"/>
      <c r="U78" s="119"/>
      <c r="V78" s="119"/>
      <c r="W78" s="119"/>
      <c r="X78" s="119"/>
      <c r="Y78" s="119"/>
      <c r="Z78" s="119"/>
      <c r="AA78" s="119"/>
      <c r="AB78" s="119"/>
    </row>
    <row r="79" spans="1:28" x14ac:dyDescent="0.25">
      <c r="A79" s="128">
        <v>13912</v>
      </c>
      <c r="B79" s="143">
        <v>87.2928</v>
      </c>
      <c r="C79" s="133">
        <v>3.6</v>
      </c>
      <c r="D79" s="133">
        <v>24.247999999999998</v>
      </c>
      <c r="E79" s="134">
        <f t="shared" si="37"/>
        <v>0.12836489340864696</v>
      </c>
      <c r="F79" s="134">
        <f t="shared" si="38"/>
        <v>-0.44914876203685145</v>
      </c>
      <c r="G79" s="133">
        <f t="shared" si="34"/>
        <v>23.798851237963145</v>
      </c>
      <c r="H79" s="133"/>
      <c r="I79" s="133">
        <f t="shared" si="29"/>
        <v>36.230400000000003</v>
      </c>
      <c r="J79" s="133">
        <f t="shared" si="13"/>
        <v>3.6</v>
      </c>
      <c r="K79" s="133">
        <v>10.064</v>
      </c>
      <c r="L79" s="134">
        <f t="shared" si="39"/>
        <v>9.0647067300763787E-2</v>
      </c>
      <c r="M79" s="134">
        <f t="shared" si="40"/>
        <v>-0.15627554402651839</v>
      </c>
      <c r="N79" s="133">
        <f t="shared" si="35"/>
        <v>9.9077244559734812</v>
      </c>
      <c r="O79" s="133">
        <f t="shared" si="36"/>
        <v>13.891126781989664</v>
      </c>
      <c r="P79" s="133"/>
      <c r="Q79" s="119"/>
      <c r="R79" s="119"/>
      <c r="S79" s="119"/>
      <c r="T79" s="119"/>
      <c r="U79" s="119"/>
      <c r="V79" s="119"/>
      <c r="W79" s="119"/>
      <c r="X79" s="119"/>
      <c r="Y79" s="119"/>
      <c r="Z79" s="119"/>
      <c r="AA79" s="119"/>
      <c r="AB79" s="119"/>
    </row>
    <row r="80" spans="1:28" x14ac:dyDescent="0.25">
      <c r="A80" s="128">
        <v>13940</v>
      </c>
      <c r="B80" s="143">
        <v>77.863525999999993</v>
      </c>
      <c r="C80" s="133">
        <v>3.8740000000000001</v>
      </c>
      <c r="D80" s="133">
        <v>20.098999999999997</v>
      </c>
      <c r="E80" s="134">
        <f t="shared" si="37"/>
        <v>0.1064007750173373</v>
      </c>
      <c r="F80" s="134">
        <f t="shared" si="38"/>
        <v>-0.37229631178565969</v>
      </c>
      <c r="G80" s="133">
        <f t="shared" si="34"/>
        <v>19.726703688214336</v>
      </c>
      <c r="H80" s="133"/>
      <c r="I80" s="133">
        <f t="shared" si="29"/>
        <v>42.397056000000006</v>
      </c>
      <c r="J80" s="133">
        <f t="shared" si="13"/>
        <v>3.8740000000000001</v>
      </c>
      <c r="K80" s="133">
        <v>10.944000000000001</v>
      </c>
      <c r="L80" s="134">
        <f t="shared" si="39"/>
        <v>9.8573281452658881E-2</v>
      </c>
      <c r="M80" s="134">
        <f t="shared" si="40"/>
        <v>-0.16994033722438567</v>
      </c>
      <c r="N80" s="133">
        <f t="shared" si="35"/>
        <v>10.774059662775615</v>
      </c>
      <c r="O80" s="133">
        <f t="shared" si="36"/>
        <v>8.9526440254387207</v>
      </c>
      <c r="P80" s="133"/>
      <c r="Q80" s="119"/>
      <c r="R80" s="119"/>
      <c r="S80" s="119"/>
      <c r="T80" s="119"/>
      <c r="U80" s="119"/>
      <c r="V80" s="119"/>
      <c r="W80" s="119"/>
      <c r="X80" s="119"/>
      <c r="Y80" s="119"/>
      <c r="Z80" s="119"/>
      <c r="AA80" s="119"/>
      <c r="AB80" s="119"/>
    </row>
    <row r="81" spans="1:28" x14ac:dyDescent="0.25">
      <c r="A81" s="128">
        <v>13971</v>
      </c>
      <c r="B81" s="143">
        <v>59.880904999999998</v>
      </c>
      <c r="C81" s="133">
        <v>4.2910000000000004</v>
      </c>
      <c r="D81" s="133">
        <v>13.954999999999998</v>
      </c>
      <c r="E81" s="134">
        <f t="shared" si="37"/>
        <v>7.3875457254935176E-2</v>
      </c>
      <c r="F81" s="134">
        <f t="shared" si="38"/>
        <v>-0.25849022493501572</v>
      </c>
      <c r="G81" s="133">
        <f t="shared" si="34"/>
        <v>13.696509775064982</v>
      </c>
      <c r="H81" s="133"/>
      <c r="I81" s="133">
        <f t="shared" si="29"/>
        <v>36.833944000000002</v>
      </c>
      <c r="J81" s="133">
        <f t="shared" si="13"/>
        <v>4.2910000000000004</v>
      </c>
      <c r="K81" s="133">
        <v>8.5839999999999996</v>
      </c>
      <c r="L81" s="134">
        <f t="shared" si="39"/>
        <v>7.7316616227122048E-2</v>
      </c>
      <c r="M81" s="134">
        <f t="shared" si="40"/>
        <v>-0.1332938463755598</v>
      </c>
      <c r="N81" s="133">
        <f t="shared" si="35"/>
        <v>8.4507061536244397</v>
      </c>
      <c r="O81" s="133">
        <f t="shared" si="36"/>
        <v>5.2458036214405421</v>
      </c>
      <c r="P81" s="133"/>
      <c r="Q81" s="119"/>
      <c r="R81" s="119"/>
      <c r="S81" s="119"/>
      <c r="T81" s="119"/>
      <c r="U81" s="119"/>
      <c r="V81" s="119"/>
      <c r="W81" s="119"/>
      <c r="X81" s="119"/>
      <c r="Y81" s="119"/>
      <c r="Z81" s="119"/>
      <c r="AA81" s="119"/>
      <c r="AB81" s="119"/>
    </row>
    <row r="82" spans="1:28" x14ac:dyDescent="0.25">
      <c r="A82" s="128">
        <v>14001</v>
      </c>
      <c r="B82" s="143">
        <v>52.234385999999994</v>
      </c>
      <c r="C82" s="133">
        <v>4.4580000000000002</v>
      </c>
      <c r="D82" s="133">
        <v>11.716999999999999</v>
      </c>
      <c r="E82" s="134">
        <f t="shared" si="37"/>
        <v>6.2027856155935188E-2</v>
      </c>
      <c r="F82" s="134">
        <f t="shared" si="38"/>
        <v>-0.21703546868961515</v>
      </c>
      <c r="G82" s="133">
        <f t="shared" si="34"/>
        <v>11.499964531310384</v>
      </c>
      <c r="H82" s="133"/>
      <c r="I82" s="133">
        <f t="shared" si="29"/>
        <v>31.830120000000001</v>
      </c>
      <c r="J82" s="133">
        <f t="shared" ref="J82:J145" si="41">C82</f>
        <v>4.4580000000000002</v>
      </c>
      <c r="K82" s="133">
        <v>7.14</v>
      </c>
      <c r="L82" s="134">
        <f t="shared" si="39"/>
        <v>6.4310419368785121E-2</v>
      </c>
      <c r="M82" s="134">
        <f t="shared" si="40"/>
        <v>-0.1108711629917867</v>
      </c>
      <c r="N82" s="133">
        <f t="shared" si="35"/>
        <v>7.029128837008213</v>
      </c>
      <c r="O82" s="133">
        <f t="shared" si="36"/>
        <v>4.4708356943021714</v>
      </c>
      <c r="P82" s="133"/>
      <c r="Q82" s="119"/>
      <c r="R82" s="119"/>
      <c r="S82" s="119"/>
      <c r="T82" s="119"/>
      <c r="U82" s="119"/>
      <c r="V82" s="119"/>
      <c r="W82" s="119"/>
      <c r="X82" s="119"/>
      <c r="Y82" s="119"/>
      <c r="Z82" s="119"/>
      <c r="AA82" s="119"/>
      <c r="AB82" s="119"/>
    </row>
    <row r="83" spans="1:28" x14ac:dyDescent="0.25">
      <c r="A83" s="128">
        <v>14032</v>
      </c>
      <c r="B83" s="143">
        <v>65.430796000000001</v>
      </c>
      <c r="C83" s="133">
        <v>4.6840000000000002</v>
      </c>
      <c r="D83" s="133">
        <v>13.968999999999999</v>
      </c>
      <c r="E83" s="134">
        <f t="shared" si="37"/>
        <v>7.3949570934732325E-2</v>
      </c>
      <c r="F83" s="134">
        <f t="shared" si="38"/>
        <v>-0.25874954870062594</v>
      </c>
      <c r="G83" s="133">
        <f t="shared" si="34"/>
        <v>13.710250451299373</v>
      </c>
      <c r="H83" s="133"/>
      <c r="I83" s="133">
        <f t="shared" si="29"/>
        <v>40.699276000000005</v>
      </c>
      <c r="J83" s="133">
        <f t="shared" si="41"/>
        <v>4.6840000000000002</v>
      </c>
      <c r="K83" s="133">
        <v>8.6890000000000001</v>
      </c>
      <c r="L83" s="134">
        <f t="shared" si="39"/>
        <v>7.8262357688427722E-2</v>
      </c>
      <c r="M83" s="134">
        <f t="shared" si="40"/>
        <v>-0.13492430465485081</v>
      </c>
      <c r="N83" s="133">
        <f t="shared" si="35"/>
        <v>8.5540756953451496</v>
      </c>
      <c r="O83" s="133">
        <f t="shared" si="36"/>
        <v>5.1561747559542237</v>
      </c>
      <c r="P83" s="133"/>
      <c r="Q83" s="119"/>
      <c r="R83" s="119"/>
      <c r="S83" s="119"/>
      <c r="T83" s="119"/>
      <c r="U83" s="119"/>
      <c r="V83" s="119"/>
      <c r="W83" s="119"/>
      <c r="X83" s="119"/>
      <c r="Y83" s="119"/>
      <c r="Z83" s="119"/>
      <c r="AA83" s="119"/>
      <c r="AB83" s="119"/>
    </row>
    <row r="84" spans="1:28" x14ac:dyDescent="0.25">
      <c r="A84" s="128">
        <v>14062</v>
      </c>
      <c r="B84" s="143">
        <v>81.876255999999998</v>
      </c>
      <c r="C84" s="133">
        <v>4.9489999999999998</v>
      </c>
      <c r="D84" s="133">
        <v>16.544</v>
      </c>
      <c r="E84" s="134">
        <f t="shared" si="37"/>
        <v>8.7581194183134925E-2</v>
      </c>
      <c r="F84" s="134">
        <f t="shared" si="38"/>
        <v>-0.30644659844678618</v>
      </c>
      <c r="G84" s="133">
        <f t="shared" si="34"/>
        <v>16.237553401553214</v>
      </c>
      <c r="H84" s="133"/>
      <c r="I84" s="133">
        <f t="shared" si="29"/>
        <v>57.556870000000004</v>
      </c>
      <c r="J84" s="133">
        <f t="shared" si="41"/>
        <v>4.9489999999999998</v>
      </c>
      <c r="K84" s="133">
        <v>11.63</v>
      </c>
      <c r="L84" s="134">
        <f t="shared" si="39"/>
        <v>0.10475212566652255</v>
      </c>
      <c r="M84" s="134">
        <f t="shared" si="40"/>
        <v>-0.18059266464908674</v>
      </c>
      <c r="N84" s="133">
        <f t="shared" si="35"/>
        <v>11.449407335350914</v>
      </c>
      <c r="O84" s="133">
        <f t="shared" si="36"/>
        <v>4.7881460662022999</v>
      </c>
      <c r="P84" s="133"/>
      <c r="Q84" s="119"/>
      <c r="R84" s="119"/>
      <c r="S84" s="119"/>
      <c r="T84" s="119"/>
      <c r="U84" s="119"/>
      <c r="V84" s="119"/>
      <c r="W84" s="119"/>
      <c r="X84" s="119"/>
      <c r="Y84" s="119"/>
      <c r="Z84" s="119"/>
      <c r="AA84" s="119"/>
      <c r="AB84" s="119"/>
    </row>
    <row r="85" spans="1:28" x14ac:dyDescent="0.25">
      <c r="A85" s="128">
        <v>14093</v>
      </c>
      <c r="B85" s="143">
        <v>88.794657000000015</v>
      </c>
      <c r="C85" s="133">
        <v>4.9770000000000003</v>
      </c>
      <c r="D85" s="133">
        <v>17.841000000000001</v>
      </c>
      <c r="E85" s="134">
        <f t="shared" si="37"/>
        <v>9.4447297232912841E-2</v>
      </c>
      <c r="F85" s="134">
        <f t="shared" si="38"/>
        <v>-0.33047109301795891</v>
      </c>
      <c r="G85" s="133">
        <f t="shared" si="34"/>
        <v>17.510528906982042</v>
      </c>
      <c r="H85" s="133"/>
      <c r="I85" s="133">
        <f t="shared" si="29"/>
        <v>40.393332000000001</v>
      </c>
      <c r="J85" s="133">
        <f t="shared" si="41"/>
        <v>4.9770000000000003</v>
      </c>
      <c r="K85" s="133">
        <v>8.1159999999999997</v>
      </c>
      <c r="L85" s="134">
        <f t="shared" si="39"/>
        <v>7.3101311428159663E-2</v>
      </c>
      <c r="M85" s="134">
        <f t="shared" si="40"/>
        <v>-0.12602666090214856</v>
      </c>
      <c r="N85" s="133">
        <f t="shared" si="35"/>
        <v>7.9899733390978511</v>
      </c>
      <c r="O85" s="133">
        <f t="shared" si="36"/>
        <v>9.5205555678841911</v>
      </c>
      <c r="P85" s="133"/>
      <c r="Q85" s="119"/>
      <c r="R85" s="119"/>
      <c r="S85" s="119"/>
      <c r="T85" s="119"/>
      <c r="U85" s="119"/>
      <c r="V85" s="119"/>
      <c r="W85" s="119"/>
      <c r="X85" s="119"/>
      <c r="Y85" s="119"/>
      <c r="Z85" s="119"/>
      <c r="AA85" s="119"/>
      <c r="AB85" s="119"/>
    </row>
    <row r="86" spans="1:28" x14ac:dyDescent="0.25">
      <c r="A86" s="128">
        <v>14124</v>
      </c>
      <c r="B86" s="143">
        <v>68.342652000000001</v>
      </c>
      <c r="C86" s="133">
        <v>4.9980000000000002</v>
      </c>
      <c r="D86" s="133">
        <v>13.673999999999999</v>
      </c>
      <c r="E86" s="134">
        <f t="shared" si="37"/>
        <v>7.2387889824721149E-2</v>
      </c>
      <c r="F86" s="134">
        <f t="shared" si="38"/>
        <v>-0.25328522649669688</v>
      </c>
      <c r="G86" s="133">
        <f t="shared" si="34"/>
        <v>13.420714773503303</v>
      </c>
      <c r="H86" s="133"/>
      <c r="I86" s="133">
        <f t="shared" si="29"/>
        <v>35.86065</v>
      </c>
      <c r="J86" s="133">
        <f t="shared" si="41"/>
        <v>4.9980000000000002</v>
      </c>
      <c r="K86" s="133">
        <v>7.1749999999999998</v>
      </c>
      <c r="L86" s="134">
        <f t="shared" si="39"/>
        <v>6.4625666522553665E-2</v>
      </c>
      <c r="M86" s="134">
        <f t="shared" si="40"/>
        <v>-0.11141464908488367</v>
      </c>
      <c r="N86" s="133">
        <f t="shared" si="35"/>
        <v>7.0635853509151163</v>
      </c>
      <c r="O86" s="133">
        <f t="shared" si="36"/>
        <v>6.3571294225881863</v>
      </c>
      <c r="P86" s="133"/>
      <c r="Q86" s="119"/>
      <c r="R86" s="119"/>
      <c r="S86" s="119"/>
      <c r="T86" s="119"/>
      <c r="U86" s="119"/>
      <c r="V86" s="119"/>
      <c r="W86" s="119"/>
      <c r="X86" s="119"/>
      <c r="Y86" s="119"/>
      <c r="Z86" s="119"/>
      <c r="AA86" s="119"/>
      <c r="AB86" s="119"/>
    </row>
    <row r="87" spans="1:28" x14ac:dyDescent="0.25">
      <c r="A87" s="128">
        <v>14154</v>
      </c>
      <c r="B87" s="143">
        <v>57.436758999999995</v>
      </c>
      <c r="C87" s="133">
        <v>4.9569999999999999</v>
      </c>
      <c r="D87" s="133">
        <v>11.587</v>
      </c>
      <c r="E87" s="134">
        <f t="shared" si="37"/>
        <v>6.133965770067603E-2</v>
      </c>
      <c r="F87" s="134">
        <f t="shared" si="38"/>
        <v>-0.2146274622946634</v>
      </c>
      <c r="G87" s="133">
        <f t="shared" si="34"/>
        <v>11.372372537705337</v>
      </c>
      <c r="H87" s="133"/>
      <c r="I87" s="133">
        <f t="shared" si="29"/>
        <v>38.436577999999997</v>
      </c>
      <c r="J87" s="133">
        <f t="shared" si="41"/>
        <v>4.9569999999999999</v>
      </c>
      <c r="K87" s="133">
        <v>7.7539999999999996</v>
      </c>
      <c r="L87" s="134">
        <f t="shared" si="39"/>
        <v>6.9840755152039191E-2</v>
      </c>
      <c r="M87" s="134">
        <f t="shared" si="40"/>
        <v>-0.12040546188211682</v>
      </c>
      <c r="N87" s="133">
        <f t="shared" si="35"/>
        <v>7.6335945381178831</v>
      </c>
      <c r="O87" s="133">
        <f t="shared" si="36"/>
        <v>3.7387779995874535</v>
      </c>
      <c r="P87" s="133"/>
      <c r="Q87" s="119"/>
      <c r="R87" s="119"/>
      <c r="S87" s="119"/>
      <c r="T87" s="119"/>
      <c r="U87" s="119"/>
      <c r="V87" s="119"/>
      <c r="W87" s="119"/>
      <c r="X87" s="119"/>
      <c r="Y87" s="119"/>
      <c r="Z87" s="119"/>
      <c r="AA87" s="119"/>
      <c r="AB87" s="119"/>
    </row>
    <row r="88" spans="1:28" x14ac:dyDescent="0.25">
      <c r="A88" s="128">
        <v>14185</v>
      </c>
      <c r="B88" s="143">
        <v>53.692394</v>
      </c>
      <c r="C88" s="133">
        <v>4.907</v>
      </c>
      <c r="D88" s="133">
        <v>10.942</v>
      </c>
      <c r="E88" s="134">
        <f t="shared" si="37"/>
        <v>5.7925134595736352E-2</v>
      </c>
      <c r="F88" s="134">
        <f t="shared" si="38"/>
        <v>-0.20268004595047959</v>
      </c>
      <c r="G88" s="133">
        <f t="shared" si="34"/>
        <v>10.73931995404952</v>
      </c>
      <c r="H88" s="133"/>
      <c r="I88" s="133">
        <f t="shared" si="29"/>
        <v>41.650615999999999</v>
      </c>
      <c r="J88" s="133">
        <f t="shared" si="41"/>
        <v>4.907</v>
      </c>
      <c r="K88" s="133">
        <v>8.4879999999999995</v>
      </c>
      <c r="L88" s="134">
        <f t="shared" si="39"/>
        <v>7.6451938319642587E-2</v>
      </c>
      <c r="M88" s="134">
        <f t="shared" si="40"/>
        <v>-0.1318031416630652</v>
      </c>
      <c r="N88" s="133">
        <f t="shared" si="35"/>
        <v>8.3561968583369346</v>
      </c>
      <c r="O88" s="133">
        <f t="shared" si="36"/>
        <v>2.3831230957125857</v>
      </c>
      <c r="P88" s="133"/>
      <c r="Q88" s="119"/>
      <c r="R88" s="119"/>
      <c r="S88" s="119"/>
      <c r="T88" s="119"/>
      <c r="U88" s="119"/>
      <c r="V88" s="119"/>
      <c r="W88" s="119"/>
      <c r="X88" s="119"/>
      <c r="Y88" s="119"/>
      <c r="Z88" s="119"/>
      <c r="AA88" s="119"/>
      <c r="AB88" s="119"/>
    </row>
    <row r="89" spans="1:28" x14ac:dyDescent="0.25">
      <c r="A89" s="128">
        <v>14215</v>
      </c>
      <c r="B89" s="143">
        <v>61.538021999999998</v>
      </c>
      <c r="C89" s="133">
        <v>4.9139999999999997</v>
      </c>
      <c r="D89" s="133">
        <v>12.523</v>
      </c>
      <c r="E89" s="134">
        <f t="shared" si="37"/>
        <v>6.6294686578541984E-2</v>
      </c>
      <c r="F89" s="134">
        <f t="shared" si="38"/>
        <v>-0.23196510833831621</v>
      </c>
      <c r="G89" s="133">
        <f t="shared" si="34"/>
        <v>12.291034891661683</v>
      </c>
      <c r="H89" s="133"/>
      <c r="I89" s="133">
        <f t="shared" si="29"/>
        <v>42.810767999999996</v>
      </c>
      <c r="J89" s="133">
        <f t="shared" si="41"/>
        <v>4.9139999999999997</v>
      </c>
      <c r="K89" s="133">
        <v>8.7119999999999997</v>
      </c>
      <c r="L89" s="134">
        <f t="shared" si="39"/>
        <v>7.8469520103761334E-2</v>
      </c>
      <c r="M89" s="134">
        <f t="shared" si="40"/>
        <v>-0.13528145265888594</v>
      </c>
      <c r="N89" s="133">
        <f t="shared" si="35"/>
        <v>8.5767185473411143</v>
      </c>
      <c r="O89" s="133">
        <f t="shared" si="36"/>
        <v>3.7143163443205687</v>
      </c>
      <c r="P89" s="133"/>
      <c r="Q89" s="119"/>
      <c r="R89" s="119"/>
      <c r="S89" s="119"/>
      <c r="T89" s="119"/>
      <c r="U89" s="119"/>
      <c r="V89" s="119"/>
      <c r="W89" s="119"/>
      <c r="X89" s="119"/>
      <c r="Y89" s="119"/>
      <c r="Z89" s="119"/>
      <c r="AA89" s="119"/>
      <c r="AB89" s="119"/>
    </row>
    <row r="90" spans="1:28" x14ac:dyDescent="0.25">
      <c r="A90" s="128">
        <v>14246</v>
      </c>
      <c r="B90" s="143">
        <v>67.720671999999993</v>
      </c>
      <c r="C90" s="133">
        <v>4.992</v>
      </c>
      <c r="D90" s="133">
        <v>13.565839743589743</v>
      </c>
      <c r="E90" s="134">
        <f t="shared" ref="E90:E101" si="42">D90/Q$13</f>
        <v>7.7694240346399837E-2</v>
      </c>
      <c r="F90" s="134">
        <f t="shared" ref="F90:F101" si="43">E90*T$13</f>
        <v>-0.87060087098801175</v>
      </c>
      <c r="G90" s="133">
        <f t="shared" si="34"/>
        <v>12.695238872601731</v>
      </c>
      <c r="H90" s="133"/>
      <c r="I90" s="133">
        <v>46.405999999999999</v>
      </c>
      <c r="J90" s="133">
        <f t="shared" si="41"/>
        <v>4.992</v>
      </c>
      <c r="K90" s="133">
        <f t="shared" ref="K90:K112" si="44">I90/J90</f>
        <v>9.2960737179487172</v>
      </c>
      <c r="L90" s="134">
        <f t="shared" ref="L90:L101" si="45">K90/V$13</f>
        <v>7.6809190720220299E-2</v>
      </c>
      <c r="M90" s="134">
        <f t="shared" ref="M90:M101" si="46">L90*Y$13</f>
        <v>0.55086453238352506</v>
      </c>
      <c r="N90" s="133">
        <f t="shared" si="35"/>
        <v>9.8469382503322418</v>
      </c>
      <c r="O90" s="133">
        <f t="shared" si="36"/>
        <v>2.8483006222694893</v>
      </c>
      <c r="P90" s="133"/>
      <c r="Q90" s="119"/>
      <c r="R90" s="119"/>
      <c r="S90" s="119"/>
      <c r="T90" s="119"/>
      <c r="U90" s="119"/>
      <c r="V90" s="119"/>
      <c r="W90" s="119"/>
      <c r="X90" s="119"/>
      <c r="Y90" s="119"/>
      <c r="Z90" s="119"/>
      <c r="AA90" s="119"/>
      <c r="AB90" s="119"/>
    </row>
    <row r="91" spans="1:28" x14ac:dyDescent="0.25">
      <c r="A91" s="128">
        <v>14277</v>
      </c>
      <c r="B91" s="143">
        <v>72.648470000000003</v>
      </c>
      <c r="C91" s="133">
        <v>4.99</v>
      </c>
      <c r="D91" s="133">
        <v>14.558811623246493</v>
      </c>
      <c r="E91" s="134">
        <f t="shared" si="42"/>
        <v>8.3381186184877901E-2</v>
      </c>
      <c r="F91" s="134">
        <f t="shared" si="43"/>
        <v>-0.93432580063744708</v>
      </c>
      <c r="G91" s="133">
        <f t="shared" si="34"/>
        <v>13.624485822609046</v>
      </c>
      <c r="H91" s="133"/>
      <c r="I91" s="133">
        <v>47.414999999999999</v>
      </c>
      <c r="J91" s="133">
        <f t="shared" si="41"/>
        <v>4.99</v>
      </c>
      <c r="K91" s="133">
        <f t="shared" si="44"/>
        <v>9.5020040080160317</v>
      </c>
      <c r="L91" s="134">
        <f t="shared" si="45"/>
        <v>7.8510698195823778E-2</v>
      </c>
      <c r="M91" s="134">
        <f t="shared" si="46"/>
        <v>0.56306750068857503</v>
      </c>
      <c r="N91" s="133">
        <f t="shared" si="35"/>
        <v>10.065071508704607</v>
      </c>
      <c r="O91" s="133">
        <f t="shared" si="36"/>
        <v>3.5594143139044387</v>
      </c>
      <c r="P91" s="133"/>
      <c r="Q91" s="119"/>
      <c r="R91" s="119"/>
      <c r="S91" s="119"/>
      <c r="T91" s="119"/>
      <c r="U91" s="119"/>
      <c r="V91" s="119"/>
      <c r="W91" s="119"/>
      <c r="X91" s="119"/>
      <c r="Y91" s="119"/>
      <c r="Z91" s="119"/>
      <c r="AA91" s="119"/>
      <c r="AB91" s="119"/>
    </row>
    <row r="92" spans="1:28" x14ac:dyDescent="0.25">
      <c r="A92" s="128">
        <v>14305</v>
      </c>
      <c r="B92" s="143">
        <v>84.895479999999992</v>
      </c>
      <c r="C92" s="133">
        <v>4.99</v>
      </c>
      <c r="D92" s="133">
        <v>17.013122244488976</v>
      </c>
      <c r="E92" s="134">
        <f t="shared" si="42"/>
        <v>9.7437507274889298E-2</v>
      </c>
      <c r="F92" s="134">
        <f t="shared" si="43"/>
        <v>-1.0918335557720673</v>
      </c>
      <c r="G92" s="133">
        <f t="shared" si="34"/>
        <v>15.921288688716908</v>
      </c>
      <c r="H92" s="133"/>
      <c r="I92" s="133">
        <v>57.841999999999999</v>
      </c>
      <c r="J92" s="133">
        <f t="shared" si="41"/>
        <v>4.99</v>
      </c>
      <c r="K92" s="133">
        <f t="shared" si="44"/>
        <v>11.591583166332665</v>
      </c>
      <c r="L92" s="134">
        <f t="shared" si="45"/>
        <v>9.5775931773549275E-2</v>
      </c>
      <c r="M92" s="134">
        <f t="shared" si="46"/>
        <v>0.68689128703635038</v>
      </c>
      <c r="N92" s="133">
        <f t="shared" si="35"/>
        <v>12.278474453369014</v>
      </c>
      <c r="O92" s="133">
        <f t="shared" si="36"/>
        <v>3.6428142353478936</v>
      </c>
      <c r="P92" s="133"/>
      <c r="Q92" s="119"/>
      <c r="R92" s="119"/>
      <c r="S92" s="119"/>
      <c r="T92" s="119"/>
      <c r="U92" s="119"/>
      <c r="V92" s="119"/>
      <c r="W92" s="119"/>
      <c r="X92" s="119"/>
      <c r="Y92" s="119"/>
      <c r="Z92" s="119"/>
      <c r="AA92" s="119"/>
      <c r="AB92" s="119"/>
    </row>
    <row r="93" spans="1:28" x14ac:dyDescent="0.25">
      <c r="A93" s="128">
        <v>14336</v>
      </c>
      <c r="B93" s="143">
        <v>84.517769999999999</v>
      </c>
      <c r="C93" s="133">
        <v>4.99</v>
      </c>
      <c r="D93" s="133">
        <v>16.937428857715428</v>
      </c>
      <c r="E93" s="134">
        <f t="shared" si="42"/>
        <v>9.7003996316793545E-2</v>
      </c>
      <c r="F93" s="134">
        <f t="shared" si="43"/>
        <v>-1.0869758595513654</v>
      </c>
      <c r="G93" s="133">
        <f t="shared" si="34"/>
        <v>15.850452998164062</v>
      </c>
      <c r="H93" s="133"/>
      <c r="I93" s="133">
        <v>51.555</v>
      </c>
      <c r="J93" s="133">
        <f t="shared" si="41"/>
        <v>4.99</v>
      </c>
      <c r="K93" s="133">
        <f t="shared" si="44"/>
        <v>10.331663326653306</v>
      </c>
      <c r="L93" s="134">
        <f t="shared" si="45"/>
        <v>8.5365792375528729E-2</v>
      </c>
      <c r="M93" s="134">
        <f t="shared" si="46"/>
        <v>0.61223125588947558</v>
      </c>
      <c r="N93" s="133">
        <f t="shared" si="35"/>
        <v>10.943894582542782</v>
      </c>
      <c r="O93" s="133">
        <f t="shared" si="36"/>
        <v>4.90655841562128</v>
      </c>
      <c r="P93" s="133"/>
      <c r="Q93" s="119"/>
      <c r="R93" s="119"/>
      <c r="S93" s="119"/>
      <c r="T93" s="119"/>
      <c r="U93" s="119"/>
      <c r="V93" s="119"/>
      <c r="W93" s="119"/>
      <c r="X93" s="119"/>
      <c r="Y93" s="119"/>
      <c r="Z93" s="119"/>
      <c r="AA93" s="119"/>
      <c r="AB93" s="119"/>
    </row>
    <row r="94" spans="1:28" x14ac:dyDescent="0.25">
      <c r="A94" s="128">
        <v>14366</v>
      </c>
      <c r="B94" s="143">
        <v>77.93316999999999</v>
      </c>
      <c r="C94" s="133">
        <v>4.99</v>
      </c>
      <c r="D94" s="133">
        <v>15.617869739478955</v>
      </c>
      <c r="E94" s="134">
        <f t="shared" si="42"/>
        <v>8.9446620937065013E-2</v>
      </c>
      <c r="F94" s="134">
        <f t="shared" si="43"/>
        <v>-1.0022918783625347</v>
      </c>
      <c r="G94" s="133">
        <f t="shared" si="34"/>
        <v>14.615577861116421</v>
      </c>
      <c r="H94" s="133"/>
      <c r="I94" s="133">
        <v>52.167000000000002</v>
      </c>
      <c r="J94" s="133">
        <f t="shared" si="41"/>
        <v>4.99</v>
      </c>
      <c r="K94" s="133">
        <f t="shared" si="44"/>
        <v>10.454308617234469</v>
      </c>
      <c r="L94" s="134">
        <f t="shared" si="45"/>
        <v>8.6379154123832944E-2</v>
      </c>
      <c r="M94" s="134">
        <f t="shared" si="46"/>
        <v>0.619498941440913</v>
      </c>
      <c r="N94" s="133">
        <f t="shared" si="35"/>
        <v>11.073807558675382</v>
      </c>
      <c r="O94" s="133">
        <f t="shared" si="36"/>
        <v>3.541770302441039</v>
      </c>
      <c r="P94" s="133"/>
      <c r="Q94" s="119"/>
      <c r="R94" s="119"/>
      <c r="S94" s="119"/>
      <c r="T94" s="119"/>
      <c r="U94" s="119"/>
      <c r="V94" s="119"/>
      <c r="W94" s="119"/>
      <c r="X94" s="119"/>
      <c r="Y94" s="119"/>
      <c r="Z94" s="119"/>
      <c r="AA94" s="119"/>
      <c r="AB94" s="119"/>
    </row>
    <row r="95" spans="1:28" x14ac:dyDescent="0.25">
      <c r="A95" s="128">
        <v>14397</v>
      </c>
      <c r="B95" s="143">
        <v>98.09291300000001</v>
      </c>
      <c r="C95" s="133">
        <v>5.0430000000000001</v>
      </c>
      <c r="D95" s="133">
        <v>19.451301407892128</v>
      </c>
      <c r="E95" s="134">
        <f t="shared" si="42"/>
        <v>0.11140144032360019</v>
      </c>
      <c r="F95" s="134">
        <f t="shared" si="43"/>
        <v>-1.248306059015859</v>
      </c>
      <c r="G95" s="133">
        <f t="shared" si="34"/>
        <v>18.202995348876268</v>
      </c>
      <c r="H95" s="133"/>
      <c r="I95" s="133">
        <v>50.920999999999999</v>
      </c>
      <c r="J95" s="133">
        <f t="shared" si="41"/>
        <v>5.0430000000000001</v>
      </c>
      <c r="K95" s="133">
        <f t="shared" si="44"/>
        <v>10.097362680943883</v>
      </c>
      <c r="L95" s="134">
        <f t="shared" si="45"/>
        <v>8.3429873671762578E-2</v>
      </c>
      <c r="M95" s="134">
        <f t="shared" si="46"/>
        <v>0.59834712377607835</v>
      </c>
      <c r="N95" s="133">
        <f t="shared" si="35"/>
        <v>10.695709804719961</v>
      </c>
      <c r="O95" s="133">
        <f t="shared" si="36"/>
        <v>7.5072855441563071</v>
      </c>
      <c r="P95" s="133"/>
      <c r="Q95" s="119"/>
      <c r="R95" s="119"/>
      <c r="S95" s="119"/>
      <c r="T95" s="119"/>
      <c r="U95" s="119"/>
      <c r="V95" s="119"/>
      <c r="W95" s="119"/>
      <c r="X95" s="119"/>
      <c r="Y95" s="119"/>
      <c r="Z95" s="119"/>
      <c r="AA95" s="119"/>
      <c r="AB95" s="119"/>
    </row>
    <row r="96" spans="1:28" x14ac:dyDescent="0.25">
      <c r="A96" s="128">
        <v>14427</v>
      </c>
      <c r="B96" s="143">
        <v>75.553988000000004</v>
      </c>
      <c r="C96" s="133">
        <v>5.7880000000000003</v>
      </c>
      <c r="D96" s="133">
        <v>13.053557014512785</v>
      </c>
      <c r="E96" s="134">
        <f t="shared" si="42"/>
        <v>7.4760296098899628E-2</v>
      </c>
      <c r="F96" s="134">
        <f t="shared" si="43"/>
        <v>-0.8377246319525874</v>
      </c>
      <c r="G96" s="133">
        <f t="shared" si="34"/>
        <v>12.215832382560198</v>
      </c>
      <c r="H96" s="133"/>
      <c r="I96" s="133">
        <v>51.936</v>
      </c>
      <c r="J96" s="133">
        <f t="shared" si="41"/>
        <v>5.7880000000000003</v>
      </c>
      <c r="K96" s="133">
        <f t="shared" si="44"/>
        <v>8.9730476848652376</v>
      </c>
      <c r="L96" s="134">
        <f t="shared" si="45"/>
        <v>7.414017486089039E-2</v>
      </c>
      <c r="M96" s="134">
        <f t="shared" si="46"/>
        <v>0.53172273230090905</v>
      </c>
      <c r="N96" s="133">
        <f t="shared" si="35"/>
        <v>9.5047704171661458</v>
      </c>
      <c r="O96" s="133">
        <f t="shared" si="36"/>
        <v>2.7110619653940518</v>
      </c>
      <c r="P96" s="133"/>
      <c r="Q96" s="119"/>
      <c r="R96" s="119"/>
      <c r="S96" s="119"/>
      <c r="T96" s="119"/>
      <c r="U96" s="119"/>
      <c r="V96" s="119"/>
      <c r="W96" s="119"/>
      <c r="X96" s="119"/>
      <c r="Y96" s="119"/>
      <c r="Z96" s="119"/>
      <c r="AA96" s="119"/>
      <c r="AB96" s="119"/>
    </row>
    <row r="97" spans="1:28" x14ac:dyDescent="0.25">
      <c r="A97" s="128">
        <v>14458</v>
      </c>
      <c r="B97" s="143">
        <v>86.518640000000005</v>
      </c>
      <c r="C97" s="133">
        <v>5.968</v>
      </c>
      <c r="D97" s="133">
        <v>14.497091152815015</v>
      </c>
      <c r="E97" s="134">
        <f t="shared" si="42"/>
        <v>8.302770087511209E-2</v>
      </c>
      <c r="F97" s="134">
        <f t="shared" si="43"/>
        <v>-0.93036482982170188</v>
      </c>
      <c r="G97" s="133">
        <f t="shared" si="34"/>
        <v>13.566726322993313</v>
      </c>
      <c r="H97" s="133"/>
      <c r="I97" s="133">
        <v>63.82</v>
      </c>
      <c r="J97" s="133">
        <f t="shared" si="41"/>
        <v>5.968</v>
      </c>
      <c r="K97" s="133">
        <f t="shared" si="44"/>
        <v>10.693699731903486</v>
      </c>
      <c r="L97" s="134">
        <f t="shared" si="45"/>
        <v>8.8357133036353439E-2</v>
      </c>
      <c r="M97" s="134">
        <f t="shared" si="46"/>
        <v>0.63368472335702475</v>
      </c>
      <c r="N97" s="133">
        <f t="shared" si="35"/>
        <v>11.327384455260511</v>
      </c>
      <c r="O97" s="133">
        <f t="shared" si="36"/>
        <v>2.2393418677328025</v>
      </c>
      <c r="P97" s="133"/>
      <c r="Q97" s="119"/>
      <c r="R97" s="119"/>
      <c r="S97" s="119"/>
      <c r="T97" s="119"/>
      <c r="U97" s="119"/>
      <c r="V97" s="119"/>
      <c r="W97" s="119"/>
      <c r="X97" s="119"/>
      <c r="Y97" s="119"/>
      <c r="Z97" s="119"/>
      <c r="AA97" s="119"/>
      <c r="AB97" s="119"/>
    </row>
    <row r="98" spans="1:28" x14ac:dyDescent="0.25">
      <c r="A98" s="128">
        <v>14489</v>
      </c>
      <c r="B98" s="143">
        <v>54.906831999999994</v>
      </c>
      <c r="C98" s="133">
        <v>5.2119999999999997</v>
      </c>
      <c r="D98" s="133">
        <v>10.534695318495778</v>
      </c>
      <c r="E98" s="134">
        <f t="shared" si="42"/>
        <v>6.0334278269656136E-2</v>
      </c>
      <c r="F98" s="134">
        <f t="shared" si="43"/>
        <v>-0.67607424923396753</v>
      </c>
      <c r="G98" s="133">
        <f t="shared" si="34"/>
        <v>9.8586210692618117</v>
      </c>
      <c r="H98" s="133"/>
      <c r="I98" s="133">
        <v>43.03</v>
      </c>
      <c r="J98" s="133">
        <f t="shared" si="41"/>
        <v>5.2119999999999997</v>
      </c>
      <c r="K98" s="133">
        <f t="shared" si="44"/>
        <v>8.2559478127398318</v>
      </c>
      <c r="L98" s="134">
        <f t="shared" si="45"/>
        <v>6.8215107728819502E-2</v>
      </c>
      <c r="M98" s="134">
        <f t="shared" si="46"/>
        <v>0.48922899809482806</v>
      </c>
      <c r="N98" s="133">
        <f t="shared" si="35"/>
        <v>8.7451768108346606</v>
      </c>
      <c r="O98" s="133">
        <f t="shared" si="36"/>
        <v>1.1134442584271511</v>
      </c>
      <c r="P98" s="133"/>
      <c r="Q98" s="119"/>
      <c r="R98" s="119"/>
      <c r="S98" s="119"/>
      <c r="T98" s="119"/>
      <c r="U98" s="119"/>
      <c r="V98" s="119"/>
      <c r="W98" s="119"/>
      <c r="X98" s="119"/>
      <c r="Y98" s="119"/>
      <c r="Z98" s="119"/>
      <c r="AA98" s="119"/>
      <c r="AB98" s="119"/>
    </row>
    <row r="99" spans="1:28" x14ac:dyDescent="0.25">
      <c r="A99" s="128">
        <v>14519</v>
      </c>
      <c r="B99" s="143">
        <v>58.900216</v>
      </c>
      <c r="C99" s="133">
        <v>4.8689999999999998</v>
      </c>
      <c r="D99" s="133">
        <v>12.096984185664407</v>
      </c>
      <c r="E99" s="134">
        <f t="shared" si="42"/>
        <v>6.9281814804846312E-2</v>
      </c>
      <c r="F99" s="134">
        <f t="shared" si="43"/>
        <v>-0.77633564655252152</v>
      </c>
      <c r="G99" s="133">
        <f t="shared" si="34"/>
        <v>11.320648539111886</v>
      </c>
      <c r="H99" s="133"/>
      <c r="I99" s="133">
        <v>47.932000000000002</v>
      </c>
      <c r="J99" s="133">
        <f t="shared" si="41"/>
        <v>4.8689999999999998</v>
      </c>
      <c r="K99" s="133">
        <f t="shared" si="44"/>
        <v>9.8443212158554125</v>
      </c>
      <c r="L99" s="134">
        <f t="shared" si="45"/>
        <v>8.1339108178522385E-2</v>
      </c>
      <c r="M99" s="134">
        <f t="shared" si="46"/>
        <v>0.58335245263115543</v>
      </c>
      <c r="N99" s="133">
        <f t="shared" si="35"/>
        <v>10.427673668486568</v>
      </c>
      <c r="O99" s="133">
        <f t="shared" si="36"/>
        <v>0.89297487062531822</v>
      </c>
      <c r="P99" s="133"/>
      <c r="Q99" s="119"/>
      <c r="R99" s="119"/>
      <c r="S99" s="119"/>
      <c r="T99" s="119"/>
      <c r="U99" s="119"/>
      <c r="V99" s="119"/>
      <c r="W99" s="119"/>
      <c r="X99" s="119"/>
      <c r="Y99" s="119"/>
      <c r="Z99" s="119"/>
      <c r="AA99" s="119"/>
      <c r="AB99" s="119"/>
    </row>
    <row r="100" spans="1:28" x14ac:dyDescent="0.25">
      <c r="A100" s="128">
        <v>14550</v>
      </c>
      <c r="B100" s="143">
        <v>53.06268</v>
      </c>
      <c r="C100" s="133">
        <v>4.8600000000000003</v>
      </c>
      <c r="D100" s="133">
        <v>10.918246913580246</v>
      </c>
      <c r="E100" s="134">
        <f t="shared" si="42"/>
        <v>6.2530953917974835E-2</v>
      </c>
      <c r="F100" s="134">
        <f t="shared" si="43"/>
        <v>-0.70068904338315874</v>
      </c>
      <c r="G100" s="133">
        <f t="shared" si="34"/>
        <v>10.217557870197087</v>
      </c>
      <c r="H100" s="133"/>
      <c r="I100" s="133">
        <v>52.863</v>
      </c>
      <c r="J100" s="133">
        <f t="shared" si="41"/>
        <v>4.8600000000000003</v>
      </c>
      <c r="K100" s="133">
        <f t="shared" si="44"/>
        <v>10.87716049382716</v>
      </c>
      <c r="L100" s="134">
        <f t="shared" si="45"/>
        <v>8.9872985113243153E-2</v>
      </c>
      <c r="M100" s="134">
        <f t="shared" si="46"/>
        <v>0.64455619769061157</v>
      </c>
      <c r="N100" s="133">
        <f t="shared" si="35"/>
        <v>11.521716691517772</v>
      </c>
      <c r="O100" s="133">
        <f t="shared" si="36"/>
        <v>-1.3041588213206854</v>
      </c>
      <c r="P100" s="133"/>
      <c r="Q100" s="119"/>
      <c r="R100" s="119"/>
      <c r="S100" s="119"/>
      <c r="T100" s="119"/>
      <c r="U100" s="119"/>
      <c r="V100" s="119"/>
      <c r="W100" s="119"/>
      <c r="X100" s="119"/>
      <c r="Y100" s="119"/>
      <c r="Z100" s="119"/>
      <c r="AA100" s="119"/>
      <c r="AB100" s="119"/>
    </row>
    <row r="101" spans="1:28" x14ac:dyDescent="0.25">
      <c r="A101" s="128">
        <v>14580</v>
      </c>
      <c r="B101" s="143">
        <v>90.522795000000002</v>
      </c>
      <c r="C101" s="133">
        <v>5.5330000000000004</v>
      </c>
      <c r="D101" s="133">
        <v>16.360526838966202</v>
      </c>
      <c r="E101" s="134">
        <f t="shared" si="42"/>
        <v>9.3699964649885101E-2</v>
      </c>
      <c r="F101" s="134">
        <f t="shared" si="43"/>
        <v>-1.049952615174979</v>
      </c>
      <c r="G101" s="133">
        <f t="shared" si="34"/>
        <v>15.310574223791223</v>
      </c>
      <c r="H101" s="133"/>
      <c r="I101" s="133">
        <v>61.476999999999997</v>
      </c>
      <c r="J101" s="133">
        <f t="shared" si="41"/>
        <v>5.5330000000000004</v>
      </c>
      <c r="K101" s="133">
        <f t="shared" si="44"/>
        <v>11.110970540393998</v>
      </c>
      <c r="L101" s="134">
        <f t="shared" si="45"/>
        <v>9.1804850221453446E-2</v>
      </c>
      <c r="M101" s="134">
        <f t="shared" si="46"/>
        <v>0.65841125799633293</v>
      </c>
      <c r="N101" s="133">
        <f t="shared" si="35"/>
        <v>11.769381798390331</v>
      </c>
      <c r="O101" s="133">
        <f t="shared" si="36"/>
        <v>3.541192425400892</v>
      </c>
      <c r="P101" s="133"/>
      <c r="Q101" s="119"/>
      <c r="R101" s="119"/>
      <c r="S101" s="119"/>
      <c r="T101" s="119"/>
      <c r="U101" s="119"/>
      <c r="V101" s="119"/>
      <c r="W101" s="119"/>
      <c r="X101" s="119"/>
      <c r="Y101" s="119"/>
      <c r="Z101" s="119"/>
      <c r="AA101" s="119"/>
      <c r="AB101" s="119"/>
    </row>
    <row r="102" spans="1:28" x14ac:dyDescent="0.25">
      <c r="A102" s="128">
        <v>14611</v>
      </c>
      <c r="B102" s="143">
        <v>122.59520199999999</v>
      </c>
      <c r="C102" s="133">
        <v>5.9870000000000001</v>
      </c>
      <c r="D102" s="133">
        <v>20.476900283948552</v>
      </c>
      <c r="E102" s="134">
        <f t="shared" ref="E102:E113" si="47">D102/Q$14</f>
        <v>0.11535183015148974</v>
      </c>
      <c r="F102" s="134">
        <f t="shared" ref="F102:F113" si="48">E102*T$14</f>
        <v>-2.0436778257404904</v>
      </c>
      <c r="G102" s="133">
        <f t="shared" si="34"/>
        <v>18.433222458208061</v>
      </c>
      <c r="H102" s="133"/>
      <c r="I102" s="133">
        <v>74.563000000000002</v>
      </c>
      <c r="J102" s="133">
        <f t="shared" si="41"/>
        <v>5.9870000000000001</v>
      </c>
      <c r="K102" s="133">
        <f t="shared" si="44"/>
        <v>12.454150659762819</v>
      </c>
      <c r="L102" s="134">
        <f t="shared" ref="L102:L113" si="49">K102/V$14</f>
        <v>0.10039058590186885</v>
      </c>
      <c r="M102" s="134">
        <f t="shared" ref="M102:M113" si="50">L102*Y$14</f>
        <v>0.83756291364461755</v>
      </c>
      <c r="N102" s="133">
        <f t="shared" si="35"/>
        <v>13.291713573407437</v>
      </c>
      <c r="O102" s="133">
        <f t="shared" si="36"/>
        <v>5.1415088848006238</v>
      </c>
      <c r="P102" s="133"/>
      <c r="Q102" s="119"/>
      <c r="R102" s="119"/>
      <c r="S102" s="119"/>
      <c r="T102" s="119"/>
      <c r="U102" s="119"/>
      <c r="V102" s="119"/>
      <c r="W102" s="119"/>
      <c r="X102" s="119"/>
      <c r="Y102" s="119"/>
      <c r="Z102" s="119"/>
      <c r="AA102" s="119"/>
      <c r="AB102" s="119"/>
    </row>
    <row r="103" spans="1:28" x14ac:dyDescent="0.25">
      <c r="A103" s="128">
        <v>14642</v>
      </c>
      <c r="B103" s="143">
        <v>99.784689999999998</v>
      </c>
      <c r="C103" s="133">
        <v>5.99</v>
      </c>
      <c r="D103" s="133">
        <v>16.658545909849749</v>
      </c>
      <c r="E103" s="134">
        <f t="shared" si="47"/>
        <v>9.3842023534689123E-2</v>
      </c>
      <c r="F103" s="134">
        <f t="shared" si="48"/>
        <v>-1.6625905490064266</v>
      </c>
      <c r="G103" s="133">
        <f t="shared" si="34"/>
        <v>14.995955360843324</v>
      </c>
      <c r="H103" s="133"/>
      <c r="I103" s="133">
        <v>66.322000000000003</v>
      </c>
      <c r="J103" s="133">
        <f t="shared" si="41"/>
        <v>5.99</v>
      </c>
      <c r="K103" s="133">
        <f t="shared" si="44"/>
        <v>11.07212020033389</v>
      </c>
      <c r="L103" s="134">
        <f t="shared" si="49"/>
        <v>8.9250296102376295E-2</v>
      </c>
      <c r="M103" s="134">
        <f t="shared" si="50"/>
        <v>0.74461900362073252</v>
      </c>
      <c r="N103" s="133">
        <f t="shared" si="35"/>
        <v>11.816739203954622</v>
      </c>
      <c r="O103" s="133">
        <f t="shared" si="36"/>
        <v>3.1792161568887014</v>
      </c>
      <c r="P103" s="133"/>
      <c r="Q103" s="119"/>
      <c r="R103" s="119"/>
      <c r="S103" s="119"/>
      <c r="T103" s="119"/>
      <c r="U103" s="119"/>
      <c r="V103" s="119"/>
      <c r="W103" s="119"/>
      <c r="X103" s="119"/>
      <c r="Y103" s="119"/>
      <c r="Z103" s="119"/>
      <c r="AA103" s="119"/>
      <c r="AB103" s="119"/>
    </row>
    <row r="104" spans="1:28" x14ac:dyDescent="0.25">
      <c r="A104" s="128">
        <v>14671</v>
      </c>
      <c r="B104" s="143">
        <v>69.182300000000012</v>
      </c>
      <c r="C104" s="133">
        <v>5.99</v>
      </c>
      <c r="D104" s="133">
        <v>11.549632721202006</v>
      </c>
      <c r="E104" s="134">
        <f t="shared" si="47"/>
        <v>6.5062155575007802E-2</v>
      </c>
      <c r="F104" s="134">
        <f t="shared" si="48"/>
        <v>-1.1527002603157592</v>
      </c>
      <c r="G104" s="133">
        <f t="shared" si="34"/>
        <v>10.396932460886246</v>
      </c>
      <c r="H104" s="133"/>
      <c r="I104" s="133">
        <v>57.844000000000001</v>
      </c>
      <c r="J104" s="133">
        <f t="shared" si="41"/>
        <v>5.99</v>
      </c>
      <c r="K104" s="133">
        <f t="shared" si="44"/>
        <v>9.6567612687813025</v>
      </c>
      <c r="L104" s="134">
        <f t="shared" si="49"/>
        <v>7.7841351704500086E-2</v>
      </c>
      <c r="M104" s="134">
        <f t="shared" si="50"/>
        <v>0.64943369689450947</v>
      </c>
      <c r="N104" s="133">
        <f t="shared" si="35"/>
        <v>10.306194965675813</v>
      </c>
      <c r="O104" s="133">
        <f t="shared" si="36"/>
        <v>9.0737495210433394E-2</v>
      </c>
      <c r="P104" s="133"/>
      <c r="Q104" s="119"/>
      <c r="R104" s="119"/>
      <c r="S104" s="119"/>
      <c r="T104" s="119"/>
      <c r="U104" s="119"/>
      <c r="V104" s="119"/>
      <c r="W104" s="119"/>
      <c r="X104" s="119"/>
      <c r="Y104" s="119"/>
      <c r="Z104" s="119"/>
      <c r="AA104" s="119"/>
      <c r="AB104" s="119"/>
    </row>
    <row r="105" spans="1:28" x14ac:dyDescent="0.25">
      <c r="A105" s="128">
        <v>14702</v>
      </c>
      <c r="B105" s="143">
        <v>88.133380000000017</v>
      </c>
      <c r="C105" s="133">
        <v>5.99</v>
      </c>
      <c r="D105" s="133">
        <v>14.713419031719535</v>
      </c>
      <c r="E105" s="134">
        <f t="shared" si="47"/>
        <v>8.2884606046796372E-2</v>
      </c>
      <c r="F105" s="134">
        <f t="shared" si="48"/>
        <v>-1.4684589854414745</v>
      </c>
      <c r="G105" s="133">
        <f t="shared" si="34"/>
        <v>13.244960046278061</v>
      </c>
      <c r="H105" s="133"/>
      <c r="I105" s="133">
        <v>68.313999999999993</v>
      </c>
      <c r="J105" s="133">
        <f t="shared" si="41"/>
        <v>5.99</v>
      </c>
      <c r="K105" s="133">
        <f t="shared" si="44"/>
        <v>11.404674457429048</v>
      </c>
      <c r="L105" s="134">
        <f t="shared" si="49"/>
        <v>9.1930953950992642E-2</v>
      </c>
      <c r="M105" s="134">
        <f t="shared" si="50"/>
        <v>0.76698384568237876</v>
      </c>
      <c r="N105" s="133">
        <f t="shared" si="35"/>
        <v>12.171658303111426</v>
      </c>
      <c r="O105" s="133">
        <f t="shared" si="36"/>
        <v>1.0733017431666347</v>
      </c>
      <c r="P105" s="133"/>
      <c r="Q105" s="119"/>
      <c r="R105" s="119"/>
      <c r="S105" s="119"/>
      <c r="T105" s="119"/>
      <c r="U105" s="119"/>
      <c r="V105" s="119"/>
      <c r="W105" s="119"/>
      <c r="X105" s="119"/>
      <c r="Y105" s="119"/>
      <c r="Z105" s="119"/>
      <c r="AA105" s="119"/>
      <c r="AB105" s="119"/>
    </row>
    <row r="106" spans="1:28" x14ac:dyDescent="0.25">
      <c r="A106" s="128">
        <v>14732</v>
      </c>
      <c r="B106" s="143">
        <v>88.832860000000011</v>
      </c>
      <c r="C106" s="133">
        <v>5.99</v>
      </c>
      <c r="D106" s="133">
        <v>14.83019365609349</v>
      </c>
      <c r="E106" s="134">
        <f t="shared" si="47"/>
        <v>8.3542428590736156E-2</v>
      </c>
      <c r="F106" s="134">
        <f t="shared" si="48"/>
        <v>-1.4801135672938508</v>
      </c>
      <c r="G106" s="133">
        <f t="shared" si="34"/>
        <v>13.35008008879964</v>
      </c>
      <c r="H106" s="133"/>
      <c r="I106" s="133">
        <v>46.655999999999999</v>
      </c>
      <c r="J106" s="133">
        <f t="shared" si="41"/>
        <v>5.99</v>
      </c>
      <c r="K106" s="133">
        <f t="shared" si="44"/>
        <v>7.7889816360600994</v>
      </c>
      <c r="L106" s="134">
        <f t="shared" si="49"/>
        <v>6.2785528406146804E-2</v>
      </c>
      <c r="M106" s="134">
        <f t="shared" si="50"/>
        <v>0.52382232491373748</v>
      </c>
      <c r="N106" s="133">
        <f t="shared" si="35"/>
        <v>8.3128039609738362</v>
      </c>
      <c r="O106" s="133">
        <f t="shared" si="36"/>
        <v>5.0372761278258036</v>
      </c>
      <c r="P106" s="133"/>
      <c r="Q106" s="119"/>
      <c r="R106" s="119"/>
      <c r="S106" s="119"/>
      <c r="T106" s="119"/>
      <c r="U106" s="119"/>
      <c r="V106" s="119"/>
      <c r="W106" s="119"/>
      <c r="X106" s="119"/>
      <c r="Y106" s="119"/>
      <c r="Z106" s="119"/>
      <c r="AA106" s="119"/>
      <c r="AB106" s="119"/>
    </row>
    <row r="107" spans="1:28" x14ac:dyDescent="0.25">
      <c r="A107" s="128">
        <v>14763</v>
      </c>
      <c r="B107" s="143">
        <v>51.614220000000003</v>
      </c>
      <c r="C107" s="133">
        <v>5.41</v>
      </c>
      <c r="D107" s="133">
        <v>9.5405212569316085</v>
      </c>
      <c r="E107" s="134">
        <f t="shared" si="47"/>
        <v>5.3744295880999431E-2</v>
      </c>
      <c r="F107" s="134">
        <f t="shared" si="48"/>
        <v>-0.95218277514789829</v>
      </c>
      <c r="G107" s="133">
        <f t="shared" si="34"/>
        <v>8.5883384817837101</v>
      </c>
      <c r="H107" s="133"/>
      <c r="I107" s="133">
        <v>39.463999999999999</v>
      </c>
      <c r="J107" s="133">
        <f t="shared" si="41"/>
        <v>5.41</v>
      </c>
      <c r="K107" s="133">
        <f t="shared" si="44"/>
        <v>7.2946395563770787</v>
      </c>
      <c r="L107" s="134">
        <f t="shared" si="49"/>
        <v>5.8800729091355801E-2</v>
      </c>
      <c r="M107" s="134">
        <f t="shared" si="50"/>
        <v>0.49057697531842948</v>
      </c>
      <c r="N107" s="133">
        <f t="shared" si="35"/>
        <v>7.7852165316955082</v>
      </c>
      <c r="O107" s="133">
        <f t="shared" si="36"/>
        <v>0.80312195008820186</v>
      </c>
      <c r="P107" s="133"/>
      <c r="Q107" s="119"/>
      <c r="R107" s="119"/>
      <c r="S107" s="119"/>
      <c r="T107" s="119"/>
      <c r="U107" s="119"/>
      <c r="V107" s="119"/>
      <c r="W107" s="119"/>
      <c r="X107" s="119"/>
      <c r="Y107" s="119"/>
      <c r="Z107" s="119"/>
      <c r="AA107" s="119"/>
      <c r="AB107" s="119"/>
    </row>
    <row r="108" spans="1:28" x14ac:dyDescent="0.25">
      <c r="A108" s="128">
        <v>14793</v>
      </c>
      <c r="B108" s="143">
        <v>81.141860000000023</v>
      </c>
      <c r="C108" s="133">
        <v>4.9800000000000004</v>
      </c>
      <c r="D108" s="133">
        <v>16.293546184738958</v>
      </c>
      <c r="E108" s="134">
        <f t="shared" si="47"/>
        <v>9.1785882921975162E-2</v>
      </c>
      <c r="F108" s="134">
        <f t="shared" si="48"/>
        <v>-1.6261620938073245</v>
      </c>
      <c r="G108" s="133">
        <f t="shared" si="34"/>
        <v>14.667384090931634</v>
      </c>
      <c r="H108" s="133"/>
      <c r="I108" s="133">
        <v>44.134</v>
      </c>
      <c r="J108" s="133">
        <f t="shared" si="41"/>
        <v>4.9800000000000004</v>
      </c>
      <c r="K108" s="133">
        <f t="shared" si="44"/>
        <v>8.8622489959839346</v>
      </c>
      <c r="L108" s="134">
        <f t="shared" si="49"/>
        <v>7.1436936441558962E-2</v>
      </c>
      <c r="M108" s="134">
        <f t="shared" si="50"/>
        <v>0.59600138887847298</v>
      </c>
      <c r="N108" s="133">
        <f t="shared" si="35"/>
        <v>9.4582503848624082</v>
      </c>
      <c r="O108" s="133">
        <f t="shared" si="36"/>
        <v>5.2091337060692258</v>
      </c>
      <c r="P108" s="133"/>
      <c r="Q108" s="119"/>
      <c r="R108" s="119"/>
      <c r="S108" s="119"/>
      <c r="T108" s="119"/>
      <c r="U108" s="119"/>
      <c r="V108" s="119"/>
      <c r="W108" s="119"/>
      <c r="X108" s="119"/>
      <c r="Y108" s="119"/>
      <c r="Z108" s="119"/>
      <c r="AA108" s="119"/>
      <c r="AB108" s="119"/>
    </row>
    <row r="109" spans="1:28" x14ac:dyDescent="0.25">
      <c r="A109" s="128">
        <v>14824</v>
      </c>
      <c r="B109" s="143">
        <v>79.318471999999986</v>
      </c>
      <c r="C109" s="133">
        <v>4.9829999999999997</v>
      </c>
      <c r="D109" s="133">
        <v>15.917814970901063</v>
      </c>
      <c r="E109" s="134">
        <f t="shared" si="47"/>
        <v>8.9669288976590947E-2</v>
      </c>
      <c r="F109" s="134">
        <f t="shared" si="48"/>
        <v>-1.5886625924418281</v>
      </c>
      <c r="G109" s="133">
        <f t="shared" si="34"/>
        <v>14.329152378459234</v>
      </c>
      <c r="H109" s="133"/>
      <c r="I109" s="133">
        <v>41.58</v>
      </c>
      <c r="J109" s="133">
        <f t="shared" si="41"/>
        <v>4.9829999999999997</v>
      </c>
      <c r="K109" s="133">
        <f t="shared" si="44"/>
        <v>8.3443708609271532</v>
      </c>
      <c r="L109" s="134">
        <f t="shared" si="49"/>
        <v>6.7262417373623776E-2</v>
      </c>
      <c r="M109" s="134">
        <f t="shared" si="50"/>
        <v>0.56117319934063581</v>
      </c>
      <c r="N109" s="133">
        <f t="shared" si="35"/>
        <v>8.9055440602677898</v>
      </c>
      <c r="O109" s="133">
        <f t="shared" si="36"/>
        <v>5.4236083181914445</v>
      </c>
      <c r="P109" s="133"/>
      <c r="Q109" s="119"/>
      <c r="R109" s="119"/>
      <c r="S109" s="119"/>
      <c r="T109" s="119"/>
      <c r="U109" s="119"/>
      <c r="V109" s="119"/>
      <c r="W109" s="119"/>
      <c r="X109" s="119"/>
      <c r="Y109" s="119"/>
      <c r="Z109" s="119"/>
      <c r="AA109" s="119"/>
      <c r="AB109" s="119"/>
    </row>
    <row r="110" spans="1:28" x14ac:dyDescent="0.25">
      <c r="A110" s="128">
        <v>14855</v>
      </c>
      <c r="B110" s="143">
        <v>102.24286699999999</v>
      </c>
      <c r="C110" s="133">
        <v>4.9610000000000003</v>
      </c>
      <c r="D110" s="133">
        <v>20.609326143922594</v>
      </c>
      <c r="E110" s="134">
        <f t="shared" si="47"/>
        <v>0.11609782027184819</v>
      </c>
      <c r="F110" s="134">
        <f t="shared" si="48"/>
        <v>-2.0568944644812528</v>
      </c>
      <c r="G110" s="133">
        <f t="shared" si="34"/>
        <v>18.552431679441341</v>
      </c>
      <c r="H110" s="133"/>
      <c r="I110" s="133">
        <v>42.463999999999999</v>
      </c>
      <c r="J110" s="133">
        <f t="shared" si="41"/>
        <v>4.9610000000000003</v>
      </c>
      <c r="K110" s="133">
        <f t="shared" si="44"/>
        <v>8.559564603910502</v>
      </c>
      <c r="L110" s="134">
        <f t="shared" si="49"/>
        <v>6.8997054004470995E-2</v>
      </c>
      <c r="M110" s="134">
        <f t="shared" si="50"/>
        <v>0.57564534628145803</v>
      </c>
      <c r="N110" s="133">
        <f t="shared" si="35"/>
        <v>9.1352099501919604</v>
      </c>
      <c r="O110" s="133">
        <f t="shared" si="36"/>
        <v>9.4172217292493805</v>
      </c>
      <c r="P110" s="133"/>
      <c r="Q110" s="119"/>
      <c r="R110" s="119"/>
      <c r="S110" s="119"/>
      <c r="T110" s="119"/>
      <c r="U110" s="119"/>
      <c r="V110" s="119"/>
      <c r="W110" s="119"/>
      <c r="X110" s="119"/>
      <c r="Y110" s="119"/>
      <c r="Z110" s="119"/>
      <c r="AA110" s="119"/>
      <c r="AB110" s="119"/>
    </row>
    <row r="111" spans="1:28" x14ac:dyDescent="0.25">
      <c r="A111" s="128">
        <v>14885</v>
      </c>
      <c r="B111" s="143">
        <v>43.712825000000002</v>
      </c>
      <c r="C111" s="133">
        <v>4.8650000000000002</v>
      </c>
      <c r="D111" s="133">
        <v>8.9851644398766695</v>
      </c>
      <c r="E111" s="134">
        <f t="shared" si="47"/>
        <v>5.0615823097225135E-2</v>
      </c>
      <c r="F111" s="134">
        <f t="shared" si="48"/>
        <v>-0.89675590894009261</v>
      </c>
      <c r="G111" s="133">
        <f t="shared" si="34"/>
        <v>8.0884085309365776</v>
      </c>
      <c r="H111" s="133"/>
      <c r="I111" s="133">
        <v>53.192</v>
      </c>
      <c r="J111" s="133">
        <f t="shared" si="41"/>
        <v>4.8650000000000002</v>
      </c>
      <c r="K111" s="133">
        <f t="shared" si="44"/>
        <v>10.93360739979445</v>
      </c>
      <c r="L111" s="134">
        <f t="shared" si="49"/>
        <v>8.8133770248390211E-2</v>
      </c>
      <c r="M111" s="134">
        <f t="shared" si="50"/>
        <v>0.73530378109241457</v>
      </c>
      <c r="N111" s="133">
        <f t="shared" si="35"/>
        <v>11.668911180886864</v>
      </c>
      <c r="O111" s="133">
        <f t="shared" si="36"/>
        <v>-3.5805026499502866</v>
      </c>
      <c r="P111" s="133"/>
      <c r="Q111" s="119"/>
      <c r="R111" s="119"/>
      <c r="S111" s="119"/>
      <c r="T111" s="119"/>
      <c r="U111" s="119"/>
      <c r="V111" s="119"/>
      <c r="W111" s="119"/>
      <c r="X111" s="119"/>
      <c r="Y111" s="119"/>
      <c r="Z111" s="119"/>
      <c r="AA111" s="119"/>
      <c r="AB111" s="119"/>
    </row>
    <row r="112" spans="1:28" x14ac:dyDescent="0.25">
      <c r="A112" s="128">
        <v>14916</v>
      </c>
      <c r="B112" s="143">
        <v>58.853815000000004</v>
      </c>
      <c r="C112" s="133">
        <v>4.851</v>
      </c>
      <c r="D112" s="133">
        <v>12.132305710162854</v>
      </c>
      <c r="E112" s="134">
        <f t="shared" si="47"/>
        <v>6.8344507626561177E-2</v>
      </c>
      <c r="F112" s="134">
        <f t="shared" si="48"/>
        <v>-1.2108533914383763</v>
      </c>
      <c r="G112" s="133">
        <f t="shared" si="34"/>
        <v>10.921452318724477</v>
      </c>
      <c r="H112" s="133"/>
      <c r="I112" s="133">
        <v>50.384</v>
      </c>
      <c r="J112" s="133">
        <f t="shared" si="41"/>
        <v>4.851</v>
      </c>
      <c r="K112" s="133">
        <f t="shared" si="44"/>
        <v>10.386312100597815</v>
      </c>
      <c r="L112" s="134">
        <f t="shared" si="49"/>
        <v>8.3722124906311521E-2</v>
      </c>
      <c r="M112" s="134">
        <f t="shared" si="50"/>
        <v>0.69849723699783184</v>
      </c>
      <c r="N112" s="133">
        <f t="shared" si="35"/>
        <v>11.084809337595647</v>
      </c>
      <c r="O112" s="133">
        <f t="shared" si="36"/>
        <v>-0.16335701887117082</v>
      </c>
      <c r="P112" s="133"/>
      <c r="Q112" s="119"/>
      <c r="R112" s="119"/>
      <c r="S112" s="119"/>
      <c r="T112" s="119"/>
      <c r="U112" s="119"/>
      <c r="V112" s="119"/>
      <c r="W112" s="119"/>
      <c r="X112" s="119"/>
      <c r="Y112" s="119"/>
      <c r="Z112" s="119"/>
      <c r="AA112" s="119"/>
      <c r="AB112" s="119"/>
    </row>
    <row r="113" spans="1:28" x14ac:dyDescent="0.25">
      <c r="A113" s="128">
        <v>14946</v>
      </c>
      <c r="B113" s="144">
        <v>76.692070000000001</v>
      </c>
      <c r="C113" s="138">
        <v>4.851</v>
      </c>
      <c r="D113" s="138">
        <v>15.80953823953824</v>
      </c>
      <c r="E113" s="134">
        <f t="shared" si="47"/>
        <v>8.9059337326080956E-2</v>
      </c>
      <c r="F113" s="134">
        <f t="shared" si="48"/>
        <v>-1.5778561348305009</v>
      </c>
      <c r="G113" s="133">
        <f t="shared" si="34"/>
        <v>14.231682104707739</v>
      </c>
      <c r="H113" s="133"/>
      <c r="I113" s="138">
        <v>83.92</v>
      </c>
      <c r="J113" s="133">
        <f t="shared" si="41"/>
        <v>4.851</v>
      </c>
      <c r="K113" s="133">
        <f>I113/J113</f>
        <v>17.299525870954444</v>
      </c>
      <c r="L113" s="134">
        <f t="shared" si="49"/>
        <v>0.13944825186840393</v>
      </c>
      <c r="M113" s="134">
        <f t="shared" si="50"/>
        <v>1.1634226764222382</v>
      </c>
      <c r="N113" s="133">
        <f t="shared" si="35"/>
        <v>18.462948547376683</v>
      </c>
      <c r="O113" s="133">
        <f t="shared" si="36"/>
        <v>-4.2312664426689448</v>
      </c>
      <c r="P113" s="133"/>
      <c r="Q113" s="119"/>
      <c r="R113" s="119"/>
      <c r="S113" s="119"/>
      <c r="T113" s="119"/>
      <c r="U113" s="119"/>
      <c r="V113" s="119"/>
      <c r="W113" s="119"/>
      <c r="X113" s="119"/>
      <c r="Y113" s="119"/>
      <c r="Z113" s="119"/>
      <c r="AA113" s="119"/>
      <c r="AB113" s="119"/>
    </row>
    <row r="114" spans="1:28" x14ac:dyDescent="0.25">
      <c r="A114" s="128">
        <v>14977</v>
      </c>
      <c r="B114" s="143">
        <f>C114*D114</f>
        <v>49.892535000000002</v>
      </c>
      <c r="C114" s="138">
        <v>4.851</v>
      </c>
      <c r="D114" s="143">
        <v>10.285</v>
      </c>
      <c r="E114" s="134">
        <f t="shared" ref="E114:E125" si="51">D114/Q$15</f>
        <v>6.8430717640953306E-2</v>
      </c>
      <c r="F114" s="134">
        <f t="shared" ref="F114:F125" si="52">E114*T$15</f>
        <v>1.7930216636282583</v>
      </c>
      <c r="G114" s="133">
        <f t="shared" si="34"/>
        <v>12.078021663628258</v>
      </c>
      <c r="H114" s="133"/>
      <c r="I114" s="133">
        <f>J114*K114</f>
        <v>53.412420599999997</v>
      </c>
      <c r="J114" s="133">
        <f t="shared" si="41"/>
        <v>4.851</v>
      </c>
      <c r="K114" s="133">
        <v>11.0106</v>
      </c>
      <c r="L114" s="134">
        <f t="shared" ref="L114:L125" si="53">K114/V$15</f>
        <v>5.8492474484646166E-2</v>
      </c>
      <c r="M114" s="134">
        <f t="shared" ref="M114:M125" si="54">L114*Y$15</f>
        <v>0.65864865968690989</v>
      </c>
      <c r="N114" s="133">
        <f t="shared" si="35"/>
        <v>11.669248659686911</v>
      </c>
      <c r="O114" s="133">
        <f t="shared" si="36"/>
        <v>0.40877300394134686</v>
      </c>
      <c r="P114" s="133"/>
      <c r="Q114" s="133"/>
      <c r="R114" s="133"/>
      <c r="S114" s="119"/>
      <c r="T114" s="119"/>
      <c r="U114" s="119"/>
      <c r="V114" s="119"/>
      <c r="W114" s="119"/>
      <c r="X114" s="119"/>
      <c r="Y114" s="119"/>
      <c r="Z114" s="119"/>
      <c r="AA114" s="119"/>
      <c r="AB114" s="119"/>
    </row>
    <row r="115" spans="1:28" x14ac:dyDescent="0.25">
      <c r="A115" s="128">
        <v>15008</v>
      </c>
      <c r="B115" s="143">
        <f t="shared" ref="B115:B173" si="55">C115*D115</f>
        <v>51.638894999999998</v>
      </c>
      <c r="C115" s="138">
        <v>4.851</v>
      </c>
      <c r="D115" s="143">
        <v>10.645</v>
      </c>
      <c r="E115" s="134">
        <f t="shared" si="51"/>
        <v>7.0825959094598726E-2</v>
      </c>
      <c r="F115" s="134">
        <f t="shared" si="52"/>
        <v>1.8557817801966756</v>
      </c>
      <c r="G115" s="133">
        <f t="shared" si="34"/>
        <v>12.500781780196675</v>
      </c>
      <c r="H115" s="133"/>
      <c r="I115" s="133">
        <f t="shared" ref="I115:I178" si="56">J115*K115</f>
        <v>55.912625999999996</v>
      </c>
      <c r="J115" s="133">
        <f t="shared" si="41"/>
        <v>4.851</v>
      </c>
      <c r="K115" s="133">
        <v>11.526</v>
      </c>
      <c r="L115" s="134">
        <f t="shared" si="53"/>
        <v>6.1230474352899175E-2</v>
      </c>
      <c r="M115" s="134">
        <f t="shared" si="54"/>
        <v>0.68947963340338614</v>
      </c>
      <c r="N115" s="133">
        <f t="shared" si="35"/>
        <v>12.215479633403387</v>
      </c>
      <c r="O115" s="133">
        <f t="shared" si="36"/>
        <v>0.28530214679328836</v>
      </c>
      <c r="P115" s="133"/>
      <c r="Q115" s="133"/>
      <c r="R115" s="133"/>
      <c r="S115" s="119"/>
      <c r="T115" s="119"/>
      <c r="U115" s="119"/>
      <c r="V115" s="119"/>
      <c r="W115" s="119"/>
      <c r="X115" s="119"/>
      <c r="Y115" s="119"/>
      <c r="Z115" s="119"/>
      <c r="AA115" s="119"/>
      <c r="AB115" s="119"/>
    </row>
    <row r="116" spans="1:28" x14ac:dyDescent="0.25">
      <c r="A116" s="128">
        <v>15036</v>
      </c>
      <c r="B116" s="143">
        <f t="shared" si="55"/>
        <v>57.319415999999997</v>
      </c>
      <c r="C116" s="138">
        <v>4.851</v>
      </c>
      <c r="D116" s="143">
        <v>11.815999999999999</v>
      </c>
      <c r="E116" s="134">
        <f t="shared" si="51"/>
        <v>7.8617147267428703E-2</v>
      </c>
      <c r="F116" s="134">
        <f t="shared" si="52"/>
        <v>2.0599264927011669</v>
      </c>
      <c r="G116" s="133">
        <f t="shared" si="34"/>
        <v>13.875926492701165</v>
      </c>
      <c r="H116" s="133"/>
      <c r="I116" s="133">
        <f t="shared" si="56"/>
        <v>78.513434999999987</v>
      </c>
      <c r="J116" s="133">
        <f t="shared" si="41"/>
        <v>4.851</v>
      </c>
      <c r="K116" s="133">
        <v>16.184999999999999</v>
      </c>
      <c r="L116" s="134">
        <f t="shared" si="53"/>
        <v>8.598084568815488E-2</v>
      </c>
      <c r="M116" s="134">
        <f t="shared" si="54"/>
        <v>0.96817871478689954</v>
      </c>
      <c r="N116" s="133">
        <f t="shared" si="35"/>
        <v>17.153178714786897</v>
      </c>
      <c r="O116" s="133">
        <f t="shared" si="36"/>
        <v>-3.2772522220857319</v>
      </c>
      <c r="P116" s="133"/>
      <c r="Q116" s="133"/>
      <c r="R116" s="133"/>
      <c r="S116" s="119"/>
      <c r="T116" s="119"/>
      <c r="U116" s="119"/>
      <c r="V116" s="119"/>
      <c r="W116" s="119"/>
      <c r="X116" s="119"/>
      <c r="Y116" s="119"/>
      <c r="Z116" s="119"/>
      <c r="AA116" s="119"/>
      <c r="AB116" s="119"/>
    </row>
    <row r="117" spans="1:28" x14ac:dyDescent="0.25">
      <c r="A117" s="128">
        <v>15067</v>
      </c>
      <c r="B117" s="143">
        <f t="shared" si="55"/>
        <v>58.735908000000002</v>
      </c>
      <c r="C117" s="138">
        <v>4.851</v>
      </c>
      <c r="D117" s="143">
        <v>12.108000000000001</v>
      </c>
      <c r="E117" s="134">
        <f t="shared" si="51"/>
        <v>8.0559954224274449E-2</v>
      </c>
      <c r="F117" s="134">
        <f t="shared" si="52"/>
        <v>2.110831920584439</v>
      </c>
      <c r="G117" s="133">
        <f t="shared" si="34"/>
        <v>14.218831920584439</v>
      </c>
      <c r="H117" s="133"/>
      <c r="I117" s="133">
        <f t="shared" si="56"/>
        <v>69.932016000000004</v>
      </c>
      <c r="J117" s="133">
        <f t="shared" si="41"/>
        <v>4.851</v>
      </c>
      <c r="K117" s="133">
        <v>14.416</v>
      </c>
      <c r="L117" s="134">
        <f t="shared" si="53"/>
        <v>7.6583248158198391E-2</v>
      </c>
      <c r="M117" s="134">
        <f t="shared" si="54"/>
        <v>0.86235800756057746</v>
      </c>
      <c r="N117" s="133">
        <f t="shared" si="35"/>
        <v>15.278358007560577</v>
      </c>
      <c r="O117" s="133">
        <f t="shared" si="36"/>
        <v>-1.0595260869761383</v>
      </c>
      <c r="P117" s="133"/>
      <c r="Q117" s="133"/>
      <c r="R117" s="133"/>
      <c r="S117" s="119"/>
      <c r="T117" s="119"/>
      <c r="U117" s="119"/>
      <c r="V117" s="119"/>
      <c r="W117" s="119"/>
      <c r="X117" s="119"/>
      <c r="Y117" s="119"/>
      <c r="Z117" s="119"/>
      <c r="AA117" s="119"/>
      <c r="AB117" s="119"/>
    </row>
    <row r="118" spans="1:28" x14ac:dyDescent="0.25">
      <c r="A118" s="128">
        <v>15097</v>
      </c>
      <c r="B118" s="143">
        <f t="shared" si="55"/>
        <v>56.388024000000001</v>
      </c>
      <c r="C118" s="138">
        <v>4.851</v>
      </c>
      <c r="D118" s="143">
        <v>11.624000000000001</v>
      </c>
      <c r="E118" s="134">
        <f t="shared" si="51"/>
        <v>7.7339685158817811E-2</v>
      </c>
      <c r="F118" s="134">
        <f t="shared" si="52"/>
        <v>2.0264544305313441</v>
      </c>
      <c r="G118" s="133">
        <f t="shared" si="34"/>
        <v>13.650454430531344</v>
      </c>
      <c r="H118" s="133"/>
      <c r="I118" s="133">
        <f t="shared" si="56"/>
        <v>72.008243999999991</v>
      </c>
      <c r="J118" s="133">
        <f t="shared" si="41"/>
        <v>4.851</v>
      </c>
      <c r="K118" s="133">
        <v>14.843999999999999</v>
      </c>
      <c r="L118" s="134">
        <f t="shared" si="53"/>
        <v>7.8856946147356874E-2</v>
      </c>
      <c r="M118" s="134">
        <f t="shared" si="54"/>
        <v>0.88796075639769767</v>
      </c>
      <c r="N118" s="133">
        <f t="shared" si="35"/>
        <v>15.731960756397697</v>
      </c>
      <c r="O118" s="133">
        <f t="shared" si="36"/>
        <v>-2.0815063258663535</v>
      </c>
      <c r="P118" s="133"/>
      <c r="Q118" s="133"/>
      <c r="R118" s="133"/>
      <c r="S118" s="119"/>
      <c r="T118" s="119"/>
      <c r="U118" s="119"/>
      <c r="V118" s="119"/>
      <c r="W118" s="119"/>
      <c r="X118" s="119"/>
      <c r="Y118" s="119"/>
      <c r="Z118" s="119"/>
      <c r="AA118" s="119"/>
      <c r="AB118" s="119"/>
    </row>
    <row r="119" spans="1:28" x14ac:dyDescent="0.25">
      <c r="A119" s="128">
        <v>15128</v>
      </c>
      <c r="B119" s="143">
        <f t="shared" si="55"/>
        <v>53.191215</v>
      </c>
      <c r="C119" s="138">
        <v>4.851</v>
      </c>
      <c r="D119" s="143">
        <v>10.965</v>
      </c>
      <c r="E119" s="134">
        <f t="shared" si="51"/>
        <v>7.2955062608950211E-2</v>
      </c>
      <c r="F119" s="134">
        <f t="shared" si="52"/>
        <v>1.9115685504797133</v>
      </c>
      <c r="G119" s="133">
        <f t="shared" si="34"/>
        <v>12.876568550479714</v>
      </c>
      <c r="H119" s="133"/>
      <c r="I119" s="133">
        <f t="shared" si="56"/>
        <v>73.085166000000001</v>
      </c>
      <c r="J119" s="133">
        <f t="shared" si="41"/>
        <v>4.851</v>
      </c>
      <c r="K119" s="133">
        <v>15.066000000000001</v>
      </c>
      <c r="L119" s="134">
        <f t="shared" si="53"/>
        <v>8.0036294169770872E-2</v>
      </c>
      <c r="M119" s="134">
        <f t="shared" si="54"/>
        <v>0.90124068686928827</v>
      </c>
      <c r="N119" s="133">
        <f t="shared" si="35"/>
        <v>15.967240686869289</v>
      </c>
      <c r="O119" s="133">
        <f t="shared" si="36"/>
        <v>-3.0906721363895748</v>
      </c>
      <c r="P119" s="133"/>
      <c r="Q119" s="133"/>
      <c r="R119" s="133"/>
      <c r="S119" s="119"/>
      <c r="T119" s="119"/>
      <c r="U119" s="119"/>
      <c r="V119" s="119"/>
      <c r="W119" s="119"/>
      <c r="X119" s="119"/>
      <c r="Y119" s="119"/>
      <c r="Z119" s="119"/>
      <c r="AA119" s="119"/>
      <c r="AB119" s="119"/>
    </row>
    <row r="120" spans="1:28" x14ac:dyDescent="0.25">
      <c r="A120" s="128">
        <v>15158</v>
      </c>
      <c r="B120" s="143">
        <f t="shared" si="55"/>
        <v>63.698481000000001</v>
      </c>
      <c r="C120" s="138">
        <v>4.851</v>
      </c>
      <c r="D120" s="143">
        <v>13.131</v>
      </c>
      <c r="E120" s="134">
        <f t="shared" si="51"/>
        <v>8.7366432021716858E-2</v>
      </c>
      <c r="F120" s="134">
        <f t="shared" si="52"/>
        <v>2.2891752518330248</v>
      </c>
      <c r="G120" s="133">
        <f t="shared" si="34"/>
        <v>15.420175251833026</v>
      </c>
      <c r="H120" s="133"/>
      <c r="I120" s="133">
        <f t="shared" si="56"/>
        <v>81.802413000000001</v>
      </c>
      <c r="J120" s="133">
        <f t="shared" si="41"/>
        <v>4.851</v>
      </c>
      <c r="K120" s="133">
        <v>16.863</v>
      </c>
      <c r="L120" s="134">
        <f t="shared" si="53"/>
        <v>8.958263829714895E-2</v>
      </c>
      <c r="M120" s="134">
        <f t="shared" si="54"/>
        <v>1.0087363402812164</v>
      </c>
      <c r="N120" s="133">
        <f t="shared" si="35"/>
        <v>17.871736340281217</v>
      </c>
      <c r="O120" s="133">
        <f t="shared" si="36"/>
        <v>-2.4515610884481909</v>
      </c>
      <c r="P120" s="133"/>
      <c r="Q120" s="133"/>
      <c r="R120" s="133"/>
      <c r="S120" s="119"/>
      <c r="T120" s="119"/>
      <c r="U120" s="119"/>
      <c r="V120" s="119"/>
      <c r="W120" s="119"/>
      <c r="X120" s="119"/>
      <c r="Y120" s="119"/>
      <c r="Z120" s="119"/>
      <c r="AA120" s="119"/>
      <c r="AB120" s="119"/>
    </row>
    <row r="121" spans="1:28" x14ac:dyDescent="0.25">
      <c r="A121" s="128">
        <v>15189</v>
      </c>
      <c r="B121" s="143">
        <f t="shared" si="55"/>
        <v>57.639581999999997</v>
      </c>
      <c r="C121" s="138">
        <v>4.851</v>
      </c>
      <c r="D121" s="143">
        <v>11.882</v>
      </c>
      <c r="E121" s="134">
        <f t="shared" si="51"/>
        <v>7.9056274867263701E-2</v>
      </c>
      <c r="F121" s="134">
        <f t="shared" si="52"/>
        <v>2.0714325140720433</v>
      </c>
      <c r="G121" s="133">
        <f t="shared" si="34"/>
        <v>13.953432514072043</v>
      </c>
      <c r="H121" s="133"/>
      <c r="I121" s="133">
        <f t="shared" si="56"/>
        <v>86.095548000000008</v>
      </c>
      <c r="J121" s="133">
        <f t="shared" si="41"/>
        <v>4.851</v>
      </c>
      <c r="K121" s="133">
        <v>17.748000000000001</v>
      </c>
      <c r="L121" s="134">
        <f t="shared" si="53"/>
        <v>9.4284093251366885E-2</v>
      </c>
      <c r="M121" s="134">
        <f t="shared" si="54"/>
        <v>1.0616766036476921</v>
      </c>
      <c r="N121" s="133">
        <f t="shared" si="35"/>
        <v>18.809676603647695</v>
      </c>
      <c r="O121" s="133">
        <f t="shared" si="36"/>
        <v>-4.856244089575652</v>
      </c>
      <c r="P121" s="133"/>
      <c r="Q121" s="133"/>
      <c r="R121" s="133"/>
      <c r="S121" s="119"/>
      <c r="T121" s="119"/>
      <c r="U121" s="119"/>
      <c r="V121" s="119"/>
      <c r="W121" s="119"/>
      <c r="X121" s="119"/>
      <c r="Y121" s="119"/>
      <c r="Z121" s="119"/>
      <c r="AA121" s="119"/>
      <c r="AB121" s="119"/>
    </row>
    <row r="122" spans="1:28" x14ac:dyDescent="0.25">
      <c r="A122" s="128">
        <v>15220</v>
      </c>
      <c r="B122" s="143">
        <f t="shared" si="55"/>
        <v>53.196066000000002</v>
      </c>
      <c r="C122" s="138">
        <v>4.851</v>
      </c>
      <c r="D122" s="143">
        <v>10.966000000000001</v>
      </c>
      <c r="E122" s="134">
        <f t="shared" si="51"/>
        <v>7.2961716057432568E-2</v>
      </c>
      <c r="F122" s="134">
        <f t="shared" si="52"/>
        <v>1.911742884136848</v>
      </c>
      <c r="G122" s="133">
        <f t="shared" si="34"/>
        <v>12.877742884136849</v>
      </c>
      <c r="H122" s="133"/>
      <c r="I122" s="133">
        <f t="shared" si="56"/>
        <v>76.223762999999991</v>
      </c>
      <c r="J122" s="133">
        <f t="shared" si="41"/>
        <v>4.851</v>
      </c>
      <c r="K122" s="133">
        <v>15.712999999999999</v>
      </c>
      <c r="L122" s="134">
        <f t="shared" si="53"/>
        <v>8.3473403045905323E-2</v>
      </c>
      <c r="M122" s="134">
        <f t="shared" si="54"/>
        <v>0.93994390765811264</v>
      </c>
      <c r="N122" s="133">
        <f t="shared" si="35"/>
        <v>16.652943907658113</v>
      </c>
      <c r="O122" s="133">
        <f t="shared" si="36"/>
        <v>-3.7752010235212641</v>
      </c>
      <c r="P122" s="133"/>
      <c r="Q122" s="133"/>
      <c r="R122" s="133"/>
      <c r="S122" s="119"/>
      <c r="T122" s="119"/>
      <c r="U122" s="119"/>
      <c r="V122" s="119"/>
      <c r="W122" s="119"/>
      <c r="X122" s="119"/>
      <c r="Y122" s="119"/>
      <c r="Z122" s="119"/>
      <c r="AA122" s="119"/>
      <c r="AB122" s="119"/>
    </row>
    <row r="123" spans="1:28" x14ac:dyDescent="0.25">
      <c r="A123" s="128">
        <v>15250</v>
      </c>
      <c r="B123" s="143">
        <f t="shared" si="55"/>
        <v>53.870355000000004</v>
      </c>
      <c r="C123" s="138">
        <v>4.851</v>
      </c>
      <c r="D123" s="143">
        <v>11.105</v>
      </c>
      <c r="E123" s="134">
        <f t="shared" si="51"/>
        <v>7.3886545396479E-2</v>
      </c>
      <c r="F123" s="134">
        <f t="shared" si="52"/>
        <v>1.9359752624785427</v>
      </c>
      <c r="G123" s="133">
        <f t="shared" si="34"/>
        <v>13.040975262478543</v>
      </c>
      <c r="H123" s="133"/>
      <c r="I123" s="133">
        <f t="shared" si="56"/>
        <v>85.814190000000011</v>
      </c>
      <c r="J123" s="133">
        <f t="shared" si="41"/>
        <v>4.851</v>
      </c>
      <c r="K123" s="133">
        <v>17.690000000000001</v>
      </c>
      <c r="L123" s="134">
        <f t="shared" si="53"/>
        <v>9.3975975299565029E-2</v>
      </c>
      <c r="M123" s="134">
        <f t="shared" si="54"/>
        <v>1.0582070722632224</v>
      </c>
      <c r="N123" s="133">
        <f t="shared" si="35"/>
        <v>18.748207072263224</v>
      </c>
      <c r="O123" s="133">
        <f t="shared" si="36"/>
        <v>-5.7072318097846804</v>
      </c>
      <c r="P123" s="133"/>
      <c r="Q123" s="133"/>
      <c r="R123" s="133"/>
      <c r="S123" s="119"/>
      <c r="T123" s="119"/>
      <c r="U123" s="119"/>
      <c r="V123" s="119"/>
      <c r="W123" s="119"/>
      <c r="X123" s="119"/>
      <c r="Y123" s="119"/>
      <c r="Z123" s="119"/>
      <c r="AA123" s="119"/>
      <c r="AB123" s="119"/>
    </row>
    <row r="124" spans="1:28" x14ac:dyDescent="0.25">
      <c r="A124" s="128">
        <v>15281</v>
      </c>
      <c r="B124" s="143">
        <f t="shared" si="55"/>
        <v>69.893208000000001</v>
      </c>
      <c r="C124" s="138">
        <v>4.851</v>
      </c>
      <c r="D124" s="143">
        <v>14.407999999999999</v>
      </c>
      <c r="E124" s="134">
        <f t="shared" si="51"/>
        <v>9.5862885733675754E-2</v>
      </c>
      <c r="F124" s="134">
        <f t="shared" si="52"/>
        <v>2.5117993319937719</v>
      </c>
      <c r="G124" s="133">
        <f t="shared" si="34"/>
        <v>16.919799331993772</v>
      </c>
      <c r="H124" s="133"/>
      <c r="I124" s="133">
        <f t="shared" si="56"/>
        <v>77.824592999999993</v>
      </c>
      <c r="J124" s="133">
        <f t="shared" si="41"/>
        <v>4.851</v>
      </c>
      <c r="K124" s="133">
        <v>16.042999999999999</v>
      </c>
      <c r="L124" s="134">
        <f t="shared" si="53"/>
        <v>8.5226487944088283E-2</v>
      </c>
      <c r="M124" s="134">
        <f t="shared" si="54"/>
        <v>0.95968434484561205</v>
      </c>
      <c r="N124" s="133">
        <f t="shared" si="35"/>
        <v>17.002684344845612</v>
      </c>
      <c r="O124" s="133">
        <f t="shared" si="36"/>
        <v>-8.288501285183969E-2</v>
      </c>
      <c r="P124" s="133"/>
      <c r="Q124" s="133"/>
      <c r="R124" s="133"/>
      <c r="S124" s="119"/>
      <c r="T124" s="119"/>
      <c r="U124" s="119"/>
      <c r="V124" s="119"/>
      <c r="W124" s="119"/>
      <c r="X124" s="119"/>
      <c r="Y124" s="119"/>
      <c r="Z124" s="119"/>
      <c r="AA124" s="119"/>
      <c r="AB124" s="119"/>
    </row>
    <row r="125" spans="1:28" x14ac:dyDescent="0.25">
      <c r="A125" s="128">
        <v>15311</v>
      </c>
      <c r="B125" s="143">
        <f t="shared" si="55"/>
        <v>103.631913</v>
      </c>
      <c r="C125" s="138">
        <v>4.851</v>
      </c>
      <c r="D125" s="143">
        <v>21.363</v>
      </c>
      <c r="E125" s="134">
        <f t="shared" si="51"/>
        <v>0.1421376199284089</v>
      </c>
      <c r="F125" s="134">
        <f t="shared" si="52"/>
        <v>3.7242899173641697</v>
      </c>
      <c r="G125" s="133">
        <f t="shared" si="34"/>
        <v>25.087289917364171</v>
      </c>
      <c r="H125" s="133"/>
      <c r="I125" s="133">
        <f t="shared" si="56"/>
        <v>102.525885</v>
      </c>
      <c r="J125" s="133">
        <f t="shared" si="41"/>
        <v>4.851</v>
      </c>
      <c r="K125" s="133">
        <v>21.135000000000002</v>
      </c>
      <c r="L125" s="134">
        <f t="shared" si="53"/>
        <v>0.11227711916089921</v>
      </c>
      <c r="M125" s="134">
        <f t="shared" si="54"/>
        <v>1.2642852725993898</v>
      </c>
      <c r="N125" s="133">
        <f t="shared" si="35"/>
        <v>22.399285272599393</v>
      </c>
      <c r="O125" s="133">
        <f t="shared" si="36"/>
        <v>2.6880046447647779</v>
      </c>
      <c r="P125" s="133"/>
      <c r="Q125" s="133"/>
      <c r="R125" s="133"/>
      <c r="S125" s="119"/>
      <c r="T125" s="119"/>
      <c r="U125" s="119"/>
      <c r="V125" s="119"/>
      <c r="W125" s="119"/>
      <c r="X125" s="119"/>
      <c r="Y125" s="119"/>
      <c r="Z125" s="119"/>
      <c r="AA125" s="119"/>
      <c r="AB125" s="119"/>
    </row>
    <row r="126" spans="1:28" x14ac:dyDescent="0.25">
      <c r="A126" s="128">
        <v>15342</v>
      </c>
      <c r="B126" s="143">
        <f t="shared" si="55"/>
        <v>91.407392999999999</v>
      </c>
      <c r="C126" s="138">
        <v>4.851</v>
      </c>
      <c r="D126" s="143">
        <v>18.843</v>
      </c>
      <c r="E126" s="134">
        <f t="shared" ref="E126:E137" si="57">D126/Q$16</f>
        <v>9.7235122917827738E-2</v>
      </c>
      <c r="F126" s="134">
        <f t="shared" ref="F126:F137" si="58">E126*T$16</f>
        <v>1.3332880054492557</v>
      </c>
      <c r="G126" s="133">
        <f t="shared" si="34"/>
        <v>20.176288005449255</v>
      </c>
      <c r="H126" s="133"/>
      <c r="I126" s="133">
        <f t="shared" si="56"/>
        <v>76.965965999999995</v>
      </c>
      <c r="J126" s="133">
        <f t="shared" si="41"/>
        <v>4.851</v>
      </c>
      <c r="K126" s="133">
        <v>15.866</v>
      </c>
      <c r="L126" s="134">
        <f t="shared" ref="L126:L137" si="59">K126/V$16</f>
        <v>0.10238639150243282</v>
      </c>
      <c r="M126" s="134">
        <f t="shared" ref="M126:M137" si="60">L126*Y$16</f>
        <v>1.7649366167189311</v>
      </c>
      <c r="N126" s="133">
        <f t="shared" si="35"/>
        <v>17.63093661671893</v>
      </c>
      <c r="O126" s="133">
        <f t="shared" si="36"/>
        <v>2.5453513887303245</v>
      </c>
      <c r="P126" s="133"/>
      <c r="Q126" s="133"/>
      <c r="R126" s="133"/>
      <c r="S126" s="119"/>
      <c r="T126" s="119"/>
      <c r="U126" s="119"/>
      <c r="V126" s="119"/>
      <c r="W126" s="119"/>
      <c r="X126" s="119"/>
      <c r="Y126" s="119"/>
      <c r="Z126" s="119"/>
      <c r="AA126" s="119"/>
      <c r="AB126" s="119"/>
    </row>
    <row r="127" spans="1:28" x14ac:dyDescent="0.25">
      <c r="A127" s="128">
        <v>15373</v>
      </c>
      <c r="B127" s="143">
        <f t="shared" si="55"/>
        <v>120.06225000000001</v>
      </c>
      <c r="C127" s="138">
        <v>4.851</v>
      </c>
      <c r="D127" s="143">
        <v>24.75</v>
      </c>
      <c r="E127" s="134">
        <f t="shared" si="57"/>
        <v>0.12771688649451979</v>
      </c>
      <c r="F127" s="134">
        <f t="shared" si="58"/>
        <v>1.7512539476128575</v>
      </c>
      <c r="G127" s="133">
        <f t="shared" si="34"/>
        <v>26.501253947612856</v>
      </c>
      <c r="H127" s="133"/>
      <c r="I127" s="133">
        <f t="shared" si="56"/>
        <v>68.869647000000001</v>
      </c>
      <c r="J127" s="133">
        <f t="shared" si="41"/>
        <v>4.851</v>
      </c>
      <c r="K127" s="133">
        <v>14.196999999999999</v>
      </c>
      <c r="L127" s="134">
        <f t="shared" si="59"/>
        <v>9.1616009086098502E-2</v>
      </c>
      <c r="M127" s="134">
        <f t="shared" si="60"/>
        <v>1.5792767646261607</v>
      </c>
      <c r="N127" s="133">
        <f t="shared" si="35"/>
        <v>15.776276764626161</v>
      </c>
      <c r="O127" s="133">
        <f t="shared" si="36"/>
        <v>10.724977182986695</v>
      </c>
      <c r="P127" s="133"/>
      <c r="Q127" s="133"/>
      <c r="R127" s="133"/>
      <c r="S127" s="119"/>
      <c r="T127" s="119"/>
      <c r="U127" s="119"/>
      <c r="V127" s="119"/>
      <c r="W127" s="119"/>
      <c r="X127" s="119"/>
      <c r="Y127" s="119"/>
      <c r="Z127" s="119"/>
      <c r="AA127" s="119"/>
      <c r="AB127" s="119"/>
    </row>
    <row r="128" spans="1:28" x14ac:dyDescent="0.25">
      <c r="A128" s="128">
        <v>15401</v>
      </c>
      <c r="B128" s="143">
        <f t="shared" si="55"/>
        <v>99.071973000000014</v>
      </c>
      <c r="C128" s="138">
        <v>4.851</v>
      </c>
      <c r="D128" s="143">
        <v>20.423000000000002</v>
      </c>
      <c r="E128" s="134">
        <f t="shared" si="57"/>
        <v>0.10538836254050821</v>
      </c>
      <c r="F128" s="134">
        <f t="shared" si="58"/>
        <v>1.4450852271554504</v>
      </c>
      <c r="G128" s="133">
        <f t="shared" si="34"/>
        <v>21.868085227155451</v>
      </c>
      <c r="H128" s="133"/>
      <c r="I128" s="133">
        <f t="shared" si="56"/>
        <v>72.721340999999995</v>
      </c>
      <c r="J128" s="133">
        <f t="shared" si="41"/>
        <v>4.851</v>
      </c>
      <c r="K128" s="133">
        <v>14.991</v>
      </c>
      <c r="L128" s="134">
        <f t="shared" si="59"/>
        <v>9.6739845897703916E-2</v>
      </c>
      <c r="M128" s="134">
        <f t="shared" si="60"/>
        <v>1.6676014635846146</v>
      </c>
      <c r="N128" s="133">
        <f t="shared" si="35"/>
        <v>16.658601463584613</v>
      </c>
      <c r="O128" s="133">
        <f t="shared" si="36"/>
        <v>5.2094837635708373</v>
      </c>
      <c r="P128" s="133"/>
      <c r="Q128" s="133"/>
      <c r="R128" s="133"/>
      <c r="S128" s="119"/>
      <c r="T128" s="119"/>
      <c r="U128" s="119"/>
      <c r="V128" s="119"/>
      <c r="W128" s="119"/>
      <c r="X128" s="119"/>
      <c r="Y128" s="119"/>
      <c r="Z128" s="119"/>
      <c r="AA128" s="119"/>
      <c r="AB128" s="119"/>
    </row>
    <row r="129" spans="1:28" x14ac:dyDescent="0.25">
      <c r="A129" s="128">
        <v>15432</v>
      </c>
      <c r="B129" s="143">
        <f t="shared" si="55"/>
        <v>57.692943</v>
      </c>
      <c r="C129" s="138">
        <v>4.851</v>
      </c>
      <c r="D129" s="143">
        <v>11.893000000000001</v>
      </c>
      <c r="E129" s="134">
        <f t="shared" si="57"/>
        <v>6.1371189134518139E-2</v>
      </c>
      <c r="F129" s="134">
        <f t="shared" si="58"/>
        <v>0.84152174541251379</v>
      </c>
      <c r="G129" s="133">
        <f t="shared" si="34"/>
        <v>12.734521745412515</v>
      </c>
      <c r="H129" s="133"/>
      <c r="I129" s="133">
        <f t="shared" si="56"/>
        <v>73.361672999999996</v>
      </c>
      <c r="J129" s="133">
        <f t="shared" si="41"/>
        <v>4.851</v>
      </c>
      <c r="K129" s="133">
        <v>15.122999999999999</v>
      </c>
      <c r="L129" s="134">
        <f t="shared" si="59"/>
        <v>9.7591667634645884E-2</v>
      </c>
      <c r="M129" s="134">
        <f t="shared" si="60"/>
        <v>1.6822851666860201</v>
      </c>
      <c r="N129" s="133">
        <f t="shared" si="35"/>
        <v>16.805285166686019</v>
      </c>
      <c r="O129" s="133">
        <f t="shared" si="36"/>
        <v>-4.0707634212735044</v>
      </c>
      <c r="P129" s="133"/>
      <c r="Q129" s="133"/>
      <c r="R129" s="133"/>
      <c r="S129" s="119"/>
      <c r="T129" s="119"/>
      <c r="U129" s="119"/>
      <c r="V129" s="119"/>
      <c r="W129" s="119"/>
      <c r="X129" s="119"/>
      <c r="Y129" s="119"/>
      <c r="Z129" s="119"/>
      <c r="AA129" s="119"/>
      <c r="AB129" s="119"/>
    </row>
    <row r="130" spans="1:28" x14ac:dyDescent="0.25">
      <c r="A130" s="128">
        <v>15462</v>
      </c>
      <c r="B130" s="143">
        <f t="shared" si="55"/>
        <v>81.836369999999988</v>
      </c>
      <c r="C130" s="138">
        <v>4.851</v>
      </c>
      <c r="D130" s="143">
        <v>16.869999999999997</v>
      </c>
      <c r="E130" s="134">
        <f t="shared" si="57"/>
        <v>8.7053893945961566E-2</v>
      </c>
      <c r="F130" s="134">
        <f t="shared" si="58"/>
        <v>1.1936829937870266</v>
      </c>
      <c r="G130" s="133">
        <f t="shared" si="34"/>
        <v>18.063682993787022</v>
      </c>
      <c r="H130" s="133"/>
      <c r="I130" s="133">
        <f t="shared" si="56"/>
        <v>57.542562000000004</v>
      </c>
      <c r="J130" s="133">
        <f t="shared" si="41"/>
        <v>4.851</v>
      </c>
      <c r="K130" s="133">
        <v>11.862</v>
      </c>
      <c r="L130" s="134">
        <f t="shared" si="59"/>
        <v>7.6547798815193385E-2</v>
      </c>
      <c r="M130" s="134">
        <f t="shared" si="60"/>
        <v>1.3195309559762991</v>
      </c>
      <c r="N130" s="133">
        <f t="shared" si="35"/>
        <v>13.181530955976299</v>
      </c>
      <c r="O130" s="133">
        <f t="shared" si="36"/>
        <v>4.882152037810723</v>
      </c>
      <c r="P130" s="133"/>
      <c r="Q130" s="133"/>
      <c r="R130" s="133"/>
      <c r="S130" s="119"/>
      <c r="T130" s="119"/>
      <c r="U130" s="119"/>
      <c r="V130" s="119"/>
      <c r="W130" s="119"/>
      <c r="X130" s="119"/>
      <c r="Y130" s="119"/>
      <c r="Z130" s="119"/>
      <c r="AA130" s="119"/>
      <c r="AB130" s="119"/>
    </row>
    <row r="131" spans="1:28" x14ac:dyDescent="0.25">
      <c r="A131" s="128">
        <v>15493</v>
      </c>
      <c r="B131" s="143">
        <f t="shared" si="55"/>
        <v>65.279906999999994</v>
      </c>
      <c r="C131" s="138">
        <v>4.851</v>
      </c>
      <c r="D131" s="143">
        <v>13.456999999999999</v>
      </c>
      <c r="E131" s="134">
        <f t="shared" si="57"/>
        <v>6.9441864305323342E-2</v>
      </c>
      <c r="F131" s="134">
        <f t="shared" si="58"/>
        <v>0.95218684335459491</v>
      </c>
      <c r="G131" s="133">
        <f t="shared" si="34"/>
        <v>14.409186843354593</v>
      </c>
      <c r="H131" s="133"/>
      <c r="I131" s="133">
        <f t="shared" si="56"/>
        <v>58.89114</v>
      </c>
      <c r="J131" s="133">
        <f t="shared" si="41"/>
        <v>4.851</v>
      </c>
      <c r="K131" s="133">
        <v>12.14</v>
      </c>
      <c r="L131" s="134">
        <f t="shared" si="59"/>
        <v>7.8341787018752967E-2</v>
      </c>
      <c r="M131" s="134">
        <f t="shared" si="60"/>
        <v>1.3504557246292592</v>
      </c>
      <c r="N131" s="133">
        <f t="shared" si="35"/>
        <v>13.49045572462926</v>
      </c>
      <c r="O131" s="133">
        <f t="shared" si="36"/>
        <v>0.91873111872533286</v>
      </c>
      <c r="P131" s="133"/>
      <c r="Q131" s="133"/>
      <c r="R131" s="133"/>
      <c r="S131" s="119"/>
      <c r="T131" s="119"/>
      <c r="U131" s="119"/>
      <c r="V131" s="119"/>
      <c r="W131" s="119"/>
      <c r="X131" s="119"/>
      <c r="Y131" s="119"/>
      <c r="Z131" s="119"/>
      <c r="AA131" s="119"/>
      <c r="AB131" s="119"/>
    </row>
    <row r="132" spans="1:28" x14ac:dyDescent="0.25">
      <c r="A132" s="128">
        <v>15523</v>
      </c>
      <c r="B132" s="143">
        <f t="shared" si="55"/>
        <v>71.261189999999999</v>
      </c>
      <c r="C132" s="138">
        <v>4.851</v>
      </c>
      <c r="D132" s="143">
        <v>14.69</v>
      </c>
      <c r="E132" s="134">
        <f t="shared" si="57"/>
        <v>7.5804487377959417E-2</v>
      </c>
      <c r="F132" s="134">
        <f t="shared" si="58"/>
        <v>1.0394311309265809</v>
      </c>
      <c r="G132" s="133">
        <f t="shared" si="34"/>
        <v>15.72943113092658</v>
      </c>
      <c r="H132" s="133"/>
      <c r="I132" s="133">
        <f t="shared" si="56"/>
        <v>62.704025999999999</v>
      </c>
      <c r="J132" s="133">
        <f t="shared" si="41"/>
        <v>4.851</v>
      </c>
      <c r="K132" s="133">
        <v>12.926</v>
      </c>
      <c r="L132" s="134">
        <f t="shared" si="59"/>
        <v>8.3413998270543729E-2</v>
      </c>
      <c r="M132" s="134">
        <f t="shared" si="60"/>
        <v>1.437890502187628</v>
      </c>
      <c r="N132" s="133">
        <f t="shared" si="35"/>
        <v>14.363890502187628</v>
      </c>
      <c r="O132" s="133">
        <f t="shared" si="36"/>
        <v>1.3655406287389518</v>
      </c>
      <c r="P132" s="133"/>
      <c r="Q132" s="133"/>
      <c r="R132" s="133"/>
      <c r="S132" s="119"/>
      <c r="T132" s="119"/>
      <c r="U132" s="119"/>
      <c r="V132" s="119"/>
      <c r="W132" s="119"/>
      <c r="X132" s="119"/>
      <c r="Y132" s="119"/>
      <c r="Z132" s="119"/>
      <c r="AA132" s="119"/>
      <c r="AB132" s="119"/>
    </row>
    <row r="133" spans="1:28" x14ac:dyDescent="0.25">
      <c r="A133" s="128">
        <v>15554</v>
      </c>
      <c r="B133" s="143">
        <f t="shared" si="55"/>
        <v>51.032519999999998</v>
      </c>
      <c r="C133" s="138">
        <v>4.851</v>
      </c>
      <c r="D133" s="143">
        <v>10.52</v>
      </c>
      <c r="E133" s="134">
        <f t="shared" si="57"/>
        <v>5.4286127107973661E-2</v>
      </c>
      <c r="F133" s="134">
        <f t="shared" si="58"/>
        <v>0.74437137490453575</v>
      </c>
      <c r="G133" s="133">
        <f t="shared" si="34"/>
        <v>11.264371374904535</v>
      </c>
      <c r="H133" s="133"/>
      <c r="I133" s="133">
        <f t="shared" si="56"/>
        <v>55.403270999999997</v>
      </c>
      <c r="J133" s="133">
        <f t="shared" si="41"/>
        <v>4.851</v>
      </c>
      <c r="K133" s="133">
        <v>11.420999999999999</v>
      </c>
      <c r="L133" s="134">
        <f t="shared" si="59"/>
        <v>7.3701939830410013E-2</v>
      </c>
      <c r="M133" s="134">
        <f t="shared" si="60"/>
        <v>1.2704740387966036</v>
      </c>
      <c r="N133" s="133">
        <f t="shared" si="35"/>
        <v>12.691474038796603</v>
      </c>
      <c r="O133" s="133">
        <f t="shared" si="36"/>
        <v>-1.4271026638920681</v>
      </c>
      <c r="P133" s="133"/>
      <c r="Q133" s="133"/>
      <c r="R133" s="133"/>
      <c r="S133" s="119"/>
      <c r="T133" s="119"/>
      <c r="U133" s="119"/>
      <c r="V133" s="119"/>
      <c r="W133" s="119"/>
      <c r="X133" s="119"/>
      <c r="Y133" s="119"/>
      <c r="Z133" s="119"/>
      <c r="AA133" s="119"/>
      <c r="AB133" s="119"/>
    </row>
    <row r="134" spans="1:28" x14ac:dyDescent="0.25">
      <c r="A134" s="128">
        <v>15585</v>
      </c>
      <c r="B134" s="143">
        <f t="shared" si="55"/>
        <v>58.895991000000009</v>
      </c>
      <c r="C134" s="138">
        <v>4.851</v>
      </c>
      <c r="D134" s="143">
        <v>12.141000000000002</v>
      </c>
      <c r="E134" s="134">
        <f t="shared" si="57"/>
        <v>6.2650938138584453E-2</v>
      </c>
      <c r="F134" s="134">
        <f t="shared" si="58"/>
        <v>0.85906966375627114</v>
      </c>
      <c r="G134" s="133">
        <f t="shared" si="34"/>
        <v>13.000069663756273</v>
      </c>
      <c r="H134" s="133"/>
      <c r="I134" s="133">
        <f t="shared" si="56"/>
        <v>49.523858999999995</v>
      </c>
      <c r="J134" s="133">
        <f t="shared" si="41"/>
        <v>4.851</v>
      </c>
      <c r="K134" s="133">
        <v>10.209</v>
      </c>
      <c r="L134" s="134">
        <f t="shared" si="59"/>
        <v>6.5880667518488381E-2</v>
      </c>
      <c r="M134" s="134">
        <f t="shared" si="60"/>
        <v>1.135650946683699</v>
      </c>
      <c r="N134" s="133">
        <f t="shared" si="35"/>
        <v>11.344650946683698</v>
      </c>
      <c r="O134" s="133">
        <f t="shared" si="36"/>
        <v>1.6554187170725747</v>
      </c>
      <c r="P134" s="133"/>
      <c r="Q134" s="133"/>
      <c r="R134" s="133"/>
      <c r="S134" s="119"/>
      <c r="T134" s="119"/>
      <c r="U134" s="119"/>
      <c r="V134" s="119"/>
      <c r="W134" s="119"/>
      <c r="X134" s="119"/>
      <c r="Y134" s="119"/>
      <c r="Z134" s="119"/>
      <c r="AA134" s="119"/>
      <c r="AB134" s="119"/>
    </row>
    <row r="135" spans="1:28" x14ac:dyDescent="0.25">
      <c r="A135" s="128">
        <v>15615</v>
      </c>
      <c r="B135" s="143">
        <f t="shared" si="55"/>
        <v>74.035961999999998</v>
      </c>
      <c r="C135" s="138">
        <v>4.851</v>
      </c>
      <c r="D135" s="143">
        <v>15.262</v>
      </c>
      <c r="E135" s="134">
        <f t="shared" si="57"/>
        <v>7.8756166532499436E-2</v>
      </c>
      <c r="F135" s="134">
        <f t="shared" si="58"/>
        <v>1.0799045554936337</v>
      </c>
      <c r="G135" s="133">
        <f t="shared" ref="G135:G198" si="61">D135+F135</f>
        <v>16.341904555493635</v>
      </c>
      <c r="H135" s="133"/>
      <c r="I135" s="133">
        <f t="shared" si="56"/>
        <v>60.588990000000003</v>
      </c>
      <c r="J135" s="133">
        <f t="shared" si="41"/>
        <v>4.851</v>
      </c>
      <c r="K135" s="133">
        <v>12.49</v>
      </c>
      <c r="L135" s="134">
        <f t="shared" si="59"/>
        <v>8.060040526064452E-2</v>
      </c>
      <c r="M135" s="134">
        <f t="shared" si="60"/>
        <v>1.3893897858829856</v>
      </c>
      <c r="N135" s="133">
        <f t="shared" ref="N135:N198" si="62">K135+M135</f>
        <v>13.879389785882985</v>
      </c>
      <c r="O135" s="133">
        <f t="shared" ref="O135:O198" si="63">G135-N135</f>
        <v>2.4625147696106495</v>
      </c>
      <c r="P135" s="133"/>
      <c r="Q135" s="133"/>
      <c r="R135" s="133"/>
      <c r="S135" s="119"/>
      <c r="T135" s="119"/>
      <c r="U135" s="119"/>
      <c r="V135" s="119"/>
      <c r="W135" s="119"/>
      <c r="X135" s="119"/>
      <c r="Y135" s="119"/>
      <c r="Z135" s="119"/>
      <c r="AA135" s="119"/>
      <c r="AB135" s="119"/>
    </row>
    <row r="136" spans="1:28" x14ac:dyDescent="0.25">
      <c r="A136" s="128">
        <v>15646</v>
      </c>
      <c r="B136" s="143">
        <f t="shared" si="55"/>
        <v>75.699854999999999</v>
      </c>
      <c r="C136" s="138">
        <v>4.851</v>
      </c>
      <c r="D136" s="143">
        <v>15.605</v>
      </c>
      <c r="E136" s="134">
        <f t="shared" si="57"/>
        <v>8.0526141969575013E-2</v>
      </c>
      <c r="F136" s="134">
        <f t="shared" si="58"/>
        <v>1.1041744586868141</v>
      </c>
      <c r="G136" s="133">
        <f t="shared" si="61"/>
        <v>16.709174458686814</v>
      </c>
      <c r="H136" s="133"/>
      <c r="I136" s="133">
        <f t="shared" si="56"/>
        <v>63.106659000000001</v>
      </c>
      <c r="J136" s="133">
        <f t="shared" si="41"/>
        <v>4.851</v>
      </c>
      <c r="K136" s="133">
        <v>13.009</v>
      </c>
      <c r="L136" s="134">
        <f t="shared" si="59"/>
        <v>8.3949613453620869E-2</v>
      </c>
      <c r="M136" s="134">
        <f t="shared" si="60"/>
        <v>1.4471234367135117</v>
      </c>
      <c r="N136" s="133">
        <f t="shared" si="62"/>
        <v>14.456123436713511</v>
      </c>
      <c r="O136" s="133">
        <f t="shared" si="63"/>
        <v>2.2530510219733024</v>
      </c>
      <c r="P136" s="133"/>
      <c r="Q136" s="133"/>
      <c r="R136" s="133"/>
      <c r="S136" s="119"/>
      <c r="T136" s="119"/>
      <c r="U136" s="119"/>
      <c r="V136" s="119"/>
      <c r="W136" s="119"/>
      <c r="X136" s="119"/>
      <c r="Y136" s="119"/>
      <c r="Z136" s="119"/>
      <c r="AA136" s="119"/>
      <c r="AB136" s="119"/>
    </row>
    <row r="137" spans="1:28" x14ac:dyDescent="0.25">
      <c r="A137" s="128">
        <v>15676</v>
      </c>
      <c r="B137" s="143">
        <f t="shared" si="55"/>
        <v>93.789234000000022</v>
      </c>
      <c r="C137" s="138">
        <v>4.851</v>
      </c>
      <c r="D137" s="143">
        <v>19.334000000000003</v>
      </c>
      <c r="E137" s="134">
        <f t="shared" si="57"/>
        <v>9.9768819534749337E-2</v>
      </c>
      <c r="F137" s="134">
        <f t="shared" si="58"/>
        <v>1.3680300534604846</v>
      </c>
      <c r="G137" s="133">
        <f t="shared" si="61"/>
        <v>20.702030053460486</v>
      </c>
      <c r="H137" s="133"/>
      <c r="I137" s="133">
        <f t="shared" si="56"/>
        <v>52.041528</v>
      </c>
      <c r="J137" s="133">
        <f t="shared" si="41"/>
        <v>4.851</v>
      </c>
      <c r="K137" s="133">
        <v>10.728</v>
      </c>
      <c r="L137" s="134">
        <f t="shared" si="59"/>
        <v>6.9229875711464731E-2</v>
      </c>
      <c r="M137" s="134">
        <f t="shared" si="60"/>
        <v>1.193384597514225</v>
      </c>
      <c r="N137" s="133">
        <f t="shared" si="62"/>
        <v>11.921384597514225</v>
      </c>
      <c r="O137" s="133">
        <f t="shared" si="63"/>
        <v>8.7806454559462619</v>
      </c>
      <c r="P137" s="133"/>
      <c r="Q137" s="133"/>
      <c r="R137" s="133"/>
      <c r="S137" s="119"/>
      <c r="T137" s="119"/>
      <c r="U137" s="119"/>
      <c r="V137" s="119"/>
      <c r="W137" s="119"/>
      <c r="X137" s="119"/>
      <c r="Y137" s="119"/>
      <c r="Z137" s="119"/>
      <c r="AA137" s="119"/>
      <c r="AB137" s="119"/>
    </row>
    <row r="138" spans="1:28" x14ac:dyDescent="0.25">
      <c r="A138" s="128">
        <v>15707</v>
      </c>
      <c r="B138" s="143">
        <f t="shared" si="55"/>
        <v>84.281273999999996</v>
      </c>
      <c r="C138" s="138">
        <v>4.851</v>
      </c>
      <c r="D138" s="143">
        <v>17.373999999999999</v>
      </c>
      <c r="E138" s="134">
        <f t="shared" ref="E138:E149" si="64">D138/Q$17</f>
        <v>7.8076620604426467E-2</v>
      </c>
      <c r="F138" s="134">
        <f t="shared" ref="F138:F149" si="65">E138*T$17</f>
        <v>5.3931425682507577</v>
      </c>
      <c r="G138" s="133">
        <f t="shared" si="61"/>
        <v>22.767142568250755</v>
      </c>
      <c r="H138" s="133"/>
      <c r="I138" s="133">
        <f t="shared" si="56"/>
        <v>48.990248999999999</v>
      </c>
      <c r="J138" s="133">
        <f t="shared" si="41"/>
        <v>4.851</v>
      </c>
      <c r="K138" s="133">
        <v>10.099</v>
      </c>
      <c r="L138" s="134">
        <f t="shared" ref="L138:L149" si="66">K138/V$17</f>
        <v>5.692207104126977E-2</v>
      </c>
      <c r="M138" s="134">
        <f t="shared" ref="M138:M149" si="67">L138*Y$17</f>
        <v>1.9798634749574442</v>
      </c>
      <c r="N138" s="133">
        <f t="shared" si="62"/>
        <v>12.078863474957444</v>
      </c>
      <c r="O138" s="133">
        <f t="shared" si="63"/>
        <v>10.68827909329331</v>
      </c>
      <c r="P138" s="133"/>
      <c r="Q138" s="133"/>
      <c r="R138" s="133"/>
      <c r="S138" s="119"/>
      <c r="T138" s="119"/>
      <c r="U138" s="119"/>
      <c r="V138" s="119"/>
      <c r="W138" s="119"/>
      <c r="X138" s="119"/>
      <c r="Y138" s="119"/>
      <c r="Z138" s="119"/>
      <c r="AA138" s="119"/>
      <c r="AB138" s="119"/>
    </row>
    <row r="139" spans="1:28" x14ac:dyDescent="0.25">
      <c r="A139" s="128">
        <v>15738</v>
      </c>
      <c r="B139" s="143">
        <f t="shared" si="55"/>
        <v>100.94445899999998</v>
      </c>
      <c r="C139" s="138">
        <v>4.851</v>
      </c>
      <c r="D139" s="143">
        <v>20.808999999999997</v>
      </c>
      <c r="E139" s="134">
        <f t="shared" si="64"/>
        <v>9.3513088417031792E-2</v>
      </c>
      <c r="F139" s="134">
        <f t="shared" si="65"/>
        <v>6.4594165824064698</v>
      </c>
      <c r="G139" s="133">
        <f t="shared" si="61"/>
        <v>27.268416582406466</v>
      </c>
      <c r="H139" s="133"/>
      <c r="I139" s="133">
        <f t="shared" si="56"/>
        <v>52.977770999999997</v>
      </c>
      <c r="J139" s="133">
        <f t="shared" si="41"/>
        <v>4.851</v>
      </c>
      <c r="K139" s="133">
        <v>10.920999999999999</v>
      </c>
      <c r="L139" s="134">
        <f t="shared" si="66"/>
        <v>6.1555197330597791E-2</v>
      </c>
      <c r="M139" s="134">
        <f t="shared" si="67"/>
        <v>2.1410128735528513</v>
      </c>
      <c r="N139" s="133">
        <f t="shared" si="62"/>
        <v>13.062012873552851</v>
      </c>
      <c r="O139" s="133">
        <f t="shared" si="63"/>
        <v>14.206403708853616</v>
      </c>
      <c r="P139" s="133"/>
      <c r="Q139" s="133"/>
      <c r="R139" s="133"/>
      <c r="S139" s="119"/>
      <c r="T139" s="119"/>
      <c r="U139" s="119"/>
      <c r="V139" s="119"/>
      <c r="W139" s="119"/>
      <c r="X139" s="119"/>
      <c r="Y139" s="119"/>
      <c r="Z139" s="119"/>
      <c r="AA139" s="119"/>
      <c r="AB139" s="119"/>
    </row>
    <row r="140" spans="1:28" x14ac:dyDescent="0.25">
      <c r="A140" s="128">
        <v>15766</v>
      </c>
      <c r="B140" s="143">
        <f t="shared" si="55"/>
        <v>108.579933</v>
      </c>
      <c r="C140" s="138">
        <v>4.851</v>
      </c>
      <c r="D140" s="143">
        <v>22.382999999999999</v>
      </c>
      <c r="E140" s="134">
        <f t="shared" si="64"/>
        <v>0.10058645096056623</v>
      </c>
      <c r="F140" s="134">
        <f t="shared" si="65"/>
        <v>6.9480091001011113</v>
      </c>
      <c r="G140" s="133">
        <f t="shared" si="61"/>
        <v>29.33100910010111</v>
      </c>
      <c r="H140" s="133"/>
      <c r="I140" s="133">
        <f t="shared" si="56"/>
        <v>68.457312000000002</v>
      </c>
      <c r="J140" s="133">
        <f t="shared" si="41"/>
        <v>4.851</v>
      </c>
      <c r="K140" s="133">
        <v>14.112</v>
      </c>
      <c r="L140" s="134">
        <f t="shared" si="66"/>
        <v>7.9540971040142489E-2</v>
      </c>
      <c r="M140" s="134">
        <f t="shared" si="67"/>
        <v>2.7665940547182348</v>
      </c>
      <c r="N140" s="133">
        <f t="shared" si="62"/>
        <v>16.878594054718235</v>
      </c>
      <c r="O140" s="133">
        <f t="shared" si="63"/>
        <v>12.452415045382875</v>
      </c>
      <c r="P140" s="133"/>
      <c r="Q140" s="133"/>
      <c r="R140" s="133"/>
      <c r="S140" s="119"/>
      <c r="T140" s="119"/>
      <c r="U140" s="119"/>
      <c r="V140" s="119"/>
      <c r="W140" s="119"/>
      <c r="X140" s="119"/>
      <c r="Y140" s="119"/>
      <c r="Z140" s="119"/>
      <c r="AA140" s="119"/>
      <c r="AB140" s="119"/>
    </row>
    <row r="141" spans="1:28" x14ac:dyDescent="0.25">
      <c r="A141" s="128">
        <v>15797</v>
      </c>
      <c r="B141" s="143">
        <f t="shared" si="55"/>
        <v>75.772620000000003</v>
      </c>
      <c r="C141" s="138">
        <v>4.851</v>
      </c>
      <c r="D141" s="143">
        <v>15.620000000000001</v>
      </c>
      <c r="E141" s="134">
        <f t="shared" si="64"/>
        <v>7.0194360184248974E-2</v>
      </c>
      <c r="F141" s="134">
        <f t="shared" si="65"/>
        <v>4.8486754297269972</v>
      </c>
      <c r="G141" s="133">
        <f t="shared" si="61"/>
        <v>20.468675429727</v>
      </c>
      <c r="H141" s="133"/>
      <c r="I141" s="133">
        <f t="shared" si="56"/>
        <v>64.755999000000003</v>
      </c>
      <c r="J141" s="133">
        <f t="shared" si="41"/>
        <v>4.851</v>
      </c>
      <c r="K141" s="133">
        <v>13.349</v>
      </c>
      <c r="L141" s="134">
        <f t="shared" si="66"/>
        <v>7.5240392744817322E-2</v>
      </c>
      <c r="M141" s="134">
        <f t="shared" si="67"/>
        <v>2.6170113404502349</v>
      </c>
      <c r="N141" s="133">
        <f t="shared" si="62"/>
        <v>15.966011340450235</v>
      </c>
      <c r="O141" s="133">
        <f t="shared" si="63"/>
        <v>4.5026640892767649</v>
      </c>
      <c r="P141" s="133"/>
      <c r="Q141" s="133"/>
      <c r="R141" s="133"/>
      <c r="S141" s="119"/>
      <c r="T141" s="119"/>
      <c r="U141" s="119"/>
      <c r="V141" s="119"/>
      <c r="W141" s="119"/>
      <c r="X141" s="119"/>
      <c r="Y141" s="119"/>
      <c r="Z141" s="119"/>
      <c r="AA141" s="119"/>
      <c r="AB141" s="119"/>
    </row>
    <row r="142" spans="1:28" x14ac:dyDescent="0.25">
      <c r="A142" s="128">
        <v>15827</v>
      </c>
      <c r="B142" s="143">
        <f t="shared" si="55"/>
        <v>100.15859699999999</v>
      </c>
      <c r="C142" s="138">
        <v>4.851</v>
      </c>
      <c r="D142" s="143">
        <v>20.646999999999998</v>
      </c>
      <c r="E142" s="134">
        <f t="shared" si="64"/>
        <v>9.2785080328053035E-2</v>
      </c>
      <c r="F142" s="134">
        <f t="shared" si="65"/>
        <v>6.4091294236602625</v>
      </c>
      <c r="G142" s="133">
        <f t="shared" si="61"/>
        <v>27.056129423660259</v>
      </c>
      <c r="H142" s="133"/>
      <c r="I142" s="133">
        <f t="shared" si="56"/>
        <v>65.968749000000003</v>
      </c>
      <c r="J142" s="133">
        <f t="shared" si="41"/>
        <v>4.851</v>
      </c>
      <c r="K142" s="133">
        <v>13.599</v>
      </c>
      <c r="L142" s="134">
        <f t="shared" si="66"/>
        <v>7.6649494414320979E-2</v>
      </c>
      <c r="M142" s="134">
        <f t="shared" si="67"/>
        <v>2.6660227147189111</v>
      </c>
      <c r="N142" s="133">
        <f t="shared" si="62"/>
        <v>16.26502271471891</v>
      </c>
      <c r="O142" s="133">
        <f t="shared" si="63"/>
        <v>10.791106708941349</v>
      </c>
      <c r="P142" s="133"/>
      <c r="Q142" s="133"/>
      <c r="R142" s="133"/>
      <c r="S142" s="119"/>
      <c r="T142" s="119"/>
      <c r="U142" s="119"/>
      <c r="V142" s="119"/>
      <c r="W142" s="119"/>
      <c r="X142" s="119"/>
      <c r="Y142" s="119"/>
      <c r="Z142" s="119"/>
      <c r="AA142" s="119"/>
      <c r="AB142" s="119"/>
    </row>
    <row r="143" spans="1:28" x14ac:dyDescent="0.25">
      <c r="A143" s="128">
        <v>15858</v>
      </c>
      <c r="B143" s="143">
        <f t="shared" si="55"/>
        <v>102.778137</v>
      </c>
      <c r="C143" s="138">
        <v>4.851</v>
      </c>
      <c r="D143" s="143">
        <v>21.187000000000001</v>
      </c>
      <c r="E143" s="134">
        <f t="shared" si="64"/>
        <v>9.5211773957982263E-2</v>
      </c>
      <c r="F143" s="134">
        <f t="shared" si="65"/>
        <v>6.5767532861476239</v>
      </c>
      <c r="G143" s="133">
        <f t="shared" si="61"/>
        <v>27.763753286147626</v>
      </c>
      <c r="H143" s="133"/>
      <c r="I143" s="133">
        <f t="shared" si="56"/>
        <v>72.74074499999999</v>
      </c>
      <c r="J143" s="133">
        <f t="shared" si="41"/>
        <v>4.851</v>
      </c>
      <c r="K143" s="133">
        <v>14.994999999999999</v>
      </c>
      <c r="L143" s="134">
        <f t="shared" si="66"/>
        <v>8.4517918136829406E-2</v>
      </c>
      <c r="M143" s="134">
        <f t="shared" si="67"/>
        <v>2.9397022286351988</v>
      </c>
      <c r="N143" s="133">
        <f t="shared" si="62"/>
        <v>17.934702228635199</v>
      </c>
      <c r="O143" s="133">
        <f t="shared" si="63"/>
        <v>9.8290510575124266</v>
      </c>
      <c r="P143" s="133"/>
      <c r="Q143" s="133"/>
      <c r="R143" s="133"/>
      <c r="S143" s="119"/>
      <c r="T143" s="119"/>
      <c r="U143" s="119"/>
      <c r="V143" s="119"/>
      <c r="W143" s="119"/>
      <c r="X143" s="119"/>
      <c r="Y143" s="119"/>
      <c r="Z143" s="119"/>
      <c r="AA143" s="119"/>
      <c r="AB143" s="119"/>
    </row>
    <row r="144" spans="1:28" x14ac:dyDescent="0.25">
      <c r="A144" s="128">
        <v>15888</v>
      </c>
      <c r="B144" s="143">
        <f t="shared" si="55"/>
        <v>84.237615000000005</v>
      </c>
      <c r="C144" s="138">
        <v>4.851</v>
      </c>
      <c r="D144" s="143">
        <v>17.365000000000002</v>
      </c>
      <c r="E144" s="134">
        <f t="shared" si="64"/>
        <v>7.8036175710594333E-2</v>
      </c>
      <c r="F144" s="134">
        <f t="shared" si="65"/>
        <v>5.3903488372093022</v>
      </c>
      <c r="G144" s="133">
        <f t="shared" si="61"/>
        <v>22.755348837209304</v>
      </c>
      <c r="H144" s="133"/>
      <c r="I144" s="133">
        <f t="shared" si="56"/>
        <v>80.419877999999997</v>
      </c>
      <c r="J144" s="133">
        <f t="shared" si="41"/>
        <v>4.851</v>
      </c>
      <c r="K144" s="133">
        <v>16.577999999999999</v>
      </c>
      <c r="L144" s="134">
        <f t="shared" si="66"/>
        <v>9.3440349908126566E-2</v>
      </c>
      <c r="M144" s="134">
        <f t="shared" si="67"/>
        <v>3.2500422505044564</v>
      </c>
      <c r="N144" s="133">
        <f t="shared" si="62"/>
        <v>19.828042250504456</v>
      </c>
      <c r="O144" s="133">
        <f t="shared" si="63"/>
        <v>2.927306586704848</v>
      </c>
      <c r="P144" s="133"/>
      <c r="Q144" s="133"/>
      <c r="R144" s="133"/>
      <c r="S144" s="119"/>
      <c r="T144" s="119"/>
      <c r="U144" s="119"/>
      <c r="V144" s="119"/>
      <c r="W144" s="119"/>
      <c r="X144" s="119"/>
      <c r="Y144" s="119"/>
      <c r="Z144" s="119"/>
      <c r="AA144" s="119"/>
      <c r="AB144" s="119"/>
    </row>
    <row r="145" spans="1:28" x14ac:dyDescent="0.25">
      <c r="A145" s="128">
        <v>15919</v>
      </c>
      <c r="B145" s="143">
        <f t="shared" si="55"/>
        <v>76.912604999999999</v>
      </c>
      <c r="C145" s="138">
        <v>4.851</v>
      </c>
      <c r="D145" s="143">
        <v>15.855</v>
      </c>
      <c r="E145" s="134">
        <f t="shared" si="64"/>
        <v>7.1250421300977432E-2</v>
      </c>
      <c r="F145" s="134">
        <f t="shared" si="65"/>
        <v>4.9216228513650151</v>
      </c>
      <c r="G145" s="133">
        <f t="shared" si="61"/>
        <v>20.776622851365016</v>
      </c>
      <c r="H145" s="133"/>
      <c r="I145" s="133">
        <f t="shared" si="56"/>
        <v>74.967354</v>
      </c>
      <c r="J145" s="133">
        <f t="shared" si="41"/>
        <v>4.851</v>
      </c>
      <c r="K145" s="133">
        <v>15.454000000000001</v>
      </c>
      <c r="L145" s="134">
        <f t="shared" si="66"/>
        <v>8.7105028802038131E-2</v>
      </c>
      <c r="M145" s="134">
        <f t="shared" si="67"/>
        <v>3.0296871117924886</v>
      </c>
      <c r="N145" s="133">
        <f t="shared" si="62"/>
        <v>18.483687111792488</v>
      </c>
      <c r="O145" s="133">
        <f t="shared" si="63"/>
        <v>2.2929357395725276</v>
      </c>
      <c r="P145" s="133"/>
      <c r="Q145" s="133"/>
      <c r="R145" s="133"/>
      <c r="S145" s="119"/>
      <c r="T145" s="119"/>
      <c r="U145" s="119"/>
      <c r="V145" s="119"/>
      <c r="W145" s="119"/>
      <c r="X145" s="119"/>
      <c r="Y145" s="119"/>
      <c r="Z145" s="119"/>
      <c r="AA145" s="119"/>
      <c r="AB145" s="119"/>
    </row>
    <row r="146" spans="1:28" x14ac:dyDescent="0.25">
      <c r="A146" s="128">
        <v>15950</v>
      </c>
      <c r="B146" s="143">
        <f t="shared" si="55"/>
        <v>82.151685000000001</v>
      </c>
      <c r="C146" s="138">
        <v>4.851</v>
      </c>
      <c r="D146" s="143">
        <v>16.934999999999999</v>
      </c>
      <c r="E146" s="134">
        <f t="shared" si="64"/>
        <v>7.6103808560835859E-2</v>
      </c>
      <c r="F146" s="134">
        <f t="shared" si="65"/>
        <v>5.2568705763397361</v>
      </c>
      <c r="G146" s="133">
        <f t="shared" si="61"/>
        <v>22.191870576339735</v>
      </c>
      <c r="H146" s="133"/>
      <c r="I146" s="133">
        <f t="shared" si="56"/>
        <v>74.880036000000004</v>
      </c>
      <c r="J146" s="133">
        <f t="shared" ref="J146:J185" si="68">C146</f>
        <v>4.851</v>
      </c>
      <c r="K146" s="133">
        <v>15.436</v>
      </c>
      <c r="L146" s="134">
        <f t="shared" si="66"/>
        <v>8.7003573481833851E-2</v>
      </c>
      <c r="M146" s="134">
        <f t="shared" si="67"/>
        <v>3.0261582928451434</v>
      </c>
      <c r="N146" s="133">
        <f t="shared" si="62"/>
        <v>18.462158292845142</v>
      </c>
      <c r="O146" s="133">
        <f t="shared" si="63"/>
        <v>3.7297122834945924</v>
      </c>
      <c r="P146" s="133"/>
      <c r="Q146" s="133"/>
      <c r="R146" s="133"/>
      <c r="S146" s="119"/>
      <c r="T146" s="119"/>
      <c r="U146" s="119"/>
      <c r="V146" s="119"/>
      <c r="W146" s="119"/>
      <c r="X146" s="119"/>
      <c r="Y146" s="119"/>
      <c r="Z146" s="119"/>
      <c r="AA146" s="119"/>
      <c r="AB146" s="119"/>
    </row>
    <row r="147" spans="1:28" x14ac:dyDescent="0.25">
      <c r="A147" s="128">
        <v>15980</v>
      </c>
      <c r="B147" s="143">
        <f t="shared" si="55"/>
        <v>73.070612999999994</v>
      </c>
      <c r="C147" s="138">
        <v>4.851</v>
      </c>
      <c r="D147" s="143">
        <v>15.062999999999999</v>
      </c>
      <c r="E147" s="134">
        <f t="shared" si="64"/>
        <v>6.76912706437479E-2</v>
      </c>
      <c r="F147" s="134">
        <f t="shared" si="65"/>
        <v>4.6757745197168852</v>
      </c>
      <c r="G147" s="133">
        <f t="shared" si="61"/>
        <v>19.738774519716884</v>
      </c>
      <c r="H147" s="133"/>
      <c r="I147" s="133">
        <f t="shared" si="56"/>
        <v>73.114272</v>
      </c>
      <c r="J147" s="133">
        <f t="shared" si="68"/>
        <v>4.851</v>
      </c>
      <c r="K147" s="133">
        <v>15.071999999999999</v>
      </c>
      <c r="L147" s="134">
        <f t="shared" si="66"/>
        <v>8.4951921451036527E-2</v>
      </c>
      <c r="M147" s="134">
        <f t="shared" si="67"/>
        <v>2.954797731909951</v>
      </c>
      <c r="N147" s="133">
        <f t="shared" si="62"/>
        <v>18.026797731909951</v>
      </c>
      <c r="O147" s="133">
        <f t="shared" si="63"/>
        <v>1.7119767878069325</v>
      </c>
      <c r="P147" s="133"/>
      <c r="Q147" s="133"/>
      <c r="R147" s="133"/>
      <c r="S147" s="119"/>
      <c r="T147" s="119"/>
      <c r="U147" s="119"/>
      <c r="V147" s="119"/>
      <c r="W147" s="119"/>
      <c r="X147" s="119"/>
      <c r="Y147" s="119"/>
      <c r="Z147" s="119"/>
      <c r="AA147" s="119"/>
      <c r="AB147" s="119"/>
    </row>
    <row r="148" spans="1:28" x14ac:dyDescent="0.25">
      <c r="A148" s="128">
        <v>16011</v>
      </c>
      <c r="B148" s="143">
        <f t="shared" si="55"/>
        <v>79.139213999999996</v>
      </c>
      <c r="C148" s="138">
        <v>4.851</v>
      </c>
      <c r="D148" s="143">
        <v>16.314</v>
      </c>
      <c r="E148" s="134">
        <f t="shared" si="64"/>
        <v>7.331311088641726E-2</v>
      </c>
      <c r="F148" s="134">
        <f t="shared" si="65"/>
        <v>5.0641031344792715</v>
      </c>
      <c r="G148" s="133">
        <f t="shared" si="61"/>
        <v>21.378103134479272</v>
      </c>
      <c r="H148" s="133"/>
      <c r="I148" s="143">
        <f t="shared" si="56"/>
        <v>89.801711999999995</v>
      </c>
      <c r="J148" s="143">
        <f t="shared" si="68"/>
        <v>4.851</v>
      </c>
      <c r="K148" s="143">
        <v>18.512</v>
      </c>
      <c r="L148" s="134">
        <f t="shared" si="66"/>
        <v>0.10434116042340687</v>
      </c>
      <c r="M148" s="134">
        <f t="shared" si="67"/>
        <v>3.6291942418469358</v>
      </c>
      <c r="N148" s="133">
        <f t="shared" si="62"/>
        <v>22.141194241846936</v>
      </c>
      <c r="O148" s="133">
        <f t="shared" si="63"/>
        <v>-0.76309110736766428</v>
      </c>
      <c r="P148" s="133"/>
      <c r="Q148" s="133"/>
      <c r="R148" s="133"/>
      <c r="S148" s="119"/>
      <c r="T148" s="119"/>
      <c r="U148" s="119"/>
      <c r="V148" s="119"/>
      <c r="W148" s="119"/>
      <c r="X148" s="119"/>
      <c r="Y148" s="119"/>
      <c r="Z148" s="119"/>
      <c r="AA148" s="119"/>
      <c r="AB148" s="119"/>
    </row>
    <row r="149" spans="1:28" x14ac:dyDescent="0.25">
      <c r="A149" s="128">
        <v>16041</v>
      </c>
      <c r="B149" s="143">
        <f t="shared" si="55"/>
        <v>111.44202300000001</v>
      </c>
      <c r="C149" s="138">
        <v>4.851</v>
      </c>
      <c r="D149" s="143">
        <v>22.973000000000003</v>
      </c>
      <c r="E149" s="134">
        <f t="shared" si="64"/>
        <v>0.10323783844511855</v>
      </c>
      <c r="F149" s="134">
        <f t="shared" si="65"/>
        <v>7.1311536905965625</v>
      </c>
      <c r="G149" s="133">
        <f t="shared" si="61"/>
        <v>30.104153690596565</v>
      </c>
      <c r="H149" s="133"/>
      <c r="I149" s="143">
        <f t="shared" si="56"/>
        <v>93.580641</v>
      </c>
      <c r="J149" s="143">
        <f t="shared" si="68"/>
        <v>4.851</v>
      </c>
      <c r="K149" s="143">
        <v>19.291</v>
      </c>
      <c r="L149" s="134">
        <f t="shared" si="66"/>
        <v>0.10873192122558027</v>
      </c>
      <c r="M149" s="134">
        <f t="shared" si="67"/>
        <v>3.7819136840681309</v>
      </c>
      <c r="N149" s="133">
        <f t="shared" si="62"/>
        <v>23.07291368406813</v>
      </c>
      <c r="O149" s="133">
        <f t="shared" si="63"/>
        <v>7.0312400065284351</v>
      </c>
      <c r="P149" s="133"/>
      <c r="Q149" s="133"/>
      <c r="R149" s="133"/>
      <c r="S149" s="119"/>
      <c r="T149" s="119"/>
      <c r="U149" s="119"/>
      <c r="V149" s="119"/>
      <c r="W149" s="119"/>
      <c r="X149" s="119"/>
      <c r="Y149" s="119"/>
      <c r="Z149" s="119"/>
      <c r="AA149" s="119"/>
      <c r="AB149" s="119"/>
    </row>
    <row r="150" spans="1:28" x14ac:dyDescent="0.25">
      <c r="A150" s="128">
        <v>16072</v>
      </c>
      <c r="B150" s="143">
        <f t="shared" si="55"/>
        <v>76.849542</v>
      </c>
      <c r="C150" s="138">
        <v>4.851</v>
      </c>
      <c r="D150" s="143">
        <v>15.842000000000001</v>
      </c>
      <c r="E150" s="134">
        <f t="shared" ref="E150:E161" si="69">D150/Q$18</f>
        <v>7.384411722205908E-2</v>
      </c>
      <c r="F150" s="134">
        <f t="shared" ref="F150:F161" si="70">E150*T$18</f>
        <v>5.1075760558981607</v>
      </c>
      <c r="G150" s="133">
        <f t="shared" si="61"/>
        <v>20.949576055898163</v>
      </c>
      <c r="H150" s="133"/>
      <c r="I150" s="143">
        <f t="shared" si="56"/>
        <v>82.069217999999992</v>
      </c>
      <c r="J150" s="143">
        <f t="shared" si="68"/>
        <v>4.851</v>
      </c>
      <c r="K150" s="143">
        <v>16.917999999999999</v>
      </c>
      <c r="L150" s="134">
        <f t="shared" ref="L150:L161" si="71">K150/V$18</f>
        <v>6.0901462599849528E-2</v>
      </c>
      <c r="M150" s="134">
        <f t="shared" ref="M150:M161" si="72">L150*Y$18</f>
        <v>2.0223548685532027</v>
      </c>
      <c r="N150" s="133">
        <f t="shared" si="62"/>
        <v>18.9403548685532</v>
      </c>
      <c r="O150" s="133">
        <f t="shared" si="63"/>
        <v>2.0092211873449628</v>
      </c>
      <c r="P150" s="133"/>
      <c r="Q150" s="133"/>
      <c r="R150" s="133"/>
      <c r="S150" s="119"/>
      <c r="T150" s="119"/>
      <c r="U150" s="119"/>
      <c r="V150" s="119"/>
      <c r="W150" s="119"/>
      <c r="X150" s="119"/>
      <c r="Y150" s="119"/>
      <c r="Z150" s="119"/>
      <c r="AA150" s="119"/>
      <c r="AB150" s="119"/>
    </row>
    <row r="151" spans="1:28" x14ac:dyDescent="0.25">
      <c r="A151" s="128">
        <v>16103</v>
      </c>
      <c r="B151" s="143">
        <f t="shared" si="55"/>
        <v>98.829422999999991</v>
      </c>
      <c r="C151" s="138">
        <v>4.851</v>
      </c>
      <c r="D151" s="143">
        <v>20.372999999999998</v>
      </c>
      <c r="E151" s="134">
        <f t="shared" si="69"/>
        <v>9.4964411069625651E-2</v>
      </c>
      <c r="F151" s="134">
        <f t="shared" si="70"/>
        <v>6.5684034204527979</v>
      </c>
      <c r="G151" s="133">
        <f t="shared" si="61"/>
        <v>26.941403420452794</v>
      </c>
      <c r="H151" s="133"/>
      <c r="I151" s="143">
        <f t="shared" si="56"/>
        <v>101.793384</v>
      </c>
      <c r="J151" s="143">
        <f t="shared" si="68"/>
        <v>4.851</v>
      </c>
      <c r="K151" s="143">
        <v>20.984000000000002</v>
      </c>
      <c r="L151" s="134">
        <f t="shared" si="71"/>
        <v>7.553826050332442E-2</v>
      </c>
      <c r="M151" s="134">
        <f t="shared" si="72"/>
        <v>2.5083990165338936</v>
      </c>
      <c r="N151" s="133">
        <f t="shared" si="62"/>
        <v>23.492399016533895</v>
      </c>
      <c r="O151" s="133">
        <f t="shared" si="63"/>
        <v>3.4490044039188987</v>
      </c>
      <c r="P151" s="133"/>
      <c r="Q151" s="133"/>
      <c r="R151" s="133"/>
      <c r="S151" s="119"/>
      <c r="T151" s="119"/>
      <c r="U151" s="119"/>
      <c r="V151" s="119"/>
      <c r="W151" s="119"/>
      <c r="X151" s="119"/>
      <c r="Y151" s="119"/>
      <c r="Z151" s="119"/>
      <c r="AA151" s="119"/>
      <c r="AB151" s="119"/>
    </row>
    <row r="152" spans="1:28" x14ac:dyDescent="0.25">
      <c r="A152" s="128">
        <v>16132</v>
      </c>
      <c r="B152" s="143">
        <f t="shared" si="55"/>
        <v>106.79961599999999</v>
      </c>
      <c r="C152" s="138">
        <v>4.851</v>
      </c>
      <c r="D152" s="143">
        <v>22.015999999999998</v>
      </c>
      <c r="E152" s="134">
        <f t="shared" si="69"/>
        <v>0.10262290649923321</v>
      </c>
      <c r="F152" s="134">
        <f t="shared" si="70"/>
        <v>7.0981185738324637</v>
      </c>
      <c r="G152" s="133">
        <f t="shared" si="61"/>
        <v>29.114118573832464</v>
      </c>
      <c r="H152" s="133"/>
      <c r="I152" s="143">
        <f t="shared" si="56"/>
        <v>117.597942</v>
      </c>
      <c r="J152" s="143">
        <f t="shared" si="68"/>
        <v>4.851</v>
      </c>
      <c r="K152" s="143">
        <v>24.242000000000001</v>
      </c>
      <c r="L152" s="134">
        <f t="shared" si="71"/>
        <v>8.7266417800304544E-2</v>
      </c>
      <c r="M152" s="134">
        <f t="shared" si="72"/>
        <v>2.8978559358947122</v>
      </c>
      <c r="N152" s="133">
        <f t="shared" si="62"/>
        <v>27.139855935894712</v>
      </c>
      <c r="O152" s="133">
        <f t="shared" si="63"/>
        <v>1.9742626379377519</v>
      </c>
      <c r="P152" s="133"/>
      <c r="Q152" s="133"/>
      <c r="R152" s="133"/>
      <c r="S152" s="119"/>
      <c r="T152" s="119"/>
      <c r="U152" s="119"/>
      <c r="V152" s="119"/>
      <c r="W152" s="119"/>
      <c r="X152" s="119"/>
      <c r="Y152" s="119"/>
      <c r="Z152" s="119"/>
      <c r="AA152" s="119"/>
      <c r="AB152" s="119"/>
    </row>
    <row r="153" spans="1:28" x14ac:dyDescent="0.25">
      <c r="A153" s="128">
        <v>16163</v>
      </c>
      <c r="B153" s="143">
        <f t="shared" si="55"/>
        <v>91.106630999999993</v>
      </c>
      <c r="C153" s="138">
        <v>4.851</v>
      </c>
      <c r="D153" s="143">
        <v>18.780999999999999</v>
      </c>
      <c r="E153" s="134">
        <f t="shared" si="69"/>
        <v>8.7543641304601155E-2</v>
      </c>
      <c r="F153" s="134">
        <f t="shared" si="70"/>
        <v>6.0551310381153485</v>
      </c>
      <c r="G153" s="133">
        <f t="shared" si="61"/>
        <v>24.836131038115347</v>
      </c>
      <c r="H153" s="133"/>
      <c r="I153" s="133">
        <f t="shared" si="56"/>
        <v>110.559141</v>
      </c>
      <c r="J153" s="133">
        <f t="shared" si="68"/>
        <v>4.851</v>
      </c>
      <c r="K153" s="133">
        <v>22.791</v>
      </c>
      <c r="L153" s="134">
        <f t="shared" si="71"/>
        <v>8.2043104037898718E-2</v>
      </c>
      <c r="M153" s="134">
        <f t="shared" si="72"/>
        <v>2.724405355786502</v>
      </c>
      <c r="N153" s="133">
        <f t="shared" si="62"/>
        <v>25.515405355786502</v>
      </c>
      <c r="O153" s="133">
        <f t="shared" si="63"/>
        <v>-0.67927431767115465</v>
      </c>
      <c r="P153" s="133"/>
      <c r="Q153" s="133"/>
      <c r="R153" s="133"/>
      <c r="S153" s="119"/>
      <c r="T153" s="119"/>
      <c r="U153" s="119"/>
      <c r="V153" s="119"/>
      <c r="W153" s="119"/>
      <c r="X153" s="119"/>
      <c r="Y153" s="119"/>
      <c r="Z153" s="119"/>
      <c r="AA153" s="119"/>
      <c r="AB153" s="119"/>
    </row>
    <row r="154" spans="1:28" x14ac:dyDescent="0.25">
      <c r="A154" s="128">
        <v>16193</v>
      </c>
      <c r="B154" s="143">
        <f t="shared" si="55"/>
        <v>95.773292999999995</v>
      </c>
      <c r="C154" s="138">
        <v>4.851</v>
      </c>
      <c r="D154" s="143">
        <v>19.742999999999999</v>
      </c>
      <c r="E154" s="134">
        <f t="shared" si="69"/>
        <v>9.2027799918893594E-2</v>
      </c>
      <c r="F154" s="134">
        <f t="shared" si="70"/>
        <v>6.365286836990113</v>
      </c>
      <c r="G154" s="133">
        <f t="shared" si="61"/>
        <v>26.108286836990111</v>
      </c>
      <c r="H154" s="133"/>
      <c r="I154" s="133">
        <f t="shared" si="56"/>
        <v>120.217482</v>
      </c>
      <c r="J154" s="133">
        <f t="shared" si="68"/>
        <v>4.851</v>
      </c>
      <c r="K154" s="133">
        <v>24.782</v>
      </c>
      <c r="L154" s="134">
        <f t="shared" si="71"/>
        <v>8.9210311274942125E-2</v>
      </c>
      <c r="M154" s="134">
        <f t="shared" si="72"/>
        <v>2.9624068065070026</v>
      </c>
      <c r="N154" s="133">
        <f t="shared" si="62"/>
        <v>27.744406806507001</v>
      </c>
      <c r="O154" s="133">
        <f t="shared" si="63"/>
        <v>-1.6361199695168906</v>
      </c>
      <c r="P154" s="133"/>
      <c r="Q154" s="133"/>
      <c r="R154" s="133"/>
      <c r="S154" s="119"/>
      <c r="T154" s="119"/>
      <c r="U154" s="119"/>
      <c r="V154" s="119"/>
      <c r="W154" s="119"/>
      <c r="X154" s="119"/>
      <c r="Y154" s="119"/>
      <c r="Z154" s="119"/>
      <c r="AA154" s="119"/>
      <c r="AB154" s="119"/>
    </row>
    <row r="155" spans="1:28" x14ac:dyDescent="0.25">
      <c r="A155" s="128">
        <v>16224</v>
      </c>
      <c r="B155" s="143">
        <f t="shared" si="55"/>
        <v>86.988131999999993</v>
      </c>
      <c r="C155" s="138">
        <v>4.851</v>
      </c>
      <c r="D155" s="143">
        <v>17.931999999999999</v>
      </c>
      <c r="E155" s="134">
        <f t="shared" si="69"/>
        <v>8.3586208182424154E-2</v>
      </c>
      <c r="F155" s="134">
        <f t="shared" si="70"/>
        <v>5.7814072613537313</v>
      </c>
      <c r="G155" s="133">
        <f t="shared" si="61"/>
        <v>23.71340726135373</v>
      </c>
      <c r="H155" s="133"/>
      <c r="I155" s="133">
        <f t="shared" si="56"/>
        <v>132.77187000000001</v>
      </c>
      <c r="J155" s="133">
        <f t="shared" si="68"/>
        <v>4.851</v>
      </c>
      <c r="K155" s="133">
        <v>27.37</v>
      </c>
      <c r="L155" s="134">
        <f t="shared" si="71"/>
        <v>9.8526600742279327E-2</v>
      </c>
      <c r="M155" s="134">
        <f t="shared" si="72"/>
        <v>3.2717728308488692</v>
      </c>
      <c r="N155" s="133">
        <f t="shared" si="62"/>
        <v>30.641772830848872</v>
      </c>
      <c r="O155" s="133">
        <f t="shared" si="63"/>
        <v>-6.928365569495142</v>
      </c>
      <c r="P155" s="133"/>
      <c r="Q155" s="133"/>
      <c r="R155" s="133"/>
      <c r="S155" s="119"/>
      <c r="T155" s="119"/>
      <c r="U155" s="119"/>
      <c r="V155" s="119"/>
      <c r="W155" s="119"/>
      <c r="X155" s="119"/>
      <c r="Y155" s="119"/>
      <c r="Z155" s="119"/>
      <c r="AA155" s="119"/>
      <c r="AB155" s="119"/>
    </row>
    <row r="156" spans="1:28" x14ac:dyDescent="0.25">
      <c r="A156" s="128">
        <v>16254</v>
      </c>
      <c r="B156" s="143">
        <f t="shared" si="55"/>
        <v>75.641643000000002</v>
      </c>
      <c r="C156" s="138">
        <v>4.851</v>
      </c>
      <c r="D156" s="143">
        <v>15.593</v>
      </c>
      <c r="E156" s="134">
        <f t="shared" si="69"/>
        <v>7.2683456624388798E-2</v>
      </c>
      <c r="F156" s="134">
        <f t="shared" si="70"/>
        <v>5.0272966443391001</v>
      </c>
      <c r="G156" s="133">
        <f t="shared" si="61"/>
        <v>20.620296644339099</v>
      </c>
      <c r="H156" s="133"/>
      <c r="I156" s="133">
        <f t="shared" si="56"/>
        <v>122.565366</v>
      </c>
      <c r="J156" s="133">
        <f t="shared" si="68"/>
        <v>4.851</v>
      </c>
      <c r="K156" s="133">
        <v>25.265999999999998</v>
      </c>
      <c r="L156" s="134">
        <f t="shared" si="71"/>
        <v>9.095261579665434E-2</v>
      </c>
      <c r="M156" s="134">
        <f t="shared" si="72"/>
        <v>3.0202635127595001</v>
      </c>
      <c r="N156" s="133">
        <f t="shared" si="62"/>
        <v>28.286263512759497</v>
      </c>
      <c r="O156" s="133">
        <f t="shared" si="63"/>
        <v>-7.6659668684203979</v>
      </c>
      <c r="P156" s="133"/>
      <c r="Q156" s="133"/>
      <c r="R156" s="133"/>
      <c r="S156" s="119"/>
      <c r="T156" s="119"/>
      <c r="U156" s="119"/>
      <c r="V156" s="119"/>
      <c r="W156" s="119"/>
      <c r="X156" s="119"/>
      <c r="Y156" s="119"/>
      <c r="Z156" s="119"/>
      <c r="AA156" s="119"/>
      <c r="AB156" s="119"/>
    </row>
    <row r="157" spans="1:28" x14ac:dyDescent="0.25">
      <c r="A157" s="128">
        <v>16285</v>
      </c>
      <c r="B157" s="143">
        <f t="shared" si="55"/>
        <v>87.075449999999989</v>
      </c>
      <c r="C157" s="138">
        <v>4.851</v>
      </c>
      <c r="D157" s="143">
        <v>17.95</v>
      </c>
      <c r="E157" s="134">
        <f t="shared" si="69"/>
        <v>8.3670111358159355E-2</v>
      </c>
      <c r="F157" s="134">
        <f t="shared" si="70"/>
        <v>5.7872105923098083</v>
      </c>
      <c r="G157" s="133">
        <f t="shared" si="61"/>
        <v>23.737210592309808</v>
      </c>
      <c r="H157" s="133"/>
      <c r="I157" s="133">
        <f t="shared" si="56"/>
        <v>115.84673100000001</v>
      </c>
      <c r="J157" s="133">
        <f t="shared" si="68"/>
        <v>4.851</v>
      </c>
      <c r="K157" s="133">
        <v>23.881</v>
      </c>
      <c r="L157" s="134">
        <f t="shared" si="71"/>
        <v>8.5966889014482004E-2</v>
      </c>
      <c r="M157" s="134">
        <f t="shared" si="72"/>
        <v>2.8547024835039032</v>
      </c>
      <c r="N157" s="133">
        <f t="shared" si="62"/>
        <v>26.735702483503903</v>
      </c>
      <c r="O157" s="133">
        <f t="shared" si="63"/>
        <v>-2.9984918911940959</v>
      </c>
      <c r="P157" s="133"/>
      <c r="Q157" s="133"/>
      <c r="R157" s="133"/>
      <c r="S157" s="119"/>
      <c r="T157" s="119"/>
      <c r="U157" s="119"/>
      <c r="V157" s="119"/>
      <c r="W157" s="119"/>
      <c r="X157" s="119"/>
      <c r="Y157" s="119"/>
      <c r="Z157" s="119"/>
      <c r="AA157" s="119"/>
      <c r="AB157" s="119"/>
    </row>
    <row r="158" spans="1:28" x14ac:dyDescent="0.25">
      <c r="A158" s="128">
        <v>16316</v>
      </c>
      <c r="B158" s="143">
        <f t="shared" si="55"/>
        <v>80.492643000000001</v>
      </c>
      <c r="C158" s="138">
        <v>4.851</v>
      </c>
      <c r="D158" s="143">
        <v>16.593</v>
      </c>
      <c r="E158" s="134">
        <f t="shared" si="69"/>
        <v>7.734474416523332E-2</v>
      </c>
      <c r="F158" s="134">
        <f t="shared" si="70"/>
        <v>5.3497039196766929</v>
      </c>
      <c r="G158" s="133">
        <f t="shared" si="61"/>
        <v>21.942703919676692</v>
      </c>
      <c r="H158" s="133"/>
      <c r="I158" s="133">
        <f t="shared" si="56"/>
        <v>102.21542100000001</v>
      </c>
      <c r="J158" s="133">
        <f t="shared" si="68"/>
        <v>4.851</v>
      </c>
      <c r="K158" s="133">
        <v>21.071000000000002</v>
      </c>
      <c r="L158" s="134">
        <f t="shared" si="71"/>
        <v>7.585144334090492E-2</v>
      </c>
      <c r="M158" s="134">
        <f t="shared" si="72"/>
        <v>2.5187988790214293</v>
      </c>
      <c r="N158" s="133">
        <f t="shared" si="62"/>
        <v>23.58979887902143</v>
      </c>
      <c r="O158" s="133">
        <f t="shared" si="63"/>
        <v>-1.6470949593447379</v>
      </c>
      <c r="P158" s="133"/>
      <c r="Q158" s="133"/>
      <c r="R158" s="133"/>
      <c r="S158" s="119"/>
      <c r="T158" s="119"/>
      <c r="U158" s="119"/>
      <c r="V158" s="119"/>
      <c r="W158" s="119"/>
      <c r="X158" s="119"/>
      <c r="Y158" s="119"/>
      <c r="Z158" s="119"/>
      <c r="AA158" s="119"/>
      <c r="AB158" s="119"/>
    </row>
    <row r="159" spans="1:28" x14ac:dyDescent="0.25">
      <c r="A159" s="128">
        <v>16346</v>
      </c>
      <c r="B159" s="143">
        <f t="shared" si="55"/>
        <v>82.175940000000011</v>
      </c>
      <c r="C159" s="138">
        <v>4.851</v>
      </c>
      <c r="D159" s="143">
        <v>16.940000000000001</v>
      </c>
      <c r="E159" s="134">
        <f t="shared" si="69"/>
        <v>7.8962210941906377E-2</v>
      </c>
      <c r="F159" s="134">
        <f t="shared" si="70"/>
        <v>5.4615792442188384</v>
      </c>
      <c r="G159" s="133">
        <f t="shared" si="61"/>
        <v>22.401579244218841</v>
      </c>
      <c r="H159" s="133"/>
      <c r="I159" s="133">
        <f t="shared" si="56"/>
        <v>115.18699500000001</v>
      </c>
      <c r="J159" s="133">
        <f t="shared" si="68"/>
        <v>4.851</v>
      </c>
      <c r="K159" s="133">
        <v>23.745000000000001</v>
      </c>
      <c r="L159" s="134">
        <f t="shared" si="71"/>
        <v>8.5477315843091803E-2</v>
      </c>
      <c r="M159" s="134">
        <f t="shared" si="72"/>
        <v>2.8384452272015488</v>
      </c>
      <c r="N159" s="133">
        <f t="shared" si="62"/>
        <v>26.583445227201551</v>
      </c>
      <c r="O159" s="133">
        <f t="shared" si="63"/>
        <v>-4.1818659829827105</v>
      </c>
      <c r="P159" s="133"/>
      <c r="Q159" s="133"/>
      <c r="R159" s="133"/>
      <c r="S159" s="119"/>
      <c r="T159" s="119"/>
      <c r="U159" s="119"/>
      <c r="V159" s="119"/>
      <c r="W159" s="119"/>
      <c r="X159" s="119"/>
      <c r="Y159" s="119"/>
      <c r="Z159" s="119"/>
      <c r="AA159" s="119"/>
      <c r="AB159" s="119"/>
    </row>
    <row r="160" spans="1:28" x14ac:dyDescent="0.25">
      <c r="A160" s="128">
        <v>16377</v>
      </c>
      <c r="B160" s="143">
        <f t="shared" si="55"/>
        <v>79.852310999999986</v>
      </c>
      <c r="C160" s="138">
        <v>4.851</v>
      </c>
      <c r="D160" s="143">
        <v>16.460999999999999</v>
      </c>
      <c r="E160" s="134">
        <f t="shared" si="69"/>
        <v>7.6729454209841841E-2</v>
      </c>
      <c r="F160" s="134">
        <f t="shared" si="70"/>
        <v>5.307146159332131</v>
      </c>
      <c r="G160" s="133">
        <f t="shared" si="61"/>
        <v>21.768146159332129</v>
      </c>
      <c r="H160" s="133"/>
      <c r="I160" s="133">
        <f t="shared" si="56"/>
        <v>115.94375099999999</v>
      </c>
      <c r="J160" s="133">
        <f t="shared" si="68"/>
        <v>4.851</v>
      </c>
      <c r="K160" s="133">
        <v>23.901</v>
      </c>
      <c r="L160" s="134">
        <f t="shared" si="71"/>
        <v>8.6038885069098209E-2</v>
      </c>
      <c r="M160" s="134">
        <f t="shared" si="72"/>
        <v>2.8570932564895437</v>
      </c>
      <c r="N160" s="133">
        <f t="shared" si="62"/>
        <v>26.758093256489545</v>
      </c>
      <c r="O160" s="133">
        <f t="shared" si="63"/>
        <v>-4.9899470971574154</v>
      </c>
      <c r="P160" s="133"/>
      <c r="Q160" s="133"/>
      <c r="R160" s="133"/>
      <c r="S160" s="119"/>
      <c r="T160" s="119"/>
      <c r="U160" s="119"/>
      <c r="V160" s="119"/>
      <c r="W160" s="119"/>
      <c r="X160" s="119"/>
      <c r="Y160" s="119"/>
      <c r="Z160" s="119"/>
      <c r="AA160" s="119"/>
      <c r="AB160" s="119"/>
    </row>
    <row r="161" spans="1:28" x14ac:dyDescent="0.25">
      <c r="A161" s="128">
        <v>16407</v>
      </c>
      <c r="B161" s="143">
        <f t="shared" si="55"/>
        <v>79.114958999999999</v>
      </c>
      <c r="C161" s="138">
        <v>4.851</v>
      </c>
      <c r="D161" s="143">
        <v>16.309000000000001</v>
      </c>
      <c r="E161" s="134">
        <f t="shared" si="69"/>
        <v>7.6020938503633478E-2</v>
      </c>
      <c r="F161" s="134">
        <f t="shared" si="70"/>
        <v>5.2581402534808168</v>
      </c>
      <c r="G161" s="133">
        <f t="shared" si="61"/>
        <v>21.567140253480819</v>
      </c>
      <c r="H161" s="133"/>
      <c r="I161" s="133">
        <f t="shared" si="56"/>
        <v>110.80654199999999</v>
      </c>
      <c r="J161" s="133">
        <f t="shared" si="68"/>
        <v>4.851</v>
      </c>
      <c r="K161" s="133">
        <v>22.841999999999999</v>
      </c>
      <c r="L161" s="134">
        <f t="shared" si="71"/>
        <v>8.2226693977170043E-2</v>
      </c>
      <c r="M161" s="134">
        <f t="shared" si="72"/>
        <v>2.7305018268998853</v>
      </c>
      <c r="N161" s="133">
        <f t="shared" si="62"/>
        <v>25.572501826899884</v>
      </c>
      <c r="O161" s="133">
        <f t="shared" si="63"/>
        <v>-4.0053615734190657</v>
      </c>
      <c r="P161" s="133"/>
      <c r="Q161" s="133"/>
      <c r="R161" s="133"/>
      <c r="S161" s="119"/>
      <c r="T161" s="119"/>
      <c r="U161" s="119"/>
      <c r="V161" s="119"/>
      <c r="W161" s="119"/>
      <c r="X161" s="119"/>
      <c r="Y161" s="119"/>
      <c r="Z161" s="119"/>
      <c r="AA161" s="119"/>
      <c r="AB161" s="119"/>
    </row>
    <row r="162" spans="1:28" x14ac:dyDescent="0.25">
      <c r="A162" s="128">
        <v>16438</v>
      </c>
      <c r="B162" s="143">
        <f t="shared" si="55"/>
        <v>102.89456100000001</v>
      </c>
      <c r="C162" s="138">
        <v>4.851</v>
      </c>
      <c r="D162" s="143">
        <v>21.211000000000002</v>
      </c>
      <c r="E162" s="134">
        <f t="shared" ref="E162:E173" si="73">D162/Q$19</f>
        <v>8.1210947071796144E-2</v>
      </c>
      <c r="F162" s="134">
        <f t="shared" ref="F162:F173" si="74">E162*T$19</f>
        <v>4.8414718206322025</v>
      </c>
      <c r="G162" s="133">
        <f t="shared" si="61"/>
        <v>26.052471820632206</v>
      </c>
      <c r="H162" s="133"/>
      <c r="I162" s="133">
        <f t="shared" si="56"/>
        <v>122.070564</v>
      </c>
      <c r="J162" s="133">
        <f t="shared" si="68"/>
        <v>4.851</v>
      </c>
      <c r="K162" s="133">
        <v>25.164000000000001</v>
      </c>
      <c r="L162" s="134">
        <f t="shared" ref="L162:L173" si="75">K162/V$19</f>
        <v>7.617698343504796E-2</v>
      </c>
      <c r="M162" s="134">
        <f t="shared" ref="M162:M173" si="76">L162*Y$19</f>
        <v>3.2119263295553657</v>
      </c>
      <c r="N162" s="133">
        <f t="shared" si="62"/>
        <v>28.375926329555366</v>
      </c>
      <c r="O162" s="133">
        <f t="shared" si="63"/>
        <v>-2.3234545089231595</v>
      </c>
      <c r="P162" s="133"/>
      <c r="Q162" s="133"/>
      <c r="R162" s="133"/>
      <c r="S162" s="119"/>
      <c r="T162" s="119"/>
      <c r="U162" s="119"/>
      <c r="V162" s="119"/>
      <c r="W162" s="119"/>
      <c r="X162" s="119"/>
      <c r="Y162" s="119"/>
      <c r="Z162" s="119"/>
      <c r="AA162" s="119"/>
      <c r="AB162" s="119"/>
    </row>
    <row r="163" spans="1:28" x14ac:dyDescent="0.25">
      <c r="A163" s="128">
        <v>16469</v>
      </c>
      <c r="B163" s="143">
        <f t="shared" si="55"/>
        <v>82.714400999999995</v>
      </c>
      <c r="C163" s="138">
        <v>4.851</v>
      </c>
      <c r="D163" s="143">
        <v>17.050999999999998</v>
      </c>
      <c r="E163" s="134">
        <f t="shared" si="73"/>
        <v>6.5283478314138693E-2</v>
      </c>
      <c r="F163" s="134">
        <f t="shared" si="74"/>
        <v>3.8919398431756953</v>
      </c>
      <c r="G163" s="133">
        <f t="shared" si="61"/>
        <v>20.942939843175694</v>
      </c>
      <c r="H163" s="133"/>
      <c r="I163" s="143">
        <f t="shared" si="56"/>
        <v>96.161372999999998</v>
      </c>
      <c r="J163" s="143">
        <f t="shared" si="68"/>
        <v>4.851</v>
      </c>
      <c r="K163" s="143">
        <v>19.823</v>
      </c>
      <c r="L163" s="134">
        <f t="shared" si="75"/>
        <v>6.0008597306984414E-2</v>
      </c>
      <c r="M163" s="134">
        <f t="shared" si="76"/>
        <v>2.5302024968516936</v>
      </c>
      <c r="N163" s="133">
        <f t="shared" si="62"/>
        <v>22.353202496851694</v>
      </c>
      <c r="O163" s="133">
        <f t="shared" si="63"/>
        <v>-1.4102626536759999</v>
      </c>
      <c r="P163" s="133"/>
      <c r="Q163" s="133"/>
      <c r="R163" s="133"/>
      <c r="S163" s="119"/>
      <c r="T163" s="119"/>
      <c r="U163" s="119"/>
      <c r="V163" s="119"/>
      <c r="W163" s="119"/>
      <c r="X163" s="119"/>
      <c r="Y163" s="119"/>
      <c r="Z163" s="119"/>
      <c r="AA163" s="119"/>
      <c r="AB163" s="119"/>
    </row>
    <row r="164" spans="1:28" x14ac:dyDescent="0.25">
      <c r="A164" s="128">
        <v>16497</v>
      </c>
      <c r="B164" s="143">
        <f t="shared" si="55"/>
        <v>91.911896999999996</v>
      </c>
      <c r="C164" s="138">
        <v>4.851</v>
      </c>
      <c r="D164" s="143">
        <v>18.946999999999999</v>
      </c>
      <c r="E164" s="134">
        <f t="shared" si="73"/>
        <v>7.254272849791718E-2</v>
      </c>
      <c r="F164" s="134">
        <f t="shared" si="74"/>
        <v>4.3247073021318334</v>
      </c>
      <c r="G164" s="133">
        <f t="shared" si="61"/>
        <v>23.271707302131833</v>
      </c>
      <c r="H164" s="133"/>
      <c r="I164" s="133">
        <f t="shared" si="56"/>
        <v>111.05879399999999</v>
      </c>
      <c r="J164" s="133">
        <f t="shared" si="68"/>
        <v>4.851</v>
      </c>
      <c r="K164" s="133">
        <v>22.893999999999998</v>
      </c>
      <c r="L164" s="134">
        <f t="shared" si="75"/>
        <v>6.9305192289063261E-2</v>
      </c>
      <c r="M164" s="134">
        <f t="shared" si="76"/>
        <v>2.9221841276760663</v>
      </c>
      <c r="N164" s="133">
        <f t="shared" si="62"/>
        <v>25.816184127676063</v>
      </c>
      <c r="O164" s="133">
        <f t="shared" si="63"/>
        <v>-2.5444768255442298</v>
      </c>
      <c r="P164" s="133"/>
      <c r="Q164" s="133"/>
      <c r="R164" s="133"/>
      <c r="S164" s="119"/>
      <c r="T164" s="119"/>
      <c r="U164" s="119"/>
      <c r="V164" s="119"/>
      <c r="W164" s="119"/>
      <c r="X164" s="119"/>
      <c r="Y164" s="119"/>
      <c r="Z164" s="119"/>
      <c r="AA164" s="119"/>
      <c r="AB164" s="119"/>
    </row>
    <row r="165" spans="1:28" x14ac:dyDescent="0.25">
      <c r="A165" s="128">
        <v>16528</v>
      </c>
      <c r="B165" s="143">
        <f t="shared" si="55"/>
        <v>113.988798</v>
      </c>
      <c r="C165" s="138">
        <v>4.851</v>
      </c>
      <c r="D165" s="143">
        <v>23.498000000000001</v>
      </c>
      <c r="E165" s="134">
        <f t="shared" si="73"/>
        <v>8.9967226170056369E-2</v>
      </c>
      <c r="F165" s="134">
        <f t="shared" si="74"/>
        <v>5.3634861553540842</v>
      </c>
      <c r="G165" s="133">
        <f t="shared" si="61"/>
        <v>28.861486155354086</v>
      </c>
      <c r="H165" s="133"/>
      <c r="I165" s="133">
        <f t="shared" si="56"/>
        <v>129.313107</v>
      </c>
      <c r="J165" s="133">
        <f t="shared" si="68"/>
        <v>4.851</v>
      </c>
      <c r="K165" s="133">
        <v>26.657</v>
      </c>
      <c r="L165" s="134">
        <f t="shared" si="75"/>
        <v>8.0696624043398252E-2</v>
      </c>
      <c r="M165" s="134">
        <f t="shared" si="76"/>
        <v>3.4024924561658474</v>
      </c>
      <c r="N165" s="133">
        <f t="shared" si="62"/>
        <v>30.059492456165849</v>
      </c>
      <c r="O165" s="133">
        <f t="shared" si="63"/>
        <v>-1.1980063008117625</v>
      </c>
      <c r="P165" s="133"/>
      <c r="Q165" s="133"/>
      <c r="R165" s="133"/>
      <c r="S165" s="119"/>
      <c r="T165" s="119"/>
      <c r="U165" s="119"/>
      <c r="V165" s="119"/>
      <c r="W165" s="119"/>
      <c r="X165" s="119"/>
      <c r="Y165" s="119"/>
      <c r="Z165" s="119"/>
      <c r="AA165" s="119"/>
      <c r="AB165" s="119"/>
    </row>
    <row r="166" spans="1:28" x14ac:dyDescent="0.25">
      <c r="A166" s="128">
        <v>16558</v>
      </c>
      <c r="B166" s="143">
        <f t="shared" si="55"/>
        <v>108.22095899999999</v>
      </c>
      <c r="C166" s="138">
        <v>4.851</v>
      </c>
      <c r="D166" s="143">
        <v>22.308999999999997</v>
      </c>
      <c r="E166" s="134">
        <f t="shared" si="73"/>
        <v>8.5414879931389368E-2</v>
      </c>
      <c r="F166" s="134">
        <f t="shared" si="74"/>
        <v>5.0920934819897123</v>
      </c>
      <c r="G166" s="133">
        <f t="shared" si="61"/>
        <v>27.401093481989712</v>
      </c>
      <c r="H166" s="133"/>
      <c r="I166" s="133">
        <f t="shared" si="56"/>
        <v>126.90701100000001</v>
      </c>
      <c r="J166" s="133">
        <f t="shared" si="68"/>
        <v>4.851</v>
      </c>
      <c r="K166" s="133">
        <v>26.161000000000001</v>
      </c>
      <c r="L166" s="134">
        <f t="shared" si="75"/>
        <v>7.9195122541896756E-2</v>
      </c>
      <c r="M166" s="134">
        <f t="shared" si="76"/>
        <v>3.3391831468565383</v>
      </c>
      <c r="N166" s="133">
        <f t="shared" si="62"/>
        <v>29.500183146856539</v>
      </c>
      <c r="O166" s="133">
        <f t="shared" si="63"/>
        <v>-2.0990896648668276</v>
      </c>
      <c r="P166" s="133"/>
      <c r="Q166" s="133"/>
      <c r="R166" s="133"/>
      <c r="S166" s="119"/>
      <c r="T166" s="119"/>
      <c r="U166" s="119"/>
      <c r="V166" s="119"/>
      <c r="W166" s="119"/>
      <c r="X166" s="119"/>
      <c r="Y166" s="119"/>
      <c r="Z166" s="119"/>
      <c r="AA166" s="119"/>
      <c r="AB166" s="119"/>
    </row>
    <row r="167" spans="1:28" x14ac:dyDescent="0.25">
      <c r="A167" s="128">
        <v>16589</v>
      </c>
      <c r="B167" s="143">
        <f t="shared" si="55"/>
        <v>94.555692000000008</v>
      </c>
      <c r="C167" s="138">
        <v>4.851</v>
      </c>
      <c r="D167" s="143">
        <v>19.492000000000001</v>
      </c>
      <c r="E167" s="134">
        <f t="shared" si="73"/>
        <v>7.4629380053908373E-2</v>
      </c>
      <c r="F167" s="134">
        <f t="shared" si="74"/>
        <v>4.4491051212938046</v>
      </c>
      <c r="G167" s="133">
        <f t="shared" si="61"/>
        <v>23.941105121293806</v>
      </c>
      <c r="H167" s="133"/>
      <c r="I167" s="133">
        <f t="shared" si="56"/>
        <v>122.51200499999999</v>
      </c>
      <c r="J167" s="133">
        <f t="shared" si="68"/>
        <v>4.851</v>
      </c>
      <c r="K167" s="133">
        <v>25.254999999999999</v>
      </c>
      <c r="L167" s="134">
        <f t="shared" si="75"/>
        <v>7.6452460525041177E-2</v>
      </c>
      <c r="M167" s="134">
        <f t="shared" si="76"/>
        <v>3.2235415455778398</v>
      </c>
      <c r="N167" s="133">
        <f t="shared" si="62"/>
        <v>28.478541545577841</v>
      </c>
      <c r="O167" s="133">
        <f t="shared" si="63"/>
        <v>-4.537436424284035</v>
      </c>
      <c r="P167" s="133"/>
      <c r="Q167" s="133"/>
      <c r="R167" s="133"/>
      <c r="S167" s="119"/>
      <c r="T167" s="119"/>
      <c r="U167" s="119"/>
      <c r="V167" s="119"/>
      <c r="W167" s="119"/>
      <c r="X167" s="119"/>
      <c r="Y167" s="119"/>
      <c r="Z167" s="119"/>
      <c r="AA167" s="119"/>
      <c r="AB167" s="119"/>
    </row>
    <row r="168" spans="1:28" x14ac:dyDescent="0.25">
      <c r="A168" s="128">
        <v>16619</v>
      </c>
      <c r="B168" s="143">
        <f t="shared" si="55"/>
        <v>89.796860999999993</v>
      </c>
      <c r="C168" s="138">
        <v>4.851</v>
      </c>
      <c r="D168" s="143">
        <v>18.510999999999999</v>
      </c>
      <c r="E168" s="134">
        <f t="shared" si="73"/>
        <v>7.0873407253124243E-2</v>
      </c>
      <c r="F168" s="134">
        <f t="shared" si="74"/>
        <v>4.2251890468022575</v>
      </c>
      <c r="G168" s="133">
        <f t="shared" si="61"/>
        <v>22.736189046802256</v>
      </c>
      <c r="H168" s="133"/>
      <c r="I168" s="133">
        <f t="shared" si="56"/>
        <v>148.23200699999998</v>
      </c>
      <c r="J168" s="133">
        <f t="shared" si="68"/>
        <v>4.851</v>
      </c>
      <c r="K168" s="133">
        <v>30.556999999999999</v>
      </c>
      <c r="L168" s="134">
        <f t="shared" si="75"/>
        <v>9.2502785043107633E-2</v>
      </c>
      <c r="M168" s="134">
        <f t="shared" si="76"/>
        <v>3.9002874285575944</v>
      </c>
      <c r="N168" s="133">
        <f t="shared" si="62"/>
        <v>34.457287428557592</v>
      </c>
      <c r="O168" s="133">
        <f t="shared" si="63"/>
        <v>-11.721098381755336</v>
      </c>
      <c r="P168" s="133"/>
      <c r="Q168" s="133"/>
      <c r="R168" s="133"/>
      <c r="S168" s="119"/>
      <c r="T168" s="119"/>
      <c r="U168" s="119"/>
      <c r="V168" s="119"/>
      <c r="W168" s="119"/>
      <c r="X168" s="119"/>
      <c r="Y168" s="119"/>
      <c r="Z168" s="119"/>
      <c r="AA168" s="119"/>
      <c r="AB168" s="119"/>
    </row>
    <row r="169" spans="1:28" x14ac:dyDescent="0.25">
      <c r="A169" s="128">
        <v>16650</v>
      </c>
      <c r="B169" s="143">
        <f t="shared" si="55"/>
        <v>106.31936700000001</v>
      </c>
      <c r="C169" s="138">
        <v>4.851</v>
      </c>
      <c r="D169" s="143">
        <v>21.917000000000002</v>
      </c>
      <c r="E169" s="134">
        <f t="shared" si="73"/>
        <v>8.3914022298456278E-2</v>
      </c>
      <c r="F169" s="134">
        <f t="shared" si="74"/>
        <v>5.002618353344773</v>
      </c>
      <c r="G169" s="133">
        <f t="shared" si="61"/>
        <v>26.919618353344774</v>
      </c>
      <c r="H169" s="133"/>
      <c r="I169" s="133">
        <f t="shared" si="56"/>
        <v>136.82730599999999</v>
      </c>
      <c r="J169" s="133">
        <f t="shared" si="68"/>
        <v>4.851</v>
      </c>
      <c r="K169" s="133">
        <v>28.206</v>
      </c>
      <c r="L169" s="134">
        <f t="shared" si="75"/>
        <v>8.5385789014821287E-2</v>
      </c>
      <c r="M169" s="134">
        <f t="shared" si="76"/>
        <v>3.6002064080209286</v>
      </c>
      <c r="N169" s="133">
        <f t="shared" si="62"/>
        <v>31.806206408020927</v>
      </c>
      <c r="O169" s="133">
        <f t="shared" si="63"/>
        <v>-4.8865880546761531</v>
      </c>
      <c r="P169" s="133"/>
      <c r="Q169" s="133"/>
      <c r="R169" s="133"/>
      <c r="S169" s="119"/>
      <c r="T169" s="119"/>
      <c r="U169" s="119"/>
      <c r="V169" s="119"/>
      <c r="W169" s="119"/>
      <c r="X169" s="119"/>
      <c r="Y169" s="119"/>
      <c r="Z169" s="119"/>
      <c r="AA169" s="119"/>
      <c r="AB169" s="119"/>
    </row>
    <row r="170" spans="1:28" x14ac:dyDescent="0.25">
      <c r="A170" s="128">
        <v>16681</v>
      </c>
      <c r="B170" s="143">
        <f t="shared" si="55"/>
        <v>109.62289799999999</v>
      </c>
      <c r="C170" s="138">
        <v>4.851</v>
      </c>
      <c r="D170" s="143">
        <v>22.597999999999999</v>
      </c>
      <c r="E170" s="134">
        <f t="shared" si="73"/>
        <v>8.6521379563832407E-2</v>
      </c>
      <c r="F170" s="134">
        <f t="shared" si="74"/>
        <v>5.1580585640774368</v>
      </c>
      <c r="G170" s="133">
        <f t="shared" si="61"/>
        <v>27.756058564077435</v>
      </c>
      <c r="H170" s="133"/>
      <c r="I170" s="133">
        <f t="shared" si="56"/>
        <v>132.38864100000001</v>
      </c>
      <c r="J170" s="133">
        <f t="shared" si="68"/>
        <v>4.851</v>
      </c>
      <c r="K170" s="133">
        <v>27.291</v>
      </c>
      <c r="L170" s="134">
        <f t="shared" si="75"/>
        <v>8.2615882011043307E-2</v>
      </c>
      <c r="M170" s="134">
        <f t="shared" si="76"/>
        <v>3.4834160491136337</v>
      </c>
      <c r="N170" s="133">
        <f t="shared" si="62"/>
        <v>30.774416049113633</v>
      </c>
      <c r="O170" s="133">
        <f t="shared" si="63"/>
        <v>-3.0183574850361978</v>
      </c>
      <c r="P170" s="133"/>
      <c r="Q170" s="133"/>
      <c r="R170" s="133"/>
      <c r="S170" s="119"/>
      <c r="T170" s="119"/>
      <c r="U170" s="119"/>
      <c r="V170" s="119"/>
      <c r="W170" s="119"/>
      <c r="X170" s="119"/>
      <c r="Y170" s="119"/>
      <c r="Z170" s="119"/>
      <c r="AA170" s="119"/>
      <c r="AB170" s="119"/>
    </row>
    <row r="171" spans="1:28" x14ac:dyDescent="0.25">
      <c r="A171" s="128">
        <v>16711</v>
      </c>
      <c r="B171" s="143">
        <f t="shared" si="55"/>
        <v>121.92018299999999</v>
      </c>
      <c r="C171" s="138">
        <v>4.851</v>
      </c>
      <c r="D171" s="143">
        <v>25.132999999999999</v>
      </c>
      <c r="E171" s="134">
        <f t="shared" si="73"/>
        <v>9.6227180838029905E-2</v>
      </c>
      <c r="F171" s="134">
        <f t="shared" si="74"/>
        <v>5.7366796128399953</v>
      </c>
      <c r="G171" s="133">
        <f t="shared" si="61"/>
        <v>30.869679612839995</v>
      </c>
      <c r="H171" s="133"/>
      <c r="I171" s="133">
        <f t="shared" si="56"/>
        <v>152.59790699999999</v>
      </c>
      <c r="J171" s="133">
        <f t="shared" si="68"/>
        <v>4.851</v>
      </c>
      <c r="K171" s="133">
        <v>31.457000000000001</v>
      </c>
      <c r="L171" s="134">
        <f t="shared" si="75"/>
        <v>9.5227283735348264E-2</v>
      </c>
      <c r="M171" s="134">
        <f t="shared" si="76"/>
        <v>4.0151631914172281</v>
      </c>
      <c r="N171" s="133">
        <f t="shared" si="62"/>
        <v>35.472163191417231</v>
      </c>
      <c r="O171" s="133">
        <f t="shared" si="63"/>
        <v>-4.6024835785772353</v>
      </c>
      <c r="P171" s="133"/>
      <c r="Q171" s="133"/>
      <c r="R171" s="133"/>
      <c r="S171" s="119"/>
      <c r="T171" s="119"/>
      <c r="U171" s="119"/>
      <c r="V171" s="119"/>
      <c r="W171" s="119"/>
      <c r="X171" s="119"/>
      <c r="Y171" s="119"/>
      <c r="Z171" s="119"/>
      <c r="AA171" s="119"/>
      <c r="AB171" s="119"/>
    </row>
    <row r="172" spans="1:28" x14ac:dyDescent="0.25">
      <c r="A172" s="128">
        <v>16742</v>
      </c>
      <c r="B172" s="143">
        <f t="shared" si="55"/>
        <v>127.76078699999999</v>
      </c>
      <c r="C172" s="138">
        <v>4.851</v>
      </c>
      <c r="D172" s="143">
        <v>26.337</v>
      </c>
      <c r="E172" s="134">
        <f t="shared" si="73"/>
        <v>0.1008369578534673</v>
      </c>
      <c r="F172" s="134">
        <f t="shared" si="74"/>
        <v>6.0114960793923107</v>
      </c>
      <c r="G172" s="133">
        <f t="shared" si="61"/>
        <v>32.348496079392312</v>
      </c>
      <c r="H172" s="133"/>
      <c r="I172" s="133">
        <f t="shared" si="56"/>
        <v>164.09477699999999</v>
      </c>
      <c r="J172" s="133">
        <f t="shared" si="68"/>
        <v>4.851</v>
      </c>
      <c r="K172" s="133">
        <v>33.826999999999998</v>
      </c>
      <c r="L172" s="134">
        <f t="shared" si="75"/>
        <v>0.10240179695824858</v>
      </c>
      <c r="M172" s="134">
        <f t="shared" si="76"/>
        <v>4.3176693669475981</v>
      </c>
      <c r="N172" s="133">
        <f t="shared" si="62"/>
        <v>38.144669366947596</v>
      </c>
      <c r="O172" s="133">
        <f t="shared" si="63"/>
        <v>-5.796173287555284</v>
      </c>
      <c r="P172" s="133"/>
      <c r="Q172" s="133"/>
      <c r="R172" s="133"/>
      <c r="S172" s="119"/>
      <c r="T172" s="119"/>
      <c r="U172" s="119"/>
      <c r="V172" s="119"/>
      <c r="W172" s="119"/>
      <c r="X172" s="119"/>
      <c r="Y172" s="119"/>
      <c r="Z172" s="119"/>
      <c r="AA172" s="119"/>
      <c r="AB172" s="119"/>
    </row>
    <row r="173" spans="1:28" x14ac:dyDescent="0.25">
      <c r="A173" s="128">
        <v>16772</v>
      </c>
      <c r="B173" s="143">
        <f t="shared" si="55"/>
        <v>117.29718</v>
      </c>
      <c r="C173" s="138">
        <v>4.851</v>
      </c>
      <c r="D173" s="143">
        <v>24.18</v>
      </c>
      <c r="E173" s="134">
        <f t="shared" si="73"/>
        <v>9.2578412153883863E-2</v>
      </c>
      <c r="F173" s="134">
        <f t="shared" si="74"/>
        <v>5.5191546189659446</v>
      </c>
      <c r="G173" s="133">
        <f t="shared" si="61"/>
        <v>29.699154618965945</v>
      </c>
      <c r="H173" s="133"/>
      <c r="I173" s="133">
        <f t="shared" si="56"/>
        <v>160.29644399999998</v>
      </c>
      <c r="J173" s="133">
        <f t="shared" si="68"/>
        <v>4.851</v>
      </c>
      <c r="K173" s="133">
        <v>33.043999999999997</v>
      </c>
      <c r="L173" s="134">
        <f t="shared" si="75"/>
        <v>0.10003148309599923</v>
      </c>
      <c r="M173" s="134">
        <f t="shared" si="76"/>
        <v>4.217727453259716</v>
      </c>
      <c r="N173" s="133">
        <f t="shared" si="62"/>
        <v>37.261727453259709</v>
      </c>
      <c r="O173" s="133">
        <f t="shared" si="63"/>
        <v>-7.5625728342937641</v>
      </c>
      <c r="P173" s="133"/>
      <c r="Q173" s="133"/>
      <c r="R173" s="133"/>
      <c r="S173" s="119"/>
      <c r="T173" s="119"/>
      <c r="U173" s="119"/>
      <c r="V173" s="119"/>
      <c r="W173" s="119"/>
      <c r="X173" s="119"/>
      <c r="Y173" s="119"/>
      <c r="Z173" s="119"/>
      <c r="AA173" s="119"/>
      <c r="AB173" s="119"/>
    </row>
    <row r="174" spans="1:28" x14ac:dyDescent="0.25">
      <c r="A174" s="128">
        <v>16803</v>
      </c>
      <c r="B174" s="143">
        <v>176.61500000000001</v>
      </c>
      <c r="C174" s="138">
        <v>4.851</v>
      </c>
      <c r="D174" s="133">
        <f>B174/C174</f>
        <v>36.407957122242841</v>
      </c>
      <c r="E174" s="134">
        <f t="shared" ref="E174:E185" si="77">D174/Q$20</f>
        <v>0.10561683123792032</v>
      </c>
      <c r="F174" s="134">
        <f t="shared" ref="F174:F185" si="78">E174*T$20</f>
        <v>2.5118451889307947</v>
      </c>
      <c r="G174" s="133">
        <f t="shared" si="61"/>
        <v>38.919802311173633</v>
      </c>
      <c r="H174" s="133"/>
      <c r="I174" s="133">
        <f t="shared" si="56"/>
        <v>183.47452200000001</v>
      </c>
      <c r="J174" s="133">
        <f t="shared" si="68"/>
        <v>4.851</v>
      </c>
      <c r="K174" s="133">
        <v>37.822000000000003</v>
      </c>
      <c r="L174" s="134">
        <f t="shared" ref="L174:L184" si="79">K174/V$20</f>
        <v>6.9653518771569917E-2</v>
      </c>
      <c r="M174" s="134">
        <f t="shared" ref="M174:M185" si="80">L174*Y$20</f>
        <v>4.0119033742048886</v>
      </c>
      <c r="N174" s="133">
        <f t="shared" si="62"/>
        <v>41.833903374204894</v>
      </c>
      <c r="O174" s="133">
        <f t="shared" si="63"/>
        <v>-2.9141010630312607</v>
      </c>
      <c r="P174" s="133"/>
      <c r="Q174" s="133"/>
      <c r="R174" s="133"/>
      <c r="S174" s="119"/>
      <c r="T174" s="133"/>
      <c r="U174" s="133"/>
      <c r="V174" s="119"/>
      <c r="W174" s="119"/>
      <c r="X174" s="119"/>
      <c r="Y174" s="119"/>
      <c r="Z174" s="119"/>
      <c r="AA174" s="119"/>
      <c r="AB174" s="119"/>
    </row>
    <row r="175" spans="1:28" x14ac:dyDescent="0.25">
      <c r="A175" s="128">
        <v>16834</v>
      </c>
      <c r="B175" s="143">
        <v>193.05599999999998</v>
      </c>
      <c r="C175" s="138">
        <v>4.851</v>
      </c>
      <c r="D175" s="133">
        <f t="shared" ref="D175:D197" si="81">B175/C175</f>
        <v>39.797155225726648</v>
      </c>
      <c r="E175" s="134">
        <f t="shared" si="77"/>
        <v>0.1154486480280154</v>
      </c>
      <c r="F175" s="134">
        <f t="shared" si="78"/>
        <v>2.7456715725970238</v>
      </c>
      <c r="G175" s="133">
        <f t="shared" si="61"/>
        <v>42.542826798323674</v>
      </c>
      <c r="H175" s="133"/>
      <c r="I175" s="133">
        <f t="shared" si="56"/>
        <v>181.340082</v>
      </c>
      <c r="J175" s="133">
        <f t="shared" si="68"/>
        <v>4.851</v>
      </c>
      <c r="K175" s="133">
        <v>37.381999999999998</v>
      </c>
      <c r="L175" s="134">
        <f t="shared" si="79"/>
        <v>6.8843208680631013E-2</v>
      </c>
      <c r="M175" s="134">
        <f t="shared" si="80"/>
        <v>3.9652311335869901</v>
      </c>
      <c r="N175" s="133">
        <f t="shared" si="62"/>
        <v>41.347231133586988</v>
      </c>
      <c r="O175" s="133">
        <f t="shared" si="63"/>
        <v>1.1955956647366861</v>
      </c>
      <c r="P175" s="133"/>
      <c r="Q175" s="133"/>
      <c r="R175" s="133"/>
      <c r="S175" s="119"/>
      <c r="T175" s="133"/>
      <c r="U175" s="133"/>
      <c r="V175" s="119"/>
      <c r="W175" s="119"/>
      <c r="X175" s="119"/>
      <c r="Y175" s="119"/>
      <c r="Z175" s="119"/>
      <c r="AA175" s="119"/>
      <c r="AB175" s="119"/>
    </row>
    <row r="176" spans="1:28" x14ac:dyDescent="0.25">
      <c r="A176" s="128">
        <v>16862</v>
      </c>
      <c r="B176" s="143">
        <v>143.93099999999998</v>
      </c>
      <c r="C176" s="138">
        <v>4.851</v>
      </c>
      <c r="D176" s="133">
        <f t="shared" si="81"/>
        <v>29.670377241805809</v>
      </c>
      <c r="E176" s="134">
        <f t="shared" si="77"/>
        <v>8.6071602847465414E-2</v>
      </c>
      <c r="F176" s="134">
        <f t="shared" si="78"/>
        <v>2.0470084074851971</v>
      </c>
      <c r="G176" s="133">
        <f t="shared" si="61"/>
        <v>31.717385649291007</v>
      </c>
      <c r="H176" s="133"/>
      <c r="I176" s="133">
        <f t="shared" si="56"/>
        <v>191.22642000000002</v>
      </c>
      <c r="J176" s="133">
        <f t="shared" si="68"/>
        <v>4.851</v>
      </c>
      <c r="K176" s="133">
        <v>39.42</v>
      </c>
      <c r="L176" s="134">
        <f t="shared" si="79"/>
        <v>7.2596417692752518E-2</v>
      </c>
      <c r="M176" s="134">
        <f t="shared" si="80"/>
        <v>4.1814084662671647</v>
      </c>
      <c r="N176" s="133">
        <f t="shared" si="62"/>
        <v>43.601408466267166</v>
      </c>
      <c r="O176" s="133">
        <f t="shared" si="63"/>
        <v>-11.884022816976159</v>
      </c>
      <c r="P176" s="133"/>
      <c r="Q176" s="133"/>
      <c r="R176" s="133"/>
      <c r="S176" s="119"/>
      <c r="T176" s="133"/>
      <c r="U176" s="133"/>
      <c r="V176" s="119"/>
      <c r="W176" s="119"/>
      <c r="X176" s="119"/>
      <c r="Y176" s="119"/>
      <c r="Z176" s="119"/>
      <c r="AA176" s="119"/>
      <c r="AB176" s="119"/>
    </row>
    <row r="177" spans="1:28" x14ac:dyDescent="0.25">
      <c r="A177" s="128">
        <v>16893</v>
      </c>
      <c r="B177" s="143">
        <v>127.898</v>
      </c>
      <c r="C177" s="138">
        <v>4.851</v>
      </c>
      <c r="D177" s="133">
        <f t="shared" si="81"/>
        <v>26.365285508142652</v>
      </c>
      <c r="E177" s="134">
        <f t="shared" si="77"/>
        <v>7.6483772508946182E-2</v>
      </c>
      <c r="F177" s="134">
        <f t="shared" si="78"/>
        <v>1.8189846614040182</v>
      </c>
      <c r="G177" s="133">
        <f t="shared" si="61"/>
        <v>28.184270169546672</v>
      </c>
      <c r="H177" s="133"/>
      <c r="I177" s="133">
        <f t="shared" si="56"/>
        <v>172.225053</v>
      </c>
      <c r="J177" s="133">
        <f t="shared" si="68"/>
        <v>4.851</v>
      </c>
      <c r="K177" s="133">
        <v>35.503</v>
      </c>
      <c r="L177" s="134">
        <f t="shared" si="79"/>
        <v>6.5382816269553334E-2</v>
      </c>
      <c r="M177" s="134">
        <f t="shared" si="80"/>
        <v>3.7659194514937377</v>
      </c>
      <c r="N177" s="133">
        <f t="shared" si="62"/>
        <v>39.268919451493737</v>
      </c>
      <c r="O177" s="133">
        <f t="shared" si="63"/>
        <v>-11.084649281947065</v>
      </c>
      <c r="P177" s="133"/>
      <c r="Q177" s="133"/>
      <c r="R177" s="133"/>
      <c r="S177" s="119"/>
      <c r="T177" s="133"/>
      <c r="U177" s="133"/>
      <c r="V177" s="119"/>
      <c r="W177" s="119"/>
      <c r="X177" s="119"/>
      <c r="Y177" s="119"/>
      <c r="Z177" s="119"/>
      <c r="AA177" s="119"/>
      <c r="AB177" s="119"/>
    </row>
    <row r="178" spans="1:28" x14ac:dyDescent="0.25">
      <c r="A178" s="128">
        <v>16923</v>
      </c>
      <c r="B178" s="143">
        <v>132.988</v>
      </c>
      <c r="C178" s="138">
        <v>4.851</v>
      </c>
      <c r="D178" s="133">
        <f t="shared" si="81"/>
        <v>27.414553700267987</v>
      </c>
      <c r="E178" s="134">
        <f t="shared" si="77"/>
        <v>7.9527623093556862E-2</v>
      </c>
      <c r="F178" s="134">
        <f t="shared" si="78"/>
        <v>1.8913754097077171</v>
      </c>
      <c r="G178" s="133">
        <f t="shared" si="61"/>
        <v>29.305929109975704</v>
      </c>
      <c r="H178" s="133"/>
      <c r="I178" s="133">
        <f t="shared" si="56"/>
        <v>204.16403700000001</v>
      </c>
      <c r="J178" s="133">
        <f t="shared" si="68"/>
        <v>4.851</v>
      </c>
      <c r="K178" s="133">
        <v>42.087000000000003</v>
      </c>
      <c r="L178" s="134">
        <f t="shared" si="79"/>
        <v>7.7508001812148036E-2</v>
      </c>
      <c r="M178" s="134">
        <f t="shared" si="80"/>
        <v>4.4643058883761082</v>
      </c>
      <c r="N178" s="133">
        <f t="shared" si="62"/>
        <v>46.551305888376113</v>
      </c>
      <c r="O178" s="133">
        <f t="shared" si="63"/>
        <v>-17.245376778400409</v>
      </c>
      <c r="P178" s="133"/>
      <c r="Q178" s="133"/>
      <c r="R178" s="133"/>
      <c r="S178" s="119"/>
      <c r="T178" s="133"/>
      <c r="U178" s="133"/>
      <c r="V178" s="119"/>
      <c r="W178" s="119"/>
      <c r="X178" s="119"/>
      <c r="Y178" s="119"/>
      <c r="Z178" s="119"/>
      <c r="AA178" s="119"/>
      <c r="AB178" s="119"/>
    </row>
    <row r="179" spans="1:28" x14ac:dyDescent="0.25">
      <c r="A179" s="128">
        <v>16954</v>
      </c>
      <c r="B179" s="143">
        <v>122.31099999999999</v>
      </c>
      <c r="C179" s="138">
        <v>4.851</v>
      </c>
      <c r="D179" s="133">
        <f t="shared" si="81"/>
        <v>25.213564213564212</v>
      </c>
      <c r="E179" s="134">
        <f t="shared" si="77"/>
        <v>7.3142712937979609E-2</v>
      </c>
      <c r="F179" s="134">
        <f t="shared" si="78"/>
        <v>1.7395255040812747</v>
      </c>
      <c r="G179" s="133">
        <f t="shared" si="61"/>
        <v>26.953089717645486</v>
      </c>
      <c r="H179" s="133"/>
      <c r="I179" s="133">
        <f t="shared" ref="I179:I197" si="82">J179*K179</f>
        <v>201.11760900000002</v>
      </c>
      <c r="J179" s="133">
        <f t="shared" si="68"/>
        <v>4.851</v>
      </c>
      <c r="K179" s="133">
        <v>41.459000000000003</v>
      </c>
      <c r="L179" s="134">
        <f t="shared" si="79"/>
        <v>7.6351468318717072E-2</v>
      </c>
      <c r="M179" s="134">
        <f t="shared" si="80"/>
        <v>4.3976918722214711</v>
      </c>
      <c r="N179" s="133">
        <f t="shared" si="62"/>
        <v>45.856691872221475</v>
      </c>
      <c r="O179" s="133">
        <f t="shared" si="63"/>
        <v>-18.903602154575989</v>
      </c>
      <c r="P179" s="133"/>
      <c r="Q179" s="133"/>
      <c r="R179" s="133"/>
      <c r="S179" s="119"/>
      <c r="T179" s="133"/>
      <c r="U179" s="133"/>
      <c r="V179" s="119"/>
      <c r="W179" s="119"/>
      <c r="X179" s="119"/>
      <c r="Y179" s="119"/>
      <c r="Z179" s="119"/>
      <c r="AA179" s="119"/>
      <c r="AB179" s="119"/>
    </row>
    <row r="180" spans="1:28" x14ac:dyDescent="0.25">
      <c r="A180" s="128">
        <v>16984</v>
      </c>
      <c r="B180" s="143">
        <v>129.61600000000001</v>
      </c>
      <c r="C180" s="138">
        <v>4.851</v>
      </c>
      <c r="D180" s="133">
        <f t="shared" si="81"/>
        <v>26.719439290867864</v>
      </c>
      <c r="E180" s="134">
        <f t="shared" si="77"/>
        <v>7.7511146832003386E-2</v>
      </c>
      <c r="F180" s="134">
        <f t="shared" si="78"/>
        <v>1.8434183167253846</v>
      </c>
      <c r="G180" s="133">
        <f t="shared" si="61"/>
        <v>28.562857607593248</v>
      </c>
      <c r="H180" s="133"/>
      <c r="I180" s="133">
        <f t="shared" si="82"/>
        <v>243.59781599999999</v>
      </c>
      <c r="J180" s="133">
        <f t="shared" si="68"/>
        <v>4.851</v>
      </c>
      <c r="K180" s="133">
        <v>50.216000000000001</v>
      </c>
      <c r="L180" s="134">
        <f t="shared" si="79"/>
        <v>9.247848074224406E-2</v>
      </c>
      <c r="M180" s="134">
        <f t="shared" si="80"/>
        <v>5.3265755337917797</v>
      </c>
      <c r="N180" s="133">
        <f t="shared" si="62"/>
        <v>55.542575533791783</v>
      </c>
      <c r="O180" s="133">
        <f t="shared" si="63"/>
        <v>-26.979717926198536</v>
      </c>
      <c r="P180" s="133"/>
      <c r="Q180" s="133"/>
      <c r="R180" s="133"/>
      <c r="S180" s="119"/>
      <c r="T180" s="133"/>
      <c r="U180" s="133"/>
      <c r="V180" s="119"/>
      <c r="W180" s="119"/>
      <c r="X180" s="119"/>
      <c r="Y180" s="119"/>
      <c r="Z180" s="119"/>
      <c r="AA180" s="119"/>
      <c r="AB180" s="119"/>
    </row>
    <row r="181" spans="1:28" x14ac:dyDescent="0.25">
      <c r="A181" s="128">
        <v>17015</v>
      </c>
      <c r="B181" s="143">
        <v>100.56099999999999</v>
      </c>
      <c r="C181" s="138">
        <v>4.851</v>
      </c>
      <c r="D181" s="133">
        <f t="shared" si="81"/>
        <v>20.729952587095443</v>
      </c>
      <c r="E181" s="134">
        <f t="shared" si="77"/>
        <v>6.0136082247354429E-2</v>
      </c>
      <c r="F181" s="134">
        <f t="shared" si="78"/>
        <v>1.4301937210546645</v>
      </c>
      <c r="G181" s="133">
        <f t="shared" si="61"/>
        <v>22.160146308150107</v>
      </c>
      <c r="H181" s="133"/>
      <c r="I181" s="133">
        <f t="shared" si="82"/>
        <v>252.101619</v>
      </c>
      <c r="J181" s="133">
        <f t="shared" si="68"/>
        <v>4.851</v>
      </c>
      <c r="K181" s="133">
        <v>51.969000000000001</v>
      </c>
      <c r="L181" s="134">
        <f t="shared" si="79"/>
        <v>9.5706829809098323E-2</v>
      </c>
      <c r="M181" s="134">
        <f t="shared" si="80"/>
        <v>5.5125219833444516</v>
      </c>
      <c r="N181" s="133">
        <f t="shared" si="62"/>
        <v>57.48152198334445</v>
      </c>
      <c r="O181" s="133">
        <f t="shared" si="63"/>
        <v>-35.321375675194346</v>
      </c>
      <c r="P181" s="133"/>
      <c r="Q181" s="133"/>
      <c r="R181" s="133"/>
      <c r="S181" s="119"/>
      <c r="T181" s="133"/>
      <c r="U181" s="133"/>
      <c r="V181" s="119"/>
      <c r="W181" s="119"/>
      <c r="X181" s="119"/>
      <c r="Y181" s="119"/>
      <c r="Z181" s="119"/>
      <c r="AA181" s="119"/>
      <c r="AB181" s="119"/>
    </row>
    <row r="182" spans="1:28" x14ac:dyDescent="0.25">
      <c r="A182" s="128">
        <v>17046</v>
      </c>
      <c r="B182" s="143">
        <v>90.475999999999999</v>
      </c>
      <c r="C182" s="138">
        <v>4.851</v>
      </c>
      <c r="D182" s="133">
        <f t="shared" si="81"/>
        <v>18.650999793856936</v>
      </c>
      <c r="E182" s="134">
        <f t="shared" si="77"/>
        <v>5.4105191648965698E-2</v>
      </c>
      <c r="F182" s="134">
        <f t="shared" si="78"/>
        <v>1.2867633287869236</v>
      </c>
      <c r="G182" s="133">
        <f t="shared" si="61"/>
        <v>19.937763122643858</v>
      </c>
      <c r="H182" s="133"/>
      <c r="I182" s="133">
        <f t="shared" si="82"/>
        <v>217.40726699999999</v>
      </c>
      <c r="J182" s="133">
        <f t="shared" si="68"/>
        <v>4.851</v>
      </c>
      <c r="K182" s="133">
        <v>44.817</v>
      </c>
      <c r="L182" s="134">
        <f t="shared" si="79"/>
        <v>8.2535607603655248E-2</v>
      </c>
      <c r="M182" s="134">
        <f t="shared" si="80"/>
        <v>4.7538859267553404</v>
      </c>
      <c r="N182" s="133">
        <f t="shared" si="62"/>
        <v>49.570885926755338</v>
      </c>
      <c r="O182" s="133">
        <f t="shared" si="63"/>
        <v>-29.63312280411148</v>
      </c>
      <c r="P182" s="133"/>
      <c r="Q182" s="133"/>
      <c r="R182" s="133"/>
      <c r="S182" s="119"/>
      <c r="T182" s="133"/>
      <c r="U182" s="133"/>
      <c r="V182" s="119"/>
      <c r="W182" s="119"/>
      <c r="X182" s="119"/>
      <c r="Y182" s="119"/>
      <c r="Z182" s="119"/>
      <c r="AA182" s="119"/>
      <c r="AB182" s="119"/>
    </row>
    <row r="183" spans="1:28" x14ac:dyDescent="0.25">
      <c r="A183" s="128">
        <v>17076</v>
      </c>
      <c r="B183" s="143">
        <v>115.827</v>
      </c>
      <c r="C183" s="138">
        <v>4.851</v>
      </c>
      <c r="D183" s="133">
        <f t="shared" si="81"/>
        <v>23.876932591218306</v>
      </c>
      <c r="E183" s="134">
        <f t="shared" si="77"/>
        <v>6.9265241977151407E-2</v>
      </c>
      <c r="F183" s="134">
        <f t="shared" si="78"/>
        <v>1.6473090773619856</v>
      </c>
      <c r="G183" s="133">
        <f t="shared" si="61"/>
        <v>25.524241668580292</v>
      </c>
      <c r="H183" s="133"/>
      <c r="I183" s="133">
        <f t="shared" si="82"/>
        <v>243.869472</v>
      </c>
      <c r="J183" s="133">
        <f t="shared" si="68"/>
        <v>4.851</v>
      </c>
      <c r="K183" s="133">
        <v>50.271999999999998</v>
      </c>
      <c r="L183" s="134">
        <f t="shared" si="79"/>
        <v>9.2581611117454457E-2</v>
      </c>
      <c r="M183" s="134">
        <f t="shared" si="80"/>
        <v>5.3325156371431479</v>
      </c>
      <c r="N183" s="133">
        <f t="shared" si="62"/>
        <v>55.604515637143145</v>
      </c>
      <c r="O183" s="133">
        <f t="shared" si="63"/>
        <v>-30.080273968562853</v>
      </c>
      <c r="P183" s="133"/>
      <c r="Q183" s="133"/>
      <c r="R183" s="133"/>
      <c r="S183" s="119"/>
      <c r="T183" s="133"/>
      <c r="U183" s="133"/>
      <c r="V183" s="119"/>
      <c r="W183" s="119"/>
      <c r="X183" s="119"/>
      <c r="Y183" s="119"/>
      <c r="Z183" s="119"/>
      <c r="AA183" s="119"/>
      <c r="AB183" s="119"/>
    </row>
    <row r="184" spans="1:28" x14ac:dyDescent="0.25">
      <c r="A184" s="128">
        <v>17107</v>
      </c>
      <c r="B184" s="143">
        <v>178.53100000000001</v>
      </c>
      <c r="C184" s="138">
        <v>4.851</v>
      </c>
      <c r="D184" s="133">
        <f t="shared" si="81"/>
        <v>36.802927231498664</v>
      </c>
      <c r="E184" s="134">
        <f t="shared" si="77"/>
        <v>0.10676261075071286</v>
      </c>
      <c r="F184" s="134">
        <f t="shared" si="78"/>
        <v>2.5390948301390237</v>
      </c>
      <c r="G184" s="133">
        <f t="shared" si="61"/>
        <v>39.342022061637685</v>
      </c>
      <c r="H184" s="133"/>
      <c r="I184" s="133">
        <f t="shared" si="82"/>
        <v>258.60195899999997</v>
      </c>
      <c r="J184" s="133">
        <f t="shared" si="68"/>
        <v>4.851</v>
      </c>
      <c r="K184" s="133">
        <v>53.308999999999997</v>
      </c>
      <c r="L184" s="134">
        <f t="shared" si="79"/>
        <v>9.8174592358775847E-2</v>
      </c>
      <c r="M184" s="134">
        <f t="shared" si="80"/>
        <v>5.6546601706807778</v>
      </c>
      <c r="N184" s="133">
        <f t="shared" si="62"/>
        <v>58.963660170680775</v>
      </c>
      <c r="O184" s="133">
        <f t="shared" si="63"/>
        <v>-19.62163810904309</v>
      </c>
      <c r="P184" s="133"/>
      <c r="Q184" s="133"/>
      <c r="R184" s="133"/>
      <c r="S184" s="119"/>
      <c r="T184" s="133"/>
      <c r="U184" s="133"/>
      <c r="V184" s="119"/>
      <c r="W184" s="119"/>
      <c r="X184" s="119"/>
      <c r="Y184" s="119"/>
      <c r="Z184" s="119"/>
      <c r="AA184" s="119"/>
      <c r="AB184" s="119"/>
    </row>
    <row r="185" spans="1:28" x14ac:dyDescent="0.25">
      <c r="A185" s="128">
        <v>17137</v>
      </c>
      <c r="B185" s="143">
        <v>160.41400000000002</v>
      </c>
      <c r="C185" s="138">
        <v>4.851</v>
      </c>
      <c r="D185" s="133">
        <f t="shared" si="81"/>
        <v>33.06823335394764</v>
      </c>
      <c r="E185" s="134">
        <f t="shared" si="77"/>
        <v>9.592853588992864E-2</v>
      </c>
      <c r="F185" s="134">
        <f t="shared" si="78"/>
        <v>2.2814321214910649</v>
      </c>
      <c r="G185" s="133">
        <f t="shared" si="61"/>
        <v>35.349665475438705</v>
      </c>
      <c r="H185" s="133"/>
      <c r="I185" s="133">
        <f t="shared" si="82"/>
        <v>284.97684600000002</v>
      </c>
      <c r="J185" s="133">
        <f t="shared" si="68"/>
        <v>4.851</v>
      </c>
      <c r="K185" s="133">
        <v>58.746000000000002</v>
      </c>
      <c r="L185" s="134">
        <f t="shared" ref="L185:L197" si="83">K185/V$21</f>
        <v>8.8973151148339175E-2</v>
      </c>
      <c r="M185" s="134">
        <f t="shared" si="80"/>
        <v>5.1246755598420464</v>
      </c>
      <c r="N185" s="133">
        <f t="shared" si="62"/>
        <v>63.870675559842049</v>
      </c>
      <c r="O185" s="133">
        <f t="shared" si="63"/>
        <v>-28.521010084403343</v>
      </c>
      <c r="P185" s="133"/>
      <c r="Q185" s="133"/>
      <c r="R185" s="133"/>
      <c r="S185" s="119"/>
      <c r="T185" s="133"/>
      <c r="U185" s="133"/>
      <c r="V185" s="119"/>
      <c r="W185" s="119"/>
      <c r="X185" s="119"/>
      <c r="Y185" s="119"/>
      <c r="Z185" s="119"/>
      <c r="AA185" s="119"/>
      <c r="AB185" s="119"/>
    </row>
    <row r="186" spans="1:28" x14ac:dyDescent="0.25">
      <c r="A186" s="128">
        <v>17168</v>
      </c>
      <c r="B186" s="143">
        <v>158.48099999999999</v>
      </c>
      <c r="C186" s="138">
        <v>4.851</v>
      </c>
      <c r="D186" s="133">
        <f t="shared" si="81"/>
        <v>32.669758812615953</v>
      </c>
      <c r="E186" s="134">
        <f t="shared" ref="E186:E197" si="84">D186/Q$21</f>
        <v>8.7009633697682942E-2</v>
      </c>
      <c r="F186" s="134">
        <f t="shared" ref="F186:F197" si="85">E186*T$21</f>
        <v>9.3558942633649096</v>
      </c>
      <c r="G186" s="133">
        <f t="shared" si="61"/>
        <v>42.025653075980863</v>
      </c>
      <c r="H186" s="133"/>
      <c r="I186" s="133">
        <f t="shared" si="82"/>
        <v>289.86012000000005</v>
      </c>
      <c r="J186" s="133">
        <v>4.8600000000000003</v>
      </c>
      <c r="K186" s="133">
        <v>59.642000000000003</v>
      </c>
      <c r="L186" s="134">
        <f t="shared" si="83"/>
        <v>9.0330178749008352E-2</v>
      </c>
      <c r="M186" s="134">
        <f t="shared" ref="M186:M197" si="86">L186*Y$21</f>
        <v>5.4228277529107105</v>
      </c>
      <c r="N186" s="133">
        <f t="shared" si="62"/>
        <v>65.064827752910716</v>
      </c>
      <c r="O186" s="133">
        <f t="shared" si="63"/>
        <v>-23.039174676929854</v>
      </c>
      <c r="P186" s="119"/>
      <c r="Q186" s="119"/>
      <c r="R186" s="119"/>
      <c r="S186" s="119"/>
      <c r="T186" s="133"/>
      <c r="U186" s="119"/>
      <c r="V186" s="119"/>
      <c r="W186" s="119"/>
      <c r="X186" s="119"/>
      <c r="Y186" s="119"/>
      <c r="Z186" s="119"/>
      <c r="AA186" s="119"/>
      <c r="AB186" s="119"/>
    </row>
    <row r="187" spans="1:28" x14ac:dyDescent="0.25">
      <c r="A187" s="128">
        <v>17199</v>
      </c>
      <c r="B187" s="143">
        <v>143.87200000000001</v>
      </c>
      <c r="C187" s="138">
        <v>4.851</v>
      </c>
      <c r="D187" s="133">
        <f t="shared" si="81"/>
        <v>29.658214801071946</v>
      </c>
      <c r="E187" s="134">
        <f t="shared" si="84"/>
        <v>7.8988964098870171E-2</v>
      </c>
      <c r="F187" s="134">
        <f t="shared" si="85"/>
        <v>8.4934548586823446</v>
      </c>
      <c r="G187" s="133">
        <f t="shared" si="61"/>
        <v>38.15166965975429</v>
      </c>
      <c r="H187" s="133"/>
      <c r="I187" s="133">
        <f t="shared" si="82"/>
        <v>257.78898000000004</v>
      </c>
      <c r="J187" s="133">
        <v>4.8600000000000003</v>
      </c>
      <c r="K187" s="133">
        <v>53.042999999999999</v>
      </c>
      <c r="L187" s="134">
        <f t="shared" si="83"/>
        <v>8.0335731051669121E-2</v>
      </c>
      <c r="M187" s="134">
        <f t="shared" si="86"/>
        <v>4.8228270765172665</v>
      </c>
      <c r="N187" s="133">
        <f t="shared" si="62"/>
        <v>57.865827076517263</v>
      </c>
      <c r="O187" s="133">
        <f t="shared" si="63"/>
        <v>-19.714157416762973</v>
      </c>
      <c r="P187" s="119"/>
      <c r="Q187" s="119"/>
      <c r="R187" s="119"/>
      <c r="S187" s="119"/>
      <c r="T187" s="133"/>
      <c r="U187" s="119"/>
      <c r="V187" s="119"/>
      <c r="W187" s="119"/>
      <c r="X187" s="119"/>
      <c r="Y187" s="119"/>
      <c r="Z187" s="119"/>
      <c r="AA187" s="119"/>
      <c r="AB187" s="119"/>
    </row>
    <row r="188" spans="1:28" x14ac:dyDescent="0.25">
      <c r="A188" s="128">
        <v>17227</v>
      </c>
      <c r="B188" s="143">
        <v>161.26499999999999</v>
      </c>
      <c r="C188" s="138">
        <v>4.851</v>
      </c>
      <c r="D188" s="133">
        <f t="shared" si="81"/>
        <v>33.243661100803955</v>
      </c>
      <c r="E188" s="134">
        <f t="shared" si="84"/>
        <v>8.8538112317923537E-2</v>
      </c>
      <c r="F188" s="134">
        <f t="shared" si="85"/>
        <v>9.5202471487531142</v>
      </c>
      <c r="G188" s="133">
        <f t="shared" si="61"/>
        <v>42.763908249557069</v>
      </c>
      <c r="H188" s="133"/>
      <c r="I188" s="133">
        <f t="shared" si="82"/>
        <v>298.01034000000004</v>
      </c>
      <c r="J188" s="133">
        <v>4.8600000000000003</v>
      </c>
      <c r="K188" s="133">
        <v>61.319000000000003</v>
      </c>
      <c r="L188" s="134">
        <f t="shared" si="83"/>
        <v>9.2870061881064406E-2</v>
      </c>
      <c r="M188" s="134">
        <f t="shared" si="86"/>
        <v>5.5753055729306844</v>
      </c>
      <c r="N188" s="133">
        <f t="shared" si="62"/>
        <v>66.894305572930691</v>
      </c>
      <c r="O188" s="133">
        <f t="shared" si="63"/>
        <v>-24.130397323373622</v>
      </c>
      <c r="P188" s="119"/>
      <c r="Q188" s="119"/>
      <c r="R188" s="119"/>
      <c r="S188" s="119"/>
      <c r="T188" s="133"/>
      <c r="U188" s="119"/>
      <c r="V188" s="119"/>
      <c r="W188" s="119"/>
      <c r="X188" s="119"/>
      <c r="Y188" s="119"/>
      <c r="Z188" s="119"/>
      <c r="AA188" s="119"/>
      <c r="AB188" s="119"/>
    </row>
    <row r="189" spans="1:28" x14ac:dyDescent="0.25">
      <c r="A189" s="128">
        <v>17258</v>
      </c>
      <c r="B189" s="143">
        <v>117.099</v>
      </c>
      <c r="C189" s="138">
        <v>4.851</v>
      </c>
      <c r="D189" s="133">
        <f t="shared" si="81"/>
        <v>24.139146567717997</v>
      </c>
      <c r="E189" s="134">
        <f t="shared" si="84"/>
        <v>6.428998489639122E-2</v>
      </c>
      <c r="F189" s="134">
        <f t="shared" si="85"/>
        <v>6.9129161372389607</v>
      </c>
      <c r="G189" s="133">
        <f t="shared" si="61"/>
        <v>31.05206270495696</v>
      </c>
      <c r="H189" s="133"/>
      <c r="I189" s="133">
        <f t="shared" si="82"/>
        <v>301.7088</v>
      </c>
      <c r="J189" s="133">
        <v>4.8600000000000003</v>
      </c>
      <c r="K189" s="133">
        <v>62.08</v>
      </c>
      <c r="L189" s="134">
        <f t="shared" si="83"/>
        <v>9.4022626617793467E-2</v>
      </c>
      <c r="M189" s="134">
        <f t="shared" si="86"/>
        <v>5.6444979527966339</v>
      </c>
      <c r="N189" s="133">
        <f t="shared" si="62"/>
        <v>67.724497952796639</v>
      </c>
      <c r="O189" s="133">
        <f t="shared" si="63"/>
        <v>-36.67243524783968</v>
      </c>
      <c r="P189" s="119"/>
      <c r="Q189" s="119"/>
      <c r="R189" s="119"/>
      <c r="S189" s="119"/>
      <c r="T189" s="133"/>
      <c r="U189" s="119"/>
      <c r="V189" s="119"/>
      <c r="W189" s="119"/>
      <c r="X189" s="119"/>
      <c r="Y189" s="119"/>
      <c r="Z189" s="119"/>
      <c r="AA189" s="119"/>
      <c r="AB189" s="119"/>
    </row>
    <row r="190" spans="1:28" x14ac:dyDescent="0.25">
      <c r="A190" s="128">
        <v>17288</v>
      </c>
      <c r="B190" s="143">
        <v>124.414</v>
      </c>
      <c r="C190" s="138">
        <v>4.851</v>
      </c>
      <c r="D190" s="133">
        <f t="shared" si="81"/>
        <v>25.647083075654503</v>
      </c>
      <c r="E190" s="134">
        <f t="shared" si="84"/>
        <v>6.8306084431973085E-2</v>
      </c>
      <c r="F190" s="134">
        <f t="shared" si="85"/>
        <v>7.3447557049884971</v>
      </c>
      <c r="G190" s="133">
        <f t="shared" si="61"/>
        <v>32.991838780643</v>
      </c>
      <c r="H190" s="133"/>
      <c r="I190" s="133">
        <f t="shared" si="82"/>
        <v>294.89022</v>
      </c>
      <c r="J190" s="133">
        <v>4.8600000000000003</v>
      </c>
      <c r="K190" s="133">
        <v>60.677</v>
      </c>
      <c r="L190" s="134">
        <f t="shared" si="83"/>
        <v>9.1897727372549198E-2</v>
      </c>
      <c r="M190" s="134">
        <f t="shared" si="86"/>
        <v>5.5169330264471874</v>
      </c>
      <c r="N190" s="133">
        <f t="shared" si="62"/>
        <v>66.193933026447183</v>
      </c>
      <c r="O190" s="133">
        <f t="shared" si="63"/>
        <v>-33.202094245804183</v>
      </c>
      <c r="P190" s="119"/>
      <c r="Q190" s="119"/>
      <c r="R190" s="119"/>
      <c r="S190" s="119"/>
      <c r="T190" s="133"/>
      <c r="U190" s="119"/>
      <c r="V190" s="119"/>
      <c r="W190" s="119"/>
      <c r="X190" s="119"/>
      <c r="Y190" s="119"/>
      <c r="Z190" s="119"/>
      <c r="AA190" s="119"/>
      <c r="AB190" s="119"/>
    </row>
    <row r="191" spans="1:28" x14ac:dyDescent="0.25">
      <c r="A191" s="128">
        <v>17319</v>
      </c>
      <c r="B191" s="143">
        <v>130.512</v>
      </c>
      <c r="C191" s="138">
        <v>4.851</v>
      </c>
      <c r="D191" s="133">
        <f t="shared" si="81"/>
        <v>26.904143475572049</v>
      </c>
      <c r="E191" s="134">
        <f t="shared" si="84"/>
        <v>7.1654023593692606E-2</v>
      </c>
      <c r="F191" s="134">
        <f t="shared" si="85"/>
        <v>7.7047499201814809</v>
      </c>
      <c r="G191" s="133">
        <f t="shared" si="61"/>
        <v>34.608893395753526</v>
      </c>
      <c r="H191" s="133"/>
      <c r="I191" s="133">
        <f t="shared" si="82"/>
        <v>267.59646000000004</v>
      </c>
      <c r="J191" s="133">
        <v>4.8600000000000003</v>
      </c>
      <c r="K191" s="133">
        <v>55.061</v>
      </c>
      <c r="L191" s="134">
        <f t="shared" si="83"/>
        <v>8.3392072232640571E-2</v>
      </c>
      <c r="M191" s="134">
        <f t="shared" si="86"/>
        <v>5.006309629170997</v>
      </c>
      <c r="N191" s="133">
        <f t="shared" si="62"/>
        <v>60.067309629171</v>
      </c>
      <c r="O191" s="133">
        <f t="shared" si="63"/>
        <v>-25.458416233417474</v>
      </c>
      <c r="P191" s="119"/>
      <c r="Q191" s="119"/>
      <c r="R191" s="119"/>
      <c r="S191" s="119"/>
      <c r="T191" s="133"/>
      <c r="U191" s="119"/>
      <c r="V191" s="119"/>
      <c r="W191" s="119"/>
      <c r="X191" s="119"/>
      <c r="Y191" s="119"/>
      <c r="Z191" s="119"/>
      <c r="AA191" s="119"/>
      <c r="AB191" s="119"/>
    </row>
    <row r="192" spans="1:28" x14ac:dyDescent="0.25">
      <c r="A192" s="128">
        <v>17349</v>
      </c>
      <c r="B192" s="143">
        <v>142.935</v>
      </c>
      <c r="C192" s="138">
        <v>4.851</v>
      </c>
      <c r="D192" s="133">
        <f t="shared" si="81"/>
        <v>29.465058750773036</v>
      </c>
      <c r="E192" s="134">
        <f t="shared" si="84"/>
        <v>7.8474530023020503E-2</v>
      </c>
      <c r="F192" s="134">
        <f t="shared" si="85"/>
        <v>8.4381392503458681</v>
      </c>
      <c r="G192" s="133">
        <f t="shared" si="61"/>
        <v>37.903198001118902</v>
      </c>
      <c r="H192" s="133"/>
      <c r="I192" s="133">
        <f t="shared" si="82"/>
        <v>250.07130000000001</v>
      </c>
      <c r="J192" s="133">
        <v>4.8600000000000003</v>
      </c>
      <c r="K192" s="133">
        <v>51.454999999999998</v>
      </c>
      <c r="L192" s="134">
        <f t="shared" si="83"/>
        <v>7.7930641955840249E-2</v>
      </c>
      <c r="M192" s="134">
        <f t="shared" si="86"/>
        <v>4.6784414007917334</v>
      </c>
      <c r="N192" s="133">
        <f t="shared" si="62"/>
        <v>56.133441400791732</v>
      </c>
      <c r="O192" s="133">
        <f t="shared" si="63"/>
        <v>-18.23024339967283</v>
      </c>
      <c r="P192" s="119"/>
      <c r="Q192" s="119"/>
      <c r="R192" s="119"/>
      <c r="S192" s="119"/>
      <c r="T192" s="133"/>
      <c r="U192" s="119"/>
      <c r="V192" s="119"/>
      <c r="W192" s="119"/>
      <c r="X192" s="119"/>
      <c r="Y192" s="119"/>
      <c r="Z192" s="119"/>
      <c r="AA192" s="119"/>
      <c r="AB192" s="119"/>
    </row>
    <row r="193" spans="1:28" x14ac:dyDescent="0.25">
      <c r="A193" s="128">
        <v>17380</v>
      </c>
      <c r="B193" s="143">
        <v>167.72200000000001</v>
      </c>
      <c r="C193" s="138">
        <v>4.851</v>
      </c>
      <c r="D193" s="133">
        <f t="shared" si="81"/>
        <v>34.574726860441146</v>
      </c>
      <c r="E193" s="134">
        <f t="shared" si="84"/>
        <v>9.2083150554595067E-2</v>
      </c>
      <c r="F193" s="134">
        <f t="shared" si="85"/>
        <v>9.9014348574282707</v>
      </c>
      <c r="G193" s="133">
        <f t="shared" si="61"/>
        <v>44.476161717869417</v>
      </c>
      <c r="H193" s="133"/>
      <c r="I193" s="133">
        <f t="shared" si="82"/>
        <v>233.61534000000003</v>
      </c>
      <c r="J193" s="133">
        <v>4.8600000000000003</v>
      </c>
      <c r="K193" s="133">
        <v>48.069000000000003</v>
      </c>
      <c r="L193" s="134">
        <f t="shared" si="83"/>
        <v>7.2802410420275687E-2</v>
      </c>
      <c r="M193" s="134">
        <f t="shared" si="86"/>
        <v>4.3705762257245722</v>
      </c>
      <c r="N193" s="133">
        <f t="shared" si="62"/>
        <v>52.439576225724572</v>
      </c>
      <c r="O193" s="133">
        <f t="shared" si="63"/>
        <v>-7.9634145078551555</v>
      </c>
      <c r="P193" s="119"/>
      <c r="Q193" s="119"/>
      <c r="R193" s="119"/>
      <c r="S193" s="119"/>
      <c r="T193" s="133"/>
      <c r="U193" s="119"/>
      <c r="V193" s="119"/>
      <c r="W193" s="119"/>
      <c r="X193" s="119"/>
      <c r="Y193" s="119"/>
      <c r="Z193" s="119"/>
      <c r="AA193" s="119"/>
      <c r="AB193" s="119"/>
    </row>
    <row r="194" spans="1:28" x14ac:dyDescent="0.25">
      <c r="A194" s="128">
        <v>17411</v>
      </c>
      <c r="B194" s="143">
        <v>181.3</v>
      </c>
      <c r="C194" s="138">
        <v>4.851</v>
      </c>
      <c r="D194" s="133">
        <f t="shared" si="81"/>
        <v>37.373737373737377</v>
      </c>
      <c r="E194" s="134">
        <f t="shared" si="84"/>
        <v>9.9537777963225382E-2</v>
      </c>
      <c r="F194" s="134">
        <f t="shared" si="85"/>
        <v>10.703009382500481</v>
      </c>
      <c r="G194" s="133">
        <f t="shared" si="61"/>
        <v>48.07674675623786</v>
      </c>
      <c r="H194" s="133"/>
      <c r="I194" s="133">
        <f t="shared" si="82"/>
        <v>213.89346000000003</v>
      </c>
      <c r="J194" s="133">
        <v>4.8600000000000003</v>
      </c>
      <c r="K194" s="133">
        <v>44.011000000000003</v>
      </c>
      <c r="L194" s="134">
        <f t="shared" si="83"/>
        <v>6.6656408184209232E-2</v>
      </c>
      <c r="M194" s="134">
        <f t="shared" si="86"/>
        <v>4.0016108150859004</v>
      </c>
      <c r="N194" s="133">
        <f t="shared" si="62"/>
        <v>48.012610815085907</v>
      </c>
      <c r="O194" s="133">
        <f t="shared" si="63"/>
        <v>6.4135941151953091E-2</v>
      </c>
      <c r="P194" s="119"/>
      <c r="Q194" s="119"/>
      <c r="R194" s="119"/>
      <c r="S194" s="119"/>
      <c r="T194" s="133"/>
      <c r="U194" s="119"/>
      <c r="V194" s="119"/>
      <c r="W194" s="119"/>
      <c r="X194" s="119"/>
      <c r="Y194" s="119"/>
      <c r="Z194" s="119"/>
      <c r="AA194" s="119"/>
      <c r="AB194" s="119"/>
    </row>
    <row r="195" spans="1:28" x14ac:dyDescent="0.25">
      <c r="A195" s="128">
        <v>17441</v>
      </c>
      <c r="B195" s="143">
        <v>152.71700000000001</v>
      </c>
      <c r="C195" s="138">
        <v>4.851</v>
      </c>
      <c r="D195" s="133">
        <f t="shared" si="81"/>
        <v>31.481550195835911</v>
      </c>
      <c r="E195" s="134">
        <f t="shared" si="84"/>
        <v>8.3845068048592875E-2</v>
      </c>
      <c r="F195" s="134">
        <f t="shared" si="85"/>
        <v>9.0156176716344483</v>
      </c>
      <c r="G195" s="133">
        <f t="shared" si="61"/>
        <v>40.49716786747036</v>
      </c>
      <c r="H195" s="133"/>
      <c r="I195" s="133">
        <f t="shared" si="82"/>
        <v>272.02392000000003</v>
      </c>
      <c r="J195" s="133">
        <v>4.8600000000000003</v>
      </c>
      <c r="K195" s="133">
        <v>55.972000000000001</v>
      </c>
      <c r="L195" s="134">
        <f t="shared" si="83"/>
        <v>8.4771817929303106E-2</v>
      </c>
      <c r="M195" s="134">
        <f t="shared" si="86"/>
        <v>5.0891404544770182</v>
      </c>
      <c r="N195" s="133">
        <f t="shared" si="62"/>
        <v>61.06114045447702</v>
      </c>
      <c r="O195" s="133">
        <f t="shared" si="63"/>
        <v>-20.56397258700666</v>
      </c>
      <c r="P195" s="119"/>
      <c r="Q195" s="119"/>
      <c r="R195" s="119"/>
      <c r="S195" s="119"/>
      <c r="T195" s="133"/>
      <c r="U195" s="119"/>
      <c r="V195" s="119"/>
      <c r="W195" s="119"/>
      <c r="X195" s="119"/>
      <c r="Y195" s="119"/>
      <c r="Z195" s="119"/>
      <c r="AA195" s="119"/>
      <c r="AB195" s="119"/>
    </row>
    <row r="196" spans="1:28" x14ac:dyDescent="0.25">
      <c r="A196" s="128">
        <v>17472</v>
      </c>
      <c r="B196" s="143">
        <v>159.959</v>
      </c>
      <c r="C196" s="138">
        <v>4.851</v>
      </c>
      <c r="D196" s="133">
        <f t="shared" si="81"/>
        <v>32.974438260152546</v>
      </c>
      <c r="E196" s="134">
        <f t="shared" si="84"/>
        <v>8.7821088942192871E-2</v>
      </c>
      <c r="F196" s="134">
        <f t="shared" si="85"/>
        <v>9.4431476989266088</v>
      </c>
      <c r="G196" s="133">
        <f t="shared" si="61"/>
        <v>42.417585959079155</v>
      </c>
      <c r="H196" s="133"/>
      <c r="I196" s="133">
        <f t="shared" si="82"/>
        <v>243.25757999999999</v>
      </c>
      <c r="J196" s="133">
        <v>4.8600000000000003</v>
      </c>
      <c r="K196" s="133">
        <v>50.052999999999997</v>
      </c>
      <c r="L196" s="134">
        <f t="shared" si="83"/>
        <v>7.5807257250328872E-2</v>
      </c>
      <c r="M196" s="134">
        <f t="shared" si="86"/>
        <v>4.5509673974118865</v>
      </c>
      <c r="N196" s="133">
        <f t="shared" si="62"/>
        <v>54.603967397411886</v>
      </c>
      <c r="O196" s="133">
        <f t="shared" si="63"/>
        <v>-12.186381438332731</v>
      </c>
      <c r="P196" s="119"/>
      <c r="Q196" s="119"/>
      <c r="R196" s="119"/>
      <c r="S196" s="119"/>
      <c r="T196" s="133"/>
      <c r="U196" s="119"/>
      <c r="V196" s="119"/>
      <c r="W196" s="119"/>
      <c r="X196" s="119"/>
      <c r="Y196" s="119"/>
      <c r="Z196" s="119"/>
      <c r="AA196" s="119"/>
      <c r="AB196" s="119"/>
    </row>
    <row r="197" spans="1:28" x14ac:dyDescent="0.25">
      <c r="A197" s="128">
        <v>17502</v>
      </c>
      <c r="B197" s="143">
        <v>181.143</v>
      </c>
      <c r="C197" s="138">
        <v>4.851</v>
      </c>
      <c r="D197" s="133">
        <f t="shared" si="81"/>
        <v>37.341372912801482</v>
      </c>
      <c r="E197" s="134">
        <f t="shared" si="84"/>
        <v>9.9451581431839672E-2</v>
      </c>
      <c r="F197" s="134">
        <f t="shared" si="85"/>
        <v>10.693740918777078</v>
      </c>
      <c r="G197" s="133">
        <f t="shared" si="61"/>
        <v>48.035113831578556</v>
      </c>
      <c r="H197" s="133"/>
      <c r="I197" s="133">
        <f t="shared" si="82"/>
        <v>286.17915600000003</v>
      </c>
      <c r="J197" s="133">
        <v>4.8600000000000003</v>
      </c>
      <c r="K197" s="133">
        <v>58.884599999999999</v>
      </c>
      <c r="L197" s="134">
        <f t="shared" si="83"/>
        <v>8.9183066355317683E-2</v>
      </c>
      <c r="M197" s="134">
        <f t="shared" si="86"/>
        <v>5.353962695735321</v>
      </c>
      <c r="N197" s="133">
        <f t="shared" si="62"/>
        <v>64.238562695735325</v>
      </c>
      <c r="O197" s="133">
        <f t="shared" si="63"/>
        <v>-16.203448864156769</v>
      </c>
      <c r="P197" s="119"/>
      <c r="Q197" s="119"/>
      <c r="R197" s="119"/>
      <c r="S197" s="119"/>
      <c r="T197" s="133"/>
      <c r="U197" s="119"/>
      <c r="V197" s="119"/>
      <c r="W197" s="119"/>
      <c r="X197" s="119"/>
      <c r="Y197" s="119"/>
      <c r="Z197" s="119"/>
      <c r="AA197" s="119"/>
      <c r="AB197" s="119"/>
    </row>
    <row r="198" spans="1:28" x14ac:dyDescent="0.25">
      <c r="A198" s="128">
        <v>17533</v>
      </c>
      <c r="B198" s="143">
        <f>C198*D198</f>
        <v>154.00854000000001</v>
      </c>
      <c r="C198" s="119">
        <v>4.8600000000000003</v>
      </c>
      <c r="D198" s="133">
        <v>31.689</v>
      </c>
      <c r="E198" s="134">
        <f t="shared" ref="E198:E209" si="87">D198/Q$22</f>
        <v>7.413446624541177E-2</v>
      </c>
      <c r="F198" s="134">
        <f t="shared" ref="F198:F209" si="88">E198*T$22</f>
        <v>3.3840159807043104</v>
      </c>
      <c r="G198" s="133">
        <f t="shared" si="61"/>
        <v>35.073015980704312</v>
      </c>
      <c r="H198" s="133"/>
      <c r="I198" s="133">
        <f>J198*K198</f>
        <v>229.98006000000001</v>
      </c>
      <c r="J198" s="133">
        <v>4.8600000000000003</v>
      </c>
      <c r="K198" s="133">
        <v>47.320999999999998</v>
      </c>
      <c r="L198" s="134">
        <f t="shared" ref="L198:L209" si="89">K198/V$22</f>
        <v>9.1032401425169454E-2</v>
      </c>
      <c r="M198" s="134">
        <f t="shared" ref="M198:M209" si="90">L198*Y$22</f>
        <v>6.5155622028452145</v>
      </c>
      <c r="N198" s="133">
        <f t="shared" si="62"/>
        <v>53.836562202845215</v>
      </c>
      <c r="O198" s="133">
        <f t="shared" si="63"/>
        <v>-18.763546222140903</v>
      </c>
      <c r="P198" s="119"/>
      <c r="Q198" s="119"/>
      <c r="R198" s="119"/>
      <c r="S198" s="119"/>
      <c r="T198" s="119"/>
      <c r="U198" s="119"/>
      <c r="V198" s="119"/>
      <c r="W198" s="119"/>
      <c r="X198" s="119"/>
      <c r="Y198" s="119"/>
      <c r="Z198" s="119"/>
      <c r="AA198" s="119"/>
      <c r="AB198" s="119"/>
    </row>
    <row r="199" spans="1:28" x14ac:dyDescent="0.25">
      <c r="A199" s="128">
        <v>17564</v>
      </c>
      <c r="B199" s="143">
        <f t="shared" ref="B199:B221" si="91">C199*D199</f>
        <v>246.63042000000002</v>
      </c>
      <c r="C199" s="119">
        <v>4.8600000000000003</v>
      </c>
      <c r="D199" s="133">
        <v>50.747</v>
      </c>
      <c r="E199" s="134">
        <f t="shared" si="87"/>
        <v>0.11871948494922248</v>
      </c>
      <c r="F199" s="134">
        <f t="shared" si="88"/>
        <v>5.4191883294771577</v>
      </c>
      <c r="G199" s="133">
        <f t="shared" ref="G199:G262" si="92">D199+F199</f>
        <v>56.166188329477158</v>
      </c>
      <c r="H199" s="133"/>
      <c r="I199" s="133">
        <f t="shared" ref="I199:I221" si="93">J199*K199</f>
        <v>197.35002</v>
      </c>
      <c r="J199" s="133">
        <v>4.8600000000000003</v>
      </c>
      <c r="K199" s="133">
        <v>40.606999999999999</v>
      </c>
      <c r="L199" s="134">
        <f t="shared" si="89"/>
        <v>7.8116538633415528E-2</v>
      </c>
      <c r="M199" s="134">
        <f t="shared" si="90"/>
        <v>5.591120947801941</v>
      </c>
      <c r="N199" s="133">
        <f t="shared" ref="N199:N262" si="94">K199+M199</f>
        <v>46.198120947801939</v>
      </c>
      <c r="O199" s="133">
        <f t="shared" ref="O199:O262" si="95">G199-N199</f>
        <v>9.968067381675219</v>
      </c>
      <c r="P199" s="119"/>
      <c r="Q199" s="119"/>
      <c r="R199" s="119"/>
      <c r="S199" s="119"/>
      <c r="T199" s="119"/>
      <c r="U199" s="119"/>
      <c r="V199" s="119"/>
      <c r="W199" s="119"/>
      <c r="X199" s="119"/>
      <c r="Y199" s="119"/>
      <c r="Z199" s="119"/>
      <c r="AA199" s="119"/>
      <c r="AB199" s="119"/>
    </row>
    <row r="200" spans="1:28" x14ac:dyDescent="0.25">
      <c r="A200" s="128">
        <v>17593</v>
      </c>
      <c r="B200" s="143">
        <f t="shared" si="91"/>
        <v>209.57292000000001</v>
      </c>
      <c r="C200" s="119">
        <v>4.8600000000000003</v>
      </c>
      <c r="D200" s="133">
        <v>43.122</v>
      </c>
      <c r="E200" s="134">
        <f t="shared" si="87"/>
        <v>0.10088126647841984</v>
      </c>
      <c r="F200" s="134">
        <f t="shared" si="88"/>
        <v>4.6049271709404298</v>
      </c>
      <c r="G200" s="133">
        <f t="shared" si="92"/>
        <v>47.726927170940428</v>
      </c>
      <c r="H200" s="133"/>
      <c r="I200" s="133">
        <f t="shared" si="93"/>
        <v>213.36858000000001</v>
      </c>
      <c r="J200" s="133">
        <v>4.8600000000000003</v>
      </c>
      <c r="K200" s="133">
        <v>43.902999999999999</v>
      </c>
      <c r="L200" s="134">
        <f t="shared" si="89"/>
        <v>8.445712304831289E-2</v>
      </c>
      <c r="M200" s="134">
        <f t="shared" si="90"/>
        <v>6.0449425707722462</v>
      </c>
      <c r="N200" s="133">
        <f t="shared" si="94"/>
        <v>49.947942570772241</v>
      </c>
      <c r="O200" s="133">
        <f t="shared" si="95"/>
        <v>-2.2210153998318134</v>
      </c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19"/>
      <c r="AA200" s="119"/>
      <c r="AB200" s="119"/>
    </row>
    <row r="201" spans="1:28" x14ac:dyDescent="0.25">
      <c r="A201" s="128">
        <v>17624</v>
      </c>
      <c r="B201" s="143">
        <f t="shared" si="91"/>
        <v>165.59478000000001</v>
      </c>
      <c r="C201" s="119">
        <v>4.8600000000000003</v>
      </c>
      <c r="D201" s="133">
        <v>34.073</v>
      </c>
      <c r="E201" s="134">
        <f t="shared" si="87"/>
        <v>7.971168760074207E-2</v>
      </c>
      <c r="F201" s="134">
        <f t="shared" si="88"/>
        <v>3.6385994039110727</v>
      </c>
      <c r="G201" s="133">
        <f t="shared" si="92"/>
        <v>37.711599403911073</v>
      </c>
      <c r="H201" s="133"/>
      <c r="I201" s="133">
        <f t="shared" si="93"/>
        <v>248.67648000000003</v>
      </c>
      <c r="J201" s="133">
        <v>4.8600000000000003</v>
      </c>
      <c r="K201" s="133">
        <v>51.167999999999999</v>
      </c>
      <c r="L201" s="134">
        <f t="shared" si="89"/>
        <v>9.84329561108825E-2</v>
      </c>
      <c r="M201" s="134">
        <f t="shared" si="90"/>
        <v>7.0452502439759082</v>
      </c>
      <c r="N201" s="133">
        <f t="shared" si="94"/>
        <v>58.213250243975907</v>
      </c>
      <c r="O201" s="133">
        <f t="shared" si="95"/>
        <v>-20.501650840064833</v>
      </c>
      <c r="P201" s="119"/>
      <c r="Q201" s="119"/>
      <c r="R201" s="119"/>
      <c r="S201" s="119"/>
      <c r="T201" s="119"/>
      <c r="U201" s="119"/>
      <c r="V201" s="119"/>
      <c r="W201" s="119"/>
      <c r="X201" s="119"/>
      <c r="Y201" s="119"/>
      <c r="Z201" s="119"/>
      <c r="AA201" s="119"/>
      <c r="AB201" s="119"/>
    </row>
    <row r="202" spans="1:28" x14ac:dyDescent="0.25">
      <c r="A202" s="128">
        <v>17654</v>
      </c>
      <c r="B202" s="143">
        <f t="shared" si="91"/>
        <v>196.50438000000003</v>
      </c>
      <c r="C202" s="119">
        <v>4.8600000000000003</v>
      </c>
      <c r="D202" s="133">
        <v>40.433</v>
      </c>
      <c r="E202" s="134">
        <f t="shared" si="87"/>
        <v>9.4590516384257445E-2</v>
      </c>
      <c r="F202" s="134">
        <f t="shared" si="88"/>
        <v>4.3177733013921991</v>
      </c>
      <c r="G202" s="133">
        <f t="shared" si="92"/>
        <v>44.750773301392201</v>
      </c>
      <c r="H202" s="133"/>
      <c r="I202" s="133">
        <f t="shared" si="93"/>
        <v>225.20268000000002</v>
      </c>
      <c r="J202" s="133">
        <v>4.8600000000000003</v>
      </c>
      <c r="K202" s="133">
        <v>46.338000000000001</v>
      </c>
      <c r="L202" s="134">
        <f t="shared" si="89"/>
        <v>8.9141383682498312E-2</v>
      </c>
      <c r="M202" s="134">
        <f t="shared" si="90"/>
        <v>6.3802143098294959</v>
      </c>
      <c r="N202" s="133">
        <f t="shared" si="94"/>
        <v>52.718214309829499</v>
      </c>
      <c r="O202" s="133">
        <f t="shared" si="95"/>
        <v>-7.967441008437298</v>
      </c>
      <c r="P202" s="119"/>
      <c r="Q202" s="119"/>
      <c r="R202" s="119"/>
      <c r="S202" s="119"/>
      <c r="T202" s="119"/>
      <c r="U202" s="119"/>
      <c r="V202" s="119"/>
      <c r="W202" s="119"/>
      <c r="X202" s="119"/>
      <c r="Y202" s="119"/>
      <c r="Z202" s="119"/>
      <c r="AA202" s="119"/>
      <c r="AB202" s="119"/>
    </row>
    <row r="203" spans="1:28" x14ac:dyDescent="0.25">
      <c r="A203" s="128">
        <v>17685</v>
      </c>
      <c r="B203" s="143">
        <f t="shared" si="91"/>
        <v>167.00418000000002</v>
      </c>
      <c r="C203" s="119">
        <v>4.8600000000000003</v>
      </c>
      <c r="D203" s="133">
        <v>34.363</v>
      </c>
      <c r="E203" s="134">
        <f t="shared" si="87"/>
        <v>8.0390124762254558E-2</v>
      </c>
      <c r="F203" s="134">
        <f t="shared" si="88"/>
        <v>3.6695680250226332</v>
      </c>
      <c r="G203" s="133">
        <f t="shared" si="92"/>
        <v>38.032568025022634</v>
      </c>
      <c r="H203" s="133"/>
      <c r="I203" s="133">
        <f t="shared" si="93"/>
        <v>214.78284000000002</v>
      </c>
      <c r="J203" s="133">
        <v>4.8600000000000003</v>
      </c>
      <c r="K203" s="133">
        <v>44.194000000000003</v>
      </c>
      <c r="L203" s="134">
        <f t="shared" si="89"/>
        <v>8.5016925859215553E-2</v>
      </c>
      <c r="M203" s="134">
        <f t="shared" si="90"/>
        <v>6.0850099531400739</v>
      </c>
      <c r="N203" s="133">
        <f t="shared" si="94"/>
        <v>50.279009953140076</v>
      </c>
      <c r="O203" s="133">
        <f t="shared" si="95"/>
        <v>-12.246441928117441</v>
      </c>
      <c r="P203" s="119"/>
      <c r="Q203" s="119"/>
      <c r="R203" s="119"/>
      <c r="S203" s="119"/>
      <c r="T203" s="119"/>
      <c r="U203" s="119"/>
      <c r="V203" s="119"/>
      <c r="W203" s="119"/>
      <c r="X203" s="119"/>
      <c r="Y203" s="119"/>
      <c r="Z203" s="119"/>
      <c r="AA203" s="119"/>
      <c r="AB203" s="119"/>
    </row>
    <row r="204" spans="1:28" x14ac:dyDescent="0.25">
      <c r="A204" s="128">
        <v>17715</v>
      </c>
      <c r="B204" s="143">
        <f t="shared" si="91"/>
        <v>138.08718000000002</v>
      </c>
      <c r="C204" s="119">
        <v>4.8600000000000003</v>
      </c>
      <c r="D204" s="133">
        <v>28.413</v>
      </c>
      <c r="E204" s="134">
        <f t="shared" si="87"/>
        <v>6.6470465758808564E-2</v>
      </c>
      <c r="F204" s="134">
        <f t="shared" si="88"/>
        <v>3.0341773504923339</v>
      </c>
      <c r="G204" s="133">
        <f t="shared" si="92"/>
        <v>31.447177350492336</v>
      </c>
      <c r="H204" s="133"/>
      <c r="I204" s="133">
        <f t="shared" si="93"/>
        <v>216.0513</v>
      </c>
      <c r="J204" s="133">
        <v>4.8600000000000003</v>
      </c>
      <c r="K204" s="133">
        <v>44.454999999999998</v>
      </c>
      <c r="L204" s="134">
        <f t="shared" si="89"/>
        <v>8.5519017040128237E-2</v>
      </c>
      <c r="M204" s="134">
        <f t="shared" si="90"/>
        <v>6.1209466775318369</v>
      </c>
      <c r="N204" s="133">
        <f t="shared" si="94"/>
        <v>50.575946677531832</v>
      </c>
      <c r="O204" s="133">
        <f t="shared" si="95"/>
        <v>-19.128769327039496</v>
      </c>
      <c r="P204" s="119"/>
      <c r="Q204" s="119"/>
      <c r="R204" s="119"/>
      <c r="S204" s="119"/>
      <c r="T204" s="119"/>
      <c r="U204" s="119"/>
      <c r="V204" s="119"/>
      <c r="W204" s="119"/>
      <c r="X204" s="119"/>
      <c r="Y204" s="119"/>
      <c r="Z204" s="119"/>
      <c r="AA204" s="119"/>
      <c r="AB204" s="119"/>
    </row>
    <row r="205" spans="1:28" x14ac:dyDescent="0.25">
      <c r="A205" s="128">
        <v>17746</v>
      </c>
      <c r="B205" s="143">
        <f t="shared" si="91"/>
        <v>216.36525</v>
      </c>
      <c r="C205" s="119">
        <v>6.45</v>
      </c>
      <c r="D205" s="133">
        <v>33.545000000000002</v>
      </c>
      <c r="E205" s="134">
        <f t="shared" si="87"/>
        <v>7.8476464079091729E-2</v>
      </c>
      <c r="F205" s="134">
        <f t="shared" si="88"/>
        <v>3.5822151558182993</v>
      </c>
      <c r="G205" s="133">
        <f t="shared" si="92"/>
        <v>37.127215155818298</v>
      </c>
      <c r="H205" s="133"/>
      <c r="I205" s="133">
        <f t="shared" si="93"/>
        <v>249.71175000000002</v>
      </c>
      <c r="J205" s="133">
        <v>6.45</v>
      </c>
      <c r="K205" s="133">
        <v>38.715000000000003</v>
      </c>
      <c r="L205" s="134">
        <f t="shared" si="89"/>
        <v>7.4476858502048479E-2</v>
      </c>
      <c r="M205" s="134">
        <f t="shared" si="90"/>
        <v>5.3306141181114626</v>
      </c>
      <c r="N205" s="133">
        <f t="shared" si="94"/>
        <v>44.045614118111466</v>
      </c>
      <c r="O205" s="133">
        <f t="shared" si="95"/>
        <v>-6.9183989622931676</v>
      </c>
      <c r="P205" s="119"/>
      <c r="Q205" s="119"/>
      <c r="R205" s="119"/>
      <c r="S205" s="119"/>
      <c r="T205" s="119"/>
      <c r="U205" s="119"/>
      <c r="V205" s="119"/>
      <c r="W205" s="119"/>
      <c r="X205" s="119"/>
      <c r="Y205" s="119"/>
      <c r="Z205" s="119"/>
      <c r="AA205" s="119"/>
      <c r="AB205" s="119"/>
    </row>
    <row r="206" spans="1:28" x14ac:dyDescent="0.25">
      <c r="A206" s="128">
        <v>17777</v>
      </c>
      <c r="B206" s="143">
        <f t="shared" si="91"/>
        <v>205.59672</v>
      </c>
      <c r="C206" s="119">
        <v>6.84</v>
      </c>
      <c r="D206" s="133">
        <v>30.058</v>
      </c>
      <c r="E206" s="134">
        <f t="shared" si="87"/>
        <v>7.0318842071525986E-2</v>
      </c>
      <c r="F206" s="134">
        <f t="shared" si="88"/>
        <v>3.2098441840389462</v>
      </c>
      <c r="G206" s="133">
        <f t="shared" si="92"/>
        <v>33.26784418403895</v>
      </c>
      <c r="H206" s="133"/>
      <c r="I206" s="133">
        <f t="shared" si="93"/>
        <v>244.87199999999999</v>
      </c>
      <c r="J206" s="133">
        <v>6.84</v>
      </c>
      <c r="K206" s="133">
        <v>35.799999999999997</v>
      </c>
      <c r="L206" s="134">
        <f t="shared" si="89"/>
        <v>6.8869211788023632E-2</v>
      </c>
      <c r="M206" s="134">
        <f t="shared" si="90"/>
        <v>4.9292518514371775</v>
      </c>
      <c r="N206" s="133">
        <f t="shared" si="94"/>
        <v>40.729251851437176</v>
      </c>
      <c r="O206" s="133">
        <f t="shared" si="95"/>
        <v>-7.4614076673982268</v>
      </c>
      <c r="P206" s="119"/>
      <c r="Q206" s="119"/>
      <c r="R206" s="119"/>
      <c r="S206" s="119"/>
      <c r="T206" s="119"/>
      <c r="U206" s="119"/>
      <c r="V206" s="119"/>
      <c r="W206" s="119"/>
      <c r="X206" s="119"/>
      <c r="Y206" s="119"/>
      <c r="Z206" s="119"/>
      <c r="AA206" s="119"/>
      <c r="AB206" s="119"/>
    </row>
    <row r="207" spans="1:28" x14ac:dyDescent="0.25">
      <c r="A207" s="128">
        <v>17807</v>
      </c>
      <c r="B207" s="143">
        <f t="shared" si="91"/>
        <v>206.26593000000003</v>
      </c>
      <c r="C207" s="119">
        <v>6.8900000000000006</v>
      </c>
      <c r="D207" s="133">
        <v>29.937000000000001</v>
      </c>
      <c r="E207" s="134">
        <f t="shared" si="87"/>
        <v>7.0035770014481122E-2</v>
      </c>
      <c r="F207" s="134">
        <f t="shared" si="88"/>
        <v>3.196922793851019</v>
      </c>
      <c r="G207" s="133">
        <f t="shared" si="92"/>
        <v>33.133922793851021</v>
      </c>
      <c r="H207" s="133"/>
      <c r="I207" s="133">
        <f t="shared" si="93"/>
        <v>271.73471000000001</v>
      </c>
      <c r="J207" s="133">
        <v>6.8900000000000006</v>
      </c>
      <c r="K207" s="133">
        <v>39.439</v>
      </c>
      <c r="L207" s="134">
        <f t="shared" si="89"/>
        <v>7.5869632505806264E-2</v>
      </c>
      <c r="M207" s="134">
        <f t="shared" si="90"/>
        <v>5.4303006639338225</v>
      </c>
      <c r="N207" s="133">
        <f t="shared" si="94"/>
        <v>44.869300663933821</v>
      </c>
      <c r="O207" s="133">
        <f t="shared" si="95"/>
        <v>-11.7353778700828</v>
      </c>
      <c r="P207" s="119"/>
      <c r="Q207" s="119"/>
      <c r="R207" s="119"/>
      <c r="S207" s="119"/>
      <c r="T207" s="119"/>
      <c r="U207" s="119"/>
      <c r="V207" s="119"/>
      <c r="W207" s="119"/>
      <c r="X207" s="119"/>
      <c r="Y207" s="119"/>
      <c r="Z207" s="119"/>
      <c r="AA207" s="119"/>
      <c r="AB207" s="119"/>
    </row>
    <row r="208" spans="1:28" x14ac:dyDescent="0.25">
      <c r="A208" s="128">
        <v>17838</v>
      </c>
      <c r="B208" s="143">
        <f t="shared" si="91"/>
        <v>242.12148999999999</v>
      </c>
      <c r="C208" s="119">
        <v>6.8900000000000006</v>
      </c>
      <c r="D208" s="133">
        <v>35.140999999999998</v>
      </c>
      <c r="E208" s="134">
        <f t="shared" si="87"/>
        <v>8.2210207905898419E-2</v>
      </c>
      <c r="F208" s="134">
        <f t="shared" si="88"/>
        <v>3.7526493602805444</v>
      </c>
      <c r="G208" s="133">
        <f t="shared" si="92"/>
        <v>38.893649360280541</v>
      </c>
      <c r="H208" s="133"/>
      <c r="I208" s="133">
        <f t="shared" si="93"/>
        <v>297.130561</v>
      </c>
      <c r="J208" s="133">
        <v>6.8900000000000006</v>
      </c>
      <c r="K208" s="133">
        <v>43.124899999999997</v>
      </c>
      <c r="L208" s="134">
        <f t="shared" si="89"/>
        <v>8.2960275738473199E-2</v>
      </c>
      <c r="M208" s="134">
        <f t="shared" si="90"/>
        <v>5.9378070717330491</v>
      </c>
      <c r="N208" s="133">
        <f t="shared" si="94"/>
        <v>49.062707071733044</v>
      </c>
      <c r="O208" s="133">
        <f t="shared" si="95"/>
        <v>-10.169057711452503</v>
      </c>
      <c r="P208" s="119"/>
      <c r="Q208" s="119"/>
      <c r="R208" s="119"/>
      <c r="S208" s="119"/>
      <c r="T208" s="119"/>
      <c r="U208" s="119"/>
      <c r="V208" s="119"/>
      <c r="W208" s="119"/>
      <c r="X208" s="119"/>
      <c r="Y208" s="119"/>
      <c r="Z208" s="119"/>
      <c r="AA208" s="119"/>
      <c r="AB208" s="119"/>
    </row>
    <row r="209" spans="1:28" x14ac:dyDescent="0.25">
      <c r="A209" s="128">
        <v>17868</v>
      </c>
      <c r="B209" s="143">
        <f t="shared" si="91"/>
        <v>247.21216000000001</v>
      </c>
      <c r="C209" s="119">
        <v>6.88</v>
      </c>
      <c r="D209" s="133">
        <v>35.932000000000002</v>
      </c>
      <c r="E209" s="134">
        <f t="shared" si="87"/>
        <v>8.4060703749885946E-2</v>
      </c>
      <c r="F209" s="134">
        <f t="shared" si="88"/>
        <v>3.8371189440710429</v>
      </c>
      <c r="G209" s="133">
        <f t="shared" si="92"/>
        <v>39.769118944071046</v>
      </c>
      <c r="H209" s="133"/>
      <c r="I209" s="133">
        <f t="shared" si="93"/>
        <v>307.95568000000003</v>
      </c>
      <c r="J209" s="133">
        <v>6.88</v>
      </c>
      <c r="K209" s="133">
        <v>44.761000000000003</v>
      </c>
      <c r="L209" s="134">
        <f t="shared" si="89"/>
        <v>8.6107675666025868E-2</v>
      </c>
      <c r="M209" s="134">
        <f t="shared" si="90"/>
        <v>6.163079388887696</v>
      </c>
      <c r="N209" s="133">
        <f t="shared" si="94"/>
        <v>50.924079388887698</v>
      </c>
      <c r="O209" s="133">
        <f t="shared" si="95"/>
        <v>-11.154960444816652</v>
      </c>
      <c r="P209" s="119"/>
      <c r="Q209" s="119"/>
      <c r="R209" s="119"/>
      <c r="S209" s="119"/>
      <c r="T209" s="119"/>
      <c r="U209" s="119"/>
      <c r="V209" s="119"/>
      <c r="W209" s="119"/>
      <c r="X209" s="119"/>
      <c r="Y209" s="119"/>
      <c r="Z209" s="119"/>
      <c r="AA209" s="119"/>
      <c r="AB209" s="119"/>
    </row>
    <row r="210" spans="1:28" x14ac:dyDescent="0.25">
      <c r="A210" s="128">
        <v>17899</v>
      </c>
      <c r="B210" s="143">
        <f t="shared" si="91"/>
        <v>290.97584000000001</v>
      </c>
      <c r="C210" s="119">
        <v>6.88</v>
      </c>
      <c r="D210" s="133">
        <v>42.292999999999999</v>
      </c>
      <c r="E210" s="134">
        <f t="shared" ref="E210:E221" si="96">D210/Q$23</f>
        <v>0.11436753479592969</v>
      </c>
      <c r="F210" s="134">
        <f t="shared" ref="F210:F221" si="97">E210*T$23</f>
        <v>9.8471591134643415</v>
      </c>
      <c r="G210" s="133">
        <f t="shared" si="92"/>
        <v>52.140159113464343</v>
      </c>
      <c r="H210" s="133"/>
      <c r="I210" s="133">
        <f t="shared" si="93"/>
        <v>305.96047999999996</v>
      </c>
      <c r="J210" s="133">
        <v>6.88</v>
      </c>
      <c r="K210" s="133">
        <v>44.470999999999997</v>
      </c>
      <c r="L210" s="134">
        <f t="shared" ref="L210:L221" si="98">K210/V$23</f>
        <v>9.9796014083780082E-2</v>
      </c>
      <c r="M210" s="134">
        <f t="shared" ref="M210:M221" si="99">L210*Y$23</f>
        <v>6.8640696446964728</v>
      </c>
      <c r="N210" s="133">
        <f t="shared" si="94"/>
        <v>51.335069644696468</v>
      </c>
      <c r="O210" s="133">
        <f t="shared" si="95"/>
        <v>0.80508946876787491</v>
      </c>
      <c r="P210" s="119"/>
      <c r="Q210" s="119"/>
      <c r="R210" s="119"/>
      <c r="S210" s="119"/>
      <c r="T210" s="119"/>
      <c r="U210" s="119"/>
      <c r="V210" s="119"/>
      <c r="W210" s="119"/>
      <c r="X210" s="119"/>
      <c r="Y210" s="119"/>
      <c r="Z210" s="119"/>
      <c r="AA210" s="119"/>
      <c r="AB210" s="119"/>
    </row>
    <row r="211" spans="1:28" x14ac:dyDescent="0.25">
      <c r="A211" s="128">
        <v>17930</v>
      </c>
      <c r="B211" s="143">
        <f t="shared" si="91"/>
        <v>230.10060999999999</v>
      </c>
      <c r="C211" s="119">
        <v>6.97</v>
      </c>
      <c r="D211" s="133">
        <v>33.012999999999998</v>
      </c>
      <c r="E211" s="134">
        <f t="shared" si="96"/>
        <v>8.9272821181236292E-2</v>
      </c>
      <c r="F211" s="134">
        <f t="shared" si="97"/>
        <v>7.6864791765256255</v>
      </c>
      <c r="G211" s="133">
        <f t="shared" si="92"/>
        <v>40.699479176525621</v>
      </c>
      <c r="H211" s="133"/>
      <c r="I211" s="133">
        <f t="shared" si="93"/>
        <v>273.26582000000002</v>
      </c>
      <c r="J211" s="133">
        <v>6.97</v>
      </c>
      <c r="K211" s="133">
        <v>39.206000000000003</v>
      </c>
      <c r="L211" s="134">
        <f t="shared" si="98"/>
        <v>8.7980988243319971E-2</v>
      </c>
      <c r="M211" s="134">
        <f t="shared" si="99"/>
        <v>6.0514203523637864</v>
      </c>
      <c r="N211" s="133">
        <f t="shared" si="94"/>
        <v>45.257420352363788</v>
      </c>
      <c r="O211" s="133">
        <f t="shared" si="95"/>
        <v>-4.5579411758381667</v>
      </c>
      <c r="P211" s="119"/>
      <c r="Q211" s="119"/>
      <c r="R211" s="119"/>
      <c r="S211" s="119"/>
      <c r="T211" s="119"/>
      <c r="U211" s="119"/>
      <c r="V211" s="119"/>
      <c r="W211" s="119"/>
      <c r="X211" s="119"/>
      <c r="Y211" s="119"/>
      <c r="Z211" s="119"/>
      <c r="AA211" s="119"/>
      <c r="AB211" s="119"/>
    </row>
    <row r="212" spans="1:28" x14ac:dyDescent="0.25">
      <c r="A212" s="128">
        <v>17958</v>
      </c>
      <c r="B212" s="143">
        <f t="shared" si="91"/>
        <v>225.95345999999998</v>
      </c>
      <c r="C212" s="119">
        <v>6.97</v>
      </c>
      <c r="D212" s="133">
        <v>32.417999999999999</v>
      </c>
      <c r="E212" s="134">
        <f t="shared" si="96"/>
        <v>8.7663839004432142E-2</v>
      </c>
      <c r="F212" s="134">
        <f t="shared" si="97"/>
        <v>7.547944202120612</v>
      </c>
      <c r="G212" s="133">
        <f t="shared" si="92"/>
        <v>39.96594420212061</v>
      </c>
      <c r="H212" s="133"/>
      <c r="I212" s="133">
        <f t="shared" si="93"/>
        <v>313.20391999999998</v>
      </c>
      <c r="J212" s="133">
        <v>6.97</v>
      </c>
      <c r="K212" s="133">
        <v>44.936</v>
      </c>
      <c r="L212" s="134">
        <f t="shared" si="98"/>
        <v>0.10083950639447599</v>
      </c>
      <c r="M212" s="134">
        <f t="shared" si="99"/>
        <v>6.9358420893184478</v>
      </c>
      <c r="N212" s="133">
        <f t="shared" si="94"/>
        <v>51.871842089318449</v>
      </c>
      <c r="O212" s="133">
        <f t="shared" si="95"/>
        <v>-11.905897887197838</v>
      </c>
      <c r="P212" s="119"/>
      <c r="Q212" s="119"/>
      <c r="R212" s="119"/>
      <c r="S212" s="119"/>
      <c r="T212" s="119"/>
      <c r="U212" s="119"/>
      <c r="V212" s="119"/>
      <c r="W212" s="119"/>
      <c r="X212" s="119"/>
      <c r="Y212" s="119"/>
      <c r="Z212" s="119"/>
      <c r="AA212" s="119"/>
      <c r="AB212" s="119"/>
    </row>
    <row r="213" spans="1:28" x14ac:dyDescent="0.25">
      <c r="A213" s="128">
        <v>17989</v>
      </c>
      <c r="B213" s="143">
        <f t="shared" si="91"/>
        <v>207.31200000000001</v>
      </c>
      <c r="C213" s="134">
        <v>7</v>
      </c>
      <c r="D213" s="133">
        <v>29.616</v>
      </c>
      <c r="E213" s="134">
        <f t="shared" si="96"/>
        <v>8.0086749828961148E-2</v>
      </c>
      <c r="F213" s="134">
        <f t="shared" si="97"/>
        <v>6.8955492470233839</v>
      </c>
      <c r="G213" s="133">
        <f t="shared" si="92"/>
        <v>36.511549247023382</v>
      </c>
      <c r="H213" s="133"/>
      <c r="I213" s="133">
        <f t="shared" si="93"/>
        <v>312.64099999999996</v>
      </c>
      <c r="J213" s="133">
        <v>7</v>
      </c>
      <c r="K213" s="133">
        <v>44.662999999999997</v>
      </c>
      <c r="L213" s="134">
        <f t="shared" si="98"/>
        <v>0.10022687542497065</v>
      </c>
      <c r="M213" s="134">
        <f t="shared" si="99"/>
        <v>6.8937047186049014</v>
      </c>
      <c r="N213" s="133">
        <f t="shared" si="94"/>
        <v>51.556704718604898</v>
      </c>
      <c r="O213" s="133">
        <f t="shared" si="95"/>
        <v>-15.045155471581516</v>
      </c>
      <c r="P213" s="119"/>
      <c r="Q213" s="119"/>
      <c r="R213" s="119"/>
      <c r="S213" s="119"/>
      <c r="T213" s="119"/>
      <c r="U213" s="119"/>
      <c r="V213" s="119"/>
      <c r="W213" s="119"/>
      <c r="X213" s="119"/>
      <c r="Y213" s="119"/>
      <c r="Z213" s="119"/>
      <c r="AA213" s="119"/>
      <c r="AB213" s="119"/>
    </row>
    <row r="214" spans="1:28" x14ac:dyDescent="0.25">
      <c r="A214" s="128">
        <v>18019</v>
      </c>
      <c r="B214" s="143">
        <f t="shared" si="91"/>
        <v>234.04792199999997</v>
      </c>
      <c r="C214" s="134">
        <v>8.0619999999999994</v>
      </c>
      <c r="D214" s="133">
        <v>29.030999999999999</v>
      </c>
      <c r="E214" s="134">
        <f t="shared" si="96"/>
        <v>7.8504809369414202E-2</v>
      </c>
      <c r="F214" s="134">
        <f t="shared" si="97"/>
        <v>6.7593425915159324</v>
      </c>
      <c r="G214" s="133">
        <f t="shared" si="92"/>
        <v>35.79034259151593</v>
      </c>
      <c r="H214" s="133"/>
      <c r="I214" s="133">
        <f t="shared" si="93"/>
        <v>314.04714799999999</v>
      </c>
      <c r="J214" s="133">
        <v>8.0619999999999994</v>
      </c>
      <c r="K214" s="133">
        <v>38.954000000000001</v>
      </c>
      <c r="L214" s="134">
        <f t="shared" si="98"/>
        <v>8.7415482733007338E-2</v>
      </c>
      <c r="M214" s="134">
        <f t="shared" si="99"/>
        <v>6.0125243178589729</v>
      </c>
      <c r="N214" s="133">
        <f t="shared" si="94"/>
        <v>44.966524317858976</v>
      </c>
      <c r="O214" s="133">
        <f t="shared" si="95"/>
        <v>-9.1761817263430459</v>
      </c>
      <c r="P214" s="119"/>
      <c r="Q214" s="119"/>
      <c r="R214" s="119"/>
      <c r="S214" s="119"/>
      <c r="T214" s="119"/>
      <c r="U214" s="119"/>
      <c r="V214" s="119"/>
      <c r="W214" s="119"/>
      <c r="X214" s="119"/>
      <c r="Y214" s="119"/>
      <c r="Z214" s="119"/>
      <c r="AA214" s="119"/>
      <c r="AB214" s="119"/>
    </row>
    <row r="215" spans="1:28" x14ac:dyDescent="0.25">
      <c r="A215" s="128">
        <v>18050</v>
      </c>
      <c r="B215" s="143">
        <f t="shared" si="91"/>
        <v>214.87902</v>
      </c>
      <c r="C215" s="119">
        <v>8.2200000000000006</v>
      </c>
      <c r="D215" s="133">
        <v>26.140999999999998</v>
      </c>
      <c r="E215" s="134">
        <f t="shared" si="96"/>
        <v>7.0689753082079726E-2</v>
      </c>
      <c r="F215" s="134">
        <f t="shared" si="97"/>
        <v>6.0864584301201461</v>
      </c>
      <c r="G215" s="133">
        <f t="shared" si="92"/>
        <v>32.227458430120144</v>
      </c>
      <c r="H215" s="133"/>
      <c r="I215" s="133">
        <f t="shared" si="93"/>
        <v>275.2056</v>
      </c>
      <c r="J215" s="133">
        <v>8.2200000000000006</v>
      </c>
      <c r="K215" s="133">
        <v>33.479999999999997</v>
      </c>
      <c r="L215" s="134">
        <f t="shared" si="98"/>
        <v>7.5131446370105395E-2</v>
      </c>
      <c r="M215" s="134">
        <f t="shared" si="99"/>
        <v>5.1676160127822151</v>
      </c>
      <c r="N215" s="133">
        <f t="shared" si="94"/>
        <v>38.647616012782208</v>
      </c>
      <c r="O215" s="133">
        <f t="shared" si="95"/>
        <v>-6.420157582662064</v>
      </c>
      <c r="P215" s="119"/>
      <c r="Q215" s="119"/>
      <c r="R215" s="119"/>
      <c r="S215" s="119"/>
      <c r="T215" s="119"/>
      <c r="U215" s="119"/>
      <c r="V215" s="119"/>
      <c r="W215" s="119"/>
      <c r="X215" s="119"/>
      <c r="Y215" s="119"/>
      <c r="Z215" s="119"/>
      <c r="AA215" s="119"/>
      <c r="AB215" s="119"/>
    </row>
    <row r="216" spans="1:28" x14ac:dyDescent="0.25">
      <c r="A216" s="128">
        <v>18080</v>
      </c>
      <c r="B216" s="143">
        <f t="shared" si="91"/>
        <v>221.62199999999999</v>
      </c>
      <c r="C216" s="134">
        <v>8.6</v>
      </c>
      <c r="D216" s="133">
        <v>25.77</v>
      </c>
      <c r="E216" s="134">
        <f t="shared" si="96"/>
        <v>6.968650537183714E-2</v>
      </c>
      <c r="F216" s="134">
        <f t="shared" si="97"/>
        <v>6.0000777990205494</v>
      </c>
      <c r="G216" s="133">
        <f t="shared" si="92"/>
        <v>31.770077799020548</v>
      </c>
      <c r="H216" s="133"/>
      <c r="I216" s="133">
        <f t="shared" si="93"/>
        <v>285.21039999999999</v>
      </c>
      <c r="J216" s="133">
        <v>8.6</v>
      </c>
      <c r="K216" s="133">
        <v>33.164000000000001</v>
      </c>
      <c r="L216" s="134">
        <f t="shared" si="98"/>
        <v>7.4422320412729254E-2</v>
      </c>
      <c r="M216" s="134">
        <f t="shared" si="99"/>
        <v>5.1188416203079274</v>
      </c>
      <c r="N216" s="133">
        <f t="shared" si="94"/>
        <v>38.282841620307927</v>
      </c>
      <c r="O216" s="133">
        <f t="shared" si="95"/>
        <v>-6.5127638212873791</v>
      </c>
      <c r="P216" s="119"/>
      <c r="Q216" s="119"/>
      <c r="R216" s="119"/>
      <c r="S216" s="119"/>
      <c r="T216" s="119"/>
      <c r="U216" s="119"/>
      <c r="V216" s="119"/>
      <c r="W216" s="119"/>
      <c r="X216" s="119"/>
      <c r="Y216" s="119"/>
      <c r="Z216" s="119"/>
      <c r="AA216" s="119"/>
      <c r="AB216" s="119"/>
    </row>
    <row r="217" spans="1:28" x14ac:dyDescent="0.25">
      <c r="A217" s="128">
        <v>18111</v>
      </c>
      <c r="B217" s="143">
        <f t="shared" si="91"/>
        <v>221.84928000000002</v>
      </c>
      <c r="C217" s="119">
        <v>8.64</v>
      </c>
      <c r="D217" s="133">
        <v>25.677</v>
      </c>
      <c r="E217" s="134">
        <f t="shared" si="96"/>
        <v>6.9435017401345056E-2</v>
      </c>
      <c r="F217" s="134">
        <f t="shared" si="97"/>
        <v>5.9784244332732106</v>
      </c>
      <c r="G217" s="133">
        <f t="shared" si="92"/>
        <v>31.655424433273211</v>
      </c>
      <c r="H217" s="133"/>
      <c r="I217" s="133">
        <f t="shared" si="93"/>
        <v>277.58592000000004</v>
      </c>
      <c r="J217" s="133">
        <v>8.64</v>
      </c>
      <c r="K217" s="133">
        <v>32.128</v>
      </c>
      <c r="L217" s="134">
        <f t="shared" si="98"/>
        <v>7.2097464425888477E-2</v>
      </c>
      <c r="M217" s="134">
        <f t="shared" si="99"/>
        <v>4.9589357006770314</v>
      </c>
      <c r="N217" s="133">
        <f t="shared" si="94"/>
        <v>37.086935700677031</v>
      </c>
      <c r="O217" s="133">
        <f t="shared" si="95"/>
        <v>-5.4315112674038204</v>
      </c>
      <c r="P217" s="119"/>
      <c r="Q217" s="119"/>
      <c r="R217" s="119"/>
      <c r="S217" s="119"/>
      <c r="T217" s="119"/>
      <c r="U217" s="119"/>
      <c r="V217" s="119"/>
      <c r="W217" s="119"/>
      <c r="X217" s="119"/>
      <c r="Y217" s="119"/>
      <c r="Z217" s="119"/>
      <c r="AA217" s="119"/>
      <c r="AB217" s="119"/>
    </row>
    <row r="218" spans="1:28" x14ac:dyDescent="0.25">
      <c r="A218" s="128">
        <v>18142</v>
      </c>
      <c r="B218" s="143">
        <f t="shared" si="91"/>
        <v>279.69408000000004</v>
      </c>
      <c r="C218" s="119">
        <v>8.64</v>
      </c>
      <c r="D218" s="133">
        <v>32.372</v>
      </c>
      <c r="E218" s="134">
        <f t="shared" si="96"/>
        <v>8.7539447105048962E-2</v>
      </c>
      <c r="F218" s="134">
        <f t="shared" si="97"/>
        <v>7.5372339351918205</v>
      </c>
      <c r="G218" s="133">
        <f t="shared" si="92"/>
        <v>39.909233935191821</v>
      </c>
      <c r="H218" s="133"/>
      <c r="I218" s="133">
        <f t="shared" si="93"/>
        <v>252.36576000000002</v>
      </c>
      <c r="J218" s="133">
        <v>8.64</v>
      </c>
      <c r="K218" s="133">
        <v>29.209</v>
      </c>
      <c r="L218" s="134">
        <f t="shared" si="98"/>
        <v>6.5547025598100619E-2</v>
      </c>
      <c r="M218" s="134">
        <f t="shared" si="99"/>
        <v>4.5083899676629553</v>
      </c>
      <c r="N218" s="133">
        <f t="shared" si="94"/>
        <v>33.717389967662953</v>
      </c>
      <c r="O218" s="133">
        <f t="shared" si="95"/>
        <v>6.1918439675288681</v>
      </c>
      <c r="P218" s="119"/>
      <c r="Q218" s="119"/>
      <c r="R218" s="119"/>
      <c r="S218" s="119"/>
      <c r="T218" s="119"/>
      <c r="U218" s="119"/>
      <c r="V218" s="119"/>
      <c r="W218" s="119"/>
      <c r="X218" s="119"/>
      <c r="Y218" s="119"/>
      <c r="Z218" s="119"/>
      <c r="AA218" s="119"/>
      <c r="AB218" s="119"/>
    </row>
    <row r="219" spans="1:28" x14ac:dyDescent="0.25">
      <c r="A219" s="128">
        <v>18172</v>
      </c>
      <c r="B219" s="143">
        <f t="shared" si="91"/>
        <v>245.54880000000003</v>
      </c>
      <c r="C219" s="119">
        <v>8.64</v>
      </c>
      <c r="D219" s="133">
        <v>28.42</v>
      </c>
      <c r="E219" s="134">
        <f t="shared" si="96"/>
        <v>7.6852560444998511E-2</v>
      </c>
      <c r="F219" s="134">
        <f t="shared" si="97"/>
        <v>6.617082306874817</v>
      </c>
      <c r="G219" s="133">
        <f t="shared" si="92"/>
        <v>35.037082306874822</v>
      </c>
      <c r="H219" s="133"/>
      <c r="I219" s="133">
        <f t="shared" si="93"/>
        <v>287.93664000000001</v>
      </c>
      <c r="J219" s="133">
        <v>8.64</v>
      </c>
      <c r="K219" s="133">
        <v>33.326000000000001</v>
      </c>
      <c r="L219" s="134">
        <f t="shared" si="98"/>
        <v>7.4785859669358801E-2</v>
      </c>
      <c r="M219" s="134">
        <f t="shared" si="99"/>
        <v>5.143846213918164</v>
      </c>
      <c r="N219" s="133">
        <f t="shared" si="94"/>
        <v>38.469846213918167</v>
      </c>
      <c r="O219" s="133">
        <f t="shared" si="95"/>
        <v>-3.4327639070433449</v>
      </c>
      <c r="P219" s="119"/>
      <c r="Q219" s="119"/>
      <c r="R219" s="119"/>
      <c r="S219" s="119"/>
      <c r="T219" s="119"/>
      <c r="U219" s="119"/>
      <c r="V219" s="119"/>
      <c r="W219" s="119"/>
      <c r="X219" s="119"/>
      <c r="Y219" s="119"/>
      <c r="Z219" s="119"/>
      <c r="AA219" s="119"/>
      <c r="AB219" s="119"/>
    </row>
    <row r="220" spans="1:28" x14ac:dyDescent="0.25">
      <c r="A220" s="128">
        <v>18203</v>
      </c>
      <c r="B220" s="143">
        <f t="shared" si="91"/>
        <v>303.51456000000002</v>
      </c>
      <c r="C220" s="119">
        <v>8.64</v>
      </c>
      <c r="D220" s="133">
        <v>35.128999999999998</v>
      </c>
      <c r="E220" s="134">
        <f t="shared" si="96"/>
        <v>9.4994848552862499E-2</v>
      </c>
      <c r="F220" s="134">
        <f t="shared" si="97"/>
        <v>8.1791514552500146</v>
      </c>
      <c r="G220" s="133">
        <f t="shared" si="92"/>
        <v>43.308151455250012</v>
      </c>
      <c r="H220" s="133"/>
      <c r="I220" s="133">
        <f t="shared" si="93"/>
        <v>303.52320000000003</v>
      </c>
      <c r="J220" s="133">
        <v>8.64</v>
      </c>
      <c r="K220" s="133">
        <v>35.130000000000003</v>
      </c>
      <c r="L220" s="134">
        <f t="shared" si="98"/>
        <v>7.8834161020961857E-2</v>
      </c>
      <c r="M220" s="134">
        <f t="shared" si="99"/>
        <v>5.4222924291827734</v>
      </c>
      <c r="N220" s="133">
        <f t="shared" si="94"/>
        <v>40.552292429182778</v>
      </c>
      <c r="O220" s="133">
        <f t="shared" si="95"/>
        <v>2.7558590260672347</v>
      </c>
      <c r="P220" s="119"/>
      <c r="Q220" s="119"/>
      <c r="R220" s="119"/>
      <c r="S220" s="119"/>
      <c r="T220" s="119"/>
      <c r="U220" s="119"/>
      <c r="V220" s="119"/>
      <c r="W220" s="119"/>
      <c r="X220" s="119"/>
      <c r="Y220" s="119"/>
      <c r="Z220" s="119"/>
      <c r="AA220" s="119"/>
      <c r="AB220" s="119"/>
    </row>
    <row r="221" spans="1:28" x14ac:dyDescent="0.25">
      <c r="A221" s="128">
        <v>18233</v>
      </c>
      <c r="B221" s="143">
        <f t="shared" si="91"/>
        <v>258.50015999999999</v>
      </c>
      <c r="C221" s="119">
        <v>8.64</v>
      </c>
      <c r="D221" s="133">
        <v>29.919</v>
      </c>
      <c r="E221" s="134">
        <f t="shared" si="96"/>
        <v>8.0906113861854687E-2</v>
      </c>
      <c r="F221" s="134">
        <f t="shared" si="97"/>
        <v>6.96609730961955</v>
      </c>
      <c r="G221" s="133">
        <f t="shared" si="92"/>
        <v>36.885097309619553</v>
      </c>
      <c r="H221" s="133"/>
      <c r="I221" s="133">
        <f t="shared" si="93"/>
        <v>319.26528000000002</v>
      </c>
      <c r="J221" s="133">
        <v>8.64</v>
      </c>
      <c r="K221" s="133">
        <v>36.951999999999998</v>
      </c>
      <c r="L221" s="134">
        <f t="shared" si="98"/>
        <v>8.2922855623301511E-2</v>
      </c>
      <c r="M221" s="134">
        <f t="shared" si="99"/>
        <v>5.7035169326262967</v>
      </c>
      <c r="N221" s="133">
        <f t="shared" si="94"/>
        <v>42.655516932626298</v>
      </c>
      <c r="O221" s="133">
        <f t="shared" si="95"/>
        <v>-5.7704196230067453</v>
      </c>
      <c r="P221" s="119"/>
      <c r="Q221" s="119"/>
      <c r="R221" s="119"/>
      <c r="S221" s="119"/>
      <c r="T221" s="119"/>
      <c r="U221" s="119"/>
      <c r="V221" s="119"/>
      <c r="W221" s="119"/>
      <c r="X221" s="119"/>
      <c r="Y221" s="119"/>
      <c r="Z221" s="119"/>
      <c r="AA221" s="119"/>
      <c r="AB221" s="119"/>
    </row>
    <row r="222" spans="1:28" x14ac:dyDescent="0.25">
      <c r="A222" s="128">
        <v>18264</v>
      </c>
      <c r="B222" s="143">
        <v>241.47800000000001</v>
      </c>
      <c r="C222" s="119">
        <v>8.64</v>
      </c>
      <c r="D222" s="133">
        <f>B222/C222</f>
        <v>27.948842592592591</v>
      </c>
      <c r="E222" s="134">
        <f>D222/Q$24</f>
        <v>6.5401135591768134E-2</v>
      </c>
      <c r="F222" s="134">
        <f t="shared" ref="F222:F233" si="100">E222*T$24</f>
        <v>17.792711640290037</v>
      </c>
      <c r="G222" s="133">
        <f t="shared" si="92"/>
        <v>45.741554232882628</v>
      </c>
      <c r="H222" s="133"/>
      <c r="I222" s="133">
        <v>312.63</v>
      </c>
      <c r="J222" s="133">
        <v>8.64</v>
      </c>
      <c r="K222" s="133">
        <f>I222/J222</f>
        <v>36.184027777777771</v>
      </c>
      <c r="L222" s="134">
        <f t="shared" ref="L222:L233" si="101">K222/V$24</f>
        <v>7.1040212279337198E-2</v>
      </c>
      <c r="M222" s="134">
        <f t="shared" ref="M222:M233" si="102">L222*Y$24</f>
        <v>3.34274633444545</v>
      </c>
      <c r="N222" s="133">
        <f t="shared" si="94"/>
        <v>39.526774112223222</v>
      </c>
      <c r="O222" s="133">
        <f t="shared" si="95"/>
        <v>6.2147801206594053</v>
      </c>
      <c r="P222" s="119"/>
      <c r="Q222" s="119"/>
      <c r="R222" s="119"/>
      <c r="S222" s="119"/>
      <c r="T222" s="119"/>
      <c r="U222" s="119"/>
      <c r="V222" s="119"/>
      <c r="W222" s="119"/>
      <c r="X222" s="119"/>
      <c r="Y222" s="119"/>
      <c r="Z222" s="119"/>
      <c r="AA222" s="119"/>
      <c r="AB222" s="119"/>
    </row>
    <row r="223" spans="1:28" x14ac:dyDescent="0.25">
      <c r="A223" s="128">
        <v>18295</v>
      </c>
      <c r="B223" s="143">
        <v>195.381</v>
      </c>
      <c r="C223" s="119">
        <v>8.64</v>
      </c>
      <c r="D223" s="133">
        <f t="shared" ref="D223:D233" si="103">B223/C223</f>
        <v>22.613541666666666</v>
      </c>
      <c r="E223" s="134">
        <f t="shared" ref="E223:E233" si="104">D223/Q$24</f>
        <v>5.2916370323819351E-2</v>
      </c>
      <c r="F223" s="134">
        <f t="shared" si="100"/>
        <v>14.396167737812586</v>
      </c>
      <c r="G223" s="133">
        <f t="shared" si="92"/>
        <v>37.009709404479253</v>
      </c>
      <c r="H223" s="133"/>
      <c r="I223" s="133">
        <v>310.46199999999999</v>
      </c>
      <c r="J223" s="133">
        <v>8.64</v>
      </c>
      <c r="K223" s="133">
        <f t="shared" ref="K223:K233" si="105">I223/J223</f>
        <v>35.933101851851845</v>
      </c>
      <c r="L223" s="134">
        <f t="shared" si="101"/>
        <v>7.0547568642381042E-2</v>
      </c>
      <c r="M223" s="134">
        <f t="shared" si="102"/>
        <v>3.3195653407689707</v>
      </c>
      <c r="N223" s="133">
        <f t="shared" si="94"/>
        <v>39.252667192620812</v>
      </c>
      <c r="O223" s="133">
        <f t="shared" si="95"/>
        <v>-2.2429577881415597</v>
      </c>
      <c r="P223" s="119"/>
      <c r="Q223" s="119"/>
      <c r="R223" s="119"/>
      <c r="S223" s="119"/>
      <c r="T223" s="119"/>
      <c r="U223" s="119"/>
      <c r="V223" s="119"/>
      <c r="W223" s="119"/>
      <c r="X223" s="119"/>
      <c r="Y223" s="119"/>
      <c r="Z223" s="119"/>
      <c r="AA223" s="119"/>
      <c r="AB223" s="119"/>
    </row>
    <row r="224" spans="1:28" x14ac:dyDescent="0.25">
      <c r="A224" s="128">
        <v>18323</v>
      </c>
      <c r="B224" s="143">
        <v>232.827</v>
      </c>
      <c r="C224" s="119">
        <v>8.64</v>
      </c>
      <c r="D224" s="133">
        <f t="shared" si="103"/>
        <v>26.947569444444444</v>
      </c>
      <c r="E224" s="134">
        <f t="shared" si="104"/>
        <v>6.3058126191307684E-2</v>
      </c>
      <c r="F224" s="134">
        <f t="shared" si="100"/>
        <v>17.155284013756152</v>
      </c>
      <c r="G224" s="133">
        <f t="shared" si="92"/>
        <v>44.102853458200599</v>
      </c>
      <c r="H224" s="133"/>
      <c r="I224" s="133">
        <v>313.23</v>
      </c>
      <c r="J224" s="133">
        <v>8.64</v>
      </c>
      <c r="K224" s="133">
        <f t="shared" si="105"/>
        <v>36.253472222222221</v>
      </c>
      <c r="L224" s="134">
        <f t="shared" si="101"/>
        <v>7.1176552769269721E-2</v>
      </c>
      <c r="M224" s="134">
        <f t="shared" si="102"/>
        <v>3.3491617385994572</v>
      </c>
      <c r="N224" s="133">
        <f t="shared" si="94"/>
        <v>39.602633960821677</v>
      </c>
      <c r="O224" s="133">
        <f t="shared" si="95"/>
        <v>4.5002194973789216</v>
      </c>
      <c r="P224" s="119"/>
      <c r="Q224" s="119"/>
      <c r="R224" s="119"/>
      <c r="S224" s="119"/>
      <c r="T224" s="119"/>
      <c r="U224" s="119"/>
      <c r="V224" s="119"/>
      <c r="W224" s="119"/>
      <c r="X224" s="119"/>
      <c r="Y224" s="119"/>
      <c r="Z224" s="119"/>
      <c r="AA224" s="119"/>
      <c r="AB224" s="119"/>
    </row>
    <row r="225" spans="1:28" x14ac:dyDescent="0.25">
      <c r="A225" s="128">
        <v>18354</v>
      </c>
      <c r="B225" s="133">
        <v>207.911</v>
      </c>
      <c r="C225" s="119">
        <v>8.64</v>
      </c>
      <c r="D225" s="133">
        <f t="shared" si="103"/>
        <v>24.063773148148147</v>
      </c>
      <c r="E225" s="134">
        <f t="shared" si="104"/>
        <v>5.6309955780734076E-2</v>
      </c>
      <c r="F225" s="134">
        <f t="shared" si="100"/>
        <v>15.319409924897265</v>
      </c>
      <c r="G225" s="133">
        <f t="shared" si="92"/>
        <v>39.383183073045416</v>
      </c>
      <c r="H225" s="133"/>
      <c r="I225" s="133">
        <v>302.38200000000001</v>
      </c>
      <c r="J225" s="133">
        <v>8.64</v>
      </c>
      <c r="K225" s="133">
        <f t="shared" si="105"/>
        <v>34.997916666666661</v>
      </c>
      <c r="L225" s="134">
        <f t="shared" si="101"/>
        <v>6.8711516711289833E-2</v>
      </c>
      <c r="M225" s="134">
        <f t="shared" si="102"/>
        <v>3.2331712314950067</v>
      </c>
      <c r="N225" s="133">
        <f t="shared" si="94"/>
        <v>38.231087898161668</v>
      </c>
      <c r="O225" s="133">
        <f t="shared" si="95"/>
        <v>1.1520951748837476</v>
      </c>
      <c r="P225" s="119"/>
      <c r="Q225" s="119"/>
      <c r="R225" s="119"/>
      <c r="S225" s="119"/>
      <c r="T225" s="119"/>
      <c r="U225" s="119"/>
      <c r="V225" s="119"/>
      <c r="W225" s="119"/>
      <c r="X225" s="119"/>
      <c r="Y225" s="119"/>
      <c r="Z225" s="119"/>
      <c r="AA225" s="119"/>
      <c r="AB225" s="119"/>
    </row>
    <row r="226" spans="1:28" x14ac:dyDescent="0.25">
      <c r="A226" s="128">
        <v>18384</v>
      </c>
      <c r="B226" s="133">
        <v>285.84300000000002</v>
      </c>
      <c r="C226" s="119">
        <v>8.64</v>
      </c>
      <c r="D226" s="133">
        <f t="shared" si="103"/>
        <v>33.083680555555553</v>
      </c>
      <c r="E226" s="134">
        <f t="shared" si="104"/>
        <v>7.7416811473334124E-2</v>
      </c>
      <c r="F226" s="134">
        <f t="shared" si="100"/>
        <v>21.061637388894329</v>
      </c>
      <c r="G226" s="133">
        <f t="shared" si="92"/>
        <v>54.145317944449886</v>
      </c>
      <c r="H226" s="133"/>
      <c r="I226" s="133">
        <v>314.02499999999998</v>
      </c>
      <c r="J226" s="133">
        <v>8.64</v>
      </c>
      <c r="K226" s="133">
        <f t="shared" si="105"/>
        <v>36.345486111111107</v>
      </c>
      <c r="L226" s="134">
        <f t="shared" si="101"/>
        <v>7.1357203918430298E-2</v>
      </c>
      <c r="M226" s="134">
        <f t="shared" si="102"/>
        <v>3.3576621491035166</v>
      </c>
      <c r="N226" s="133">
        <f t="shared" si="94"/>
        <v>39.703148260214626</v>
      </c>
      <c r="O226" s="133">
        <f t="shared" si="95"/>
        <v>14.44216968423526</v>
      </c>
      <c r="P226" s="119"/>
      <c r="Q226" s="119"/>
      <c r="R226" s="119"/>
      <c r="S226" s="119"/>
      <c r="T226" s="119"/>
      <c r="U226" s="119"/>
      <c r="V226" s="119"/>
      <c r="W226" s="119"/>
      <c r="X226" s="119"/>
      <c r="Y226" s="119"/>
      <c r="Z226" s="119"/>
      <c r="AA226" s="119"/>
      <c r="AB226" s="119"/>
    </row>
    <row r="227" spans="1:28" x14ac:dyDescent="0.25">
      <c r="A227" s="128">
        <v>18415</v>
      </c>
      <c r="B227" s="133">
        <v>226.37700000000001</v>
      </c>
      <c r="C227" s="119">
        <v>8.64</v>
      </c>
      <c r="D227" s="133">
        <f t="shared" si="103"/>
        <v>26.201041666666665</v>
      </c>
      <c r="E227" s="134">
        <f t="shared" si="104"/>
        <v>6.1311228649639692E-2</v>
      </c>
      <c r="F227" s="134">
        <f t="shared" si="100"/>
        <v>16.680031650891333</v>
      </c>
      <c r="G227" s="133">
        <f t="shared" si="92"/>
        <v>42.881073317557998</v>
      </c>
      <c r="H227" s="133"/>
      <c r="I227" s="133">
        <v>311.49299999999999</v>
      </c>
      <c r="J227" s="133">
        <v>8.64</v>
      </c>
      <c r="K227" s="133">
        <f t="shared" si="105"/>
        <v>36.052430555555553</v>
      </c>
      <c r="L227" s="134">
        <f t="shared" si="101"/>
        <v>7.0781847050915087E-2</v>
      </c>
      <c r="M227" s="134">
        <f t="shared" si="102"/>
        <v>3.3305891435736066</v>
      </c>
      <c r="N227" s="133">
        <f t="shared" si="94"/>
        <v>39.383019699129157</v>
      </c>
      <c r="O227" s="133">
        <f t="shared" si="95"/>
        <v>3.4980536184288411</v>
      </c>
      <c r="P227" s="119"/>
      <c r="Q227" s="119"/>
      <c r="R227" s="119"/>
      <c r="S227" s="119"/>
      <c r="T227" s="119"/>
      <c r="U227" s="119"/>
      <c r="V227" s="119"/>
      <c r="W227" s="119"/>
      <c r="X227" s="119"/>
      <c r="Y227" s="119"/>
      <c r="Z227" s="119"/>
      <c r="AA227" s="119"/>
      <c r="AB227" s="119"/>
    </row>
    <row r="228" spans="1:28" x14ac:dyDescent="0.25">
      <c r="A228" s="128">
        <v>18445</v>
      </c>
      <c r="B228" s="133">
        <v>366.92</v>
      </c>
      <c r="C228" s="119">
        <v>8.64</v>
      </c>
      <c r="D228" s="133">
        <f t="shared" si="103"/>
        <v>42.467592592592588</v>
      </c>
      <c r="E228" s="134">
        <f t="shared" si="104"/>
        <v>9.9375448990514911E-2</v>
      </c>
      <c r="F228" s="134">
        <f t="shared" si="100"/>
        <v>27.035596431373541</v>
      </c>
      <c r="G228" s="133">
        <f t="shared" si="92"/>
        <v>69.503189023966129</v>
      </c>
      <c r="H228" s="133"/>
      <c r="I228" s="133">
        <v>375.66879999999998</v>
      </c>
      <c r="J228" s="133">
        <v>8.64</v>
      </c>
      <c r="K228" s="133">
        <f t="shared" si="105"/>
        <v>43.480185185185178</v>
      </c>
      <c r="L228" s="134">
        <f t="shared" si="101"/>
        <v>8.5364780407266957E-2</v>
      </c>
      <c r="M228" s="134">
        <f t="shared" si="102"/>
        <v>4.0167786334181645</v>
      </c>
      <c r="N228" s="133">
        <f t="shared" si="94"/>
        <v>47.496963818603341</v>
      </c>
      <c r="O228" s="133">
        <f t="shared" si="95"/>
        <v>22.006225205362789</v>
      </c>
      <c r="P228" s="119"/>
      <c r="Q228" s="119"/>
      <c r="R228" s="119"/>
      <c r="S228" s="119"/>
      <c r="T228" s="119"/>
      <c r="U228" s="119"/>
      <c r="V228" s="119"/>
      <c r="W228" s="119"/>
      <c r="X228" s="119"/>
      <c r="Y228" s="119"/>
      <c r="Z228" s="119"/>
      <c r="AA228" s="119"/>
      <c r="AB228" s="119"/>
    </row>
    <row r="229" spans="1:28" x14ac:dyDescent="0.25">
      <c r="A229" s="128">
        <v>18476</v>
      </c>
      <c r="B229" s="133">
        <v>354.76900000000001</v>
      </c>
      <c r="C229" s="119">
        <v>8.64</v>
      </c>
      <c r="D229" s="133">
        <f t="shared" si="103"/>
        <v>41.061226851851849</v>
      </c>
      <c r="E229" s="134">
        <f t="shared" si="104"/>
        <v>9.6084510691474945E-2</v>
      </c>
      <c r="F229" s="134">
        <f t="shared" si="100"/>
        <v>26.140279925765725</v>
      </c>
      <c r="G229" s="133">
        <f t="shared" si="92"/>
        <v>67.201506777617567</v>
      </c>
      <c r="H229" s="133"/>
      <c r="I229" s="133">
        <v>346.23899999999998</v>
      </c>
      <c r="J229" s="133">
        <v>8.64</v>
      </c>
      <c r="K229" s="133">
        <f t="shared" si="105"/>
        <v>40.07395833333333</v>
      </c>
      <c r="L229" s="134">
        <f t="shared" si="101"/>
        <v>7.8677324822907055E-2</v>
      </c>
      <c r="M229" s="134">
        <f t="shared" si="102"/>
        <v>3.7021051981321631</v>
      </c>
      <c r="N229" s="133">
        <f t="shared" si="94"/>
        <v>43.776063531465496</v>
      </c>
      <c r="O229" s="133">
        <f t="shared" si="95"/>
        <v>23.425443246152071</v>
      </c>
      <c r="P229" s="119"/>
      <c r="Q229" s="119"/>
      <c r="R229" s="119"/>
      <c r="S229" s="119"/>
      <c r="T229" s="119"/>
      <c r="U229" s="119"/>
      <c r="V229" s="119"/>
      <c r="W229" s="119"/>
      <c r="X229" s="119"/>
      <c r="Y229" s="119"/>
      <c r="Z229" s="119"/>
      <c r="AA229" s="119"/>
      <c r="AB229" s="119"/>
    </row>
    <row r="230" spans="1:28" x14ac:dyDescent="0.25">
      <c r="A230" s="128">
        <v>18507</v>
      </c>
      <c r="B230" s="133">
        <v>380.11500000000001</v>
      </c>
      <c r="C230" s="119">
        <v>8.64</v>
      </c>
      <c r="D230" s="133">
        <f t="shared" si="103"/>
        <v>43.994791666666664</v>
      </c>
      <c r="E230" s="134">
        <f t="shared" si="104"/>
        <v>0.10294914093815975</v>
      </c>
      <c r="F230" s="134">
        <f t="shared" si="100"/>
        <v>28.007837505482268</v>
      </c>
      <c r="G230" s="133">
        <f t="shared" si="92"/>
        <v>72.002629172148929</v>
      </c>
      <c r="H230" s="133"/>
      <c r="I230" s="133">
        <v>378.66500000000002</v>
      </c>
      <c r="J230" s="133">
        <v>8.64</v>
      </c>
      <c r="K230" s="133">
        <f t="shared" si="105"/>
        <v>43.826967592592595</v>
      </c>
      <c r="L230" s="134">
        <f t="shared" si="101"/>
        <v>8.6045619367159987E-2</v>
      </c>
      <c r="M230" s="134">
        <f t="shared" si="102"/>
        <v>4.0488150232952265</v>
      </c>
      <c r="N230" s="133">
        <f t="shared" si="94"/>
        <v>47.875782615887822</v>
      </c>
      <c r="O230" s="133">
        <f t="shared" si="95"/>
        <v>24.126846556261107</v>
      </c>
      <c r="P230" s="119"/>
      <c r="Q230" s="119"/>
      <c r="R230" s="119"/>
      <c r="S230" s="119"/>
      <c r="T230" s="119"/>
      <c r="U230" s="119"/>
      <c r="V230" s="119"/>
      <c r="W230" s="119"/>
      <c r="X230" s="119"/>
      <c r="Y230" s="119"/>
      <c r="Z230" s="119"/>
      <c r="AA230" s="119"/>
      <c r="AB230" s="119"/>
    </row>
    <row r="231" spans="1:28" x14ac:dyDescent="0.25">
      <c r="A231" s="128">
        <v>18537</v>
      </c>
      <c r="B231" s="133">
        <v>366.05599999999998</v>
      </c>
      <c r="C231" s="119">
        <v>8.64</v>
      </c>
      <c r="D231" s="133">
        <f t="shared" si="103"/>
        <v>42.367592592592587</v>
      </c>
      <c r="E231" s="134">
        <f t="shared" si="104"/>
        <v>9.9141445970979847E-2</v>
      </c>
      <c r="F231" s="134">
        <f t="shared" si="100"/>
        <v>26.971934719510717</v>
      </c>
      <c r="G231" s="133">
        <f t="shared" si="92"/>
        <v>69.3395273121033</v>
      </c>
      <c r="H231" s="133"/>
      <c r="I231" s="133">
        <v>468.43200000000002</v>
      </c>
      <c r="J231" s="133">
        <v>8.64</v>
      </c>
      <c r="K231" s="133">
        <f t="shared" si="105"/>
        <v>54.216666666666661</v>
      </c>
      <c r="L231" s="134">
        <f t="shared" si="101"/>
        <v>0.10644374730011349</v>
      </c>
      <c r="M231" s="134">
        <f t="shared" si="102"/>
        <v>5.0086343311164985</v>
      </c>
      <c r="N231" s="133">
        <f t="shared" si="94"/>
        <v>59.225300997783158</v>
      </c>
      <c r="O231" s="133">
        <f t="shared" si="95"/>
        <v>10.114226314320142</v>
      </c>
      <c r="P231" s="119"/>
      <c r="Q231" s="119"/>
      <c r="R231" s="119"/>
      <c r="S231" s="119"/>
      <c r="T231" s="119"/>
      <c r="U231" s="119"/>
      <c r="V231" s="119"/>
      <c r="W231" s="119"/>
      <c r="X231" s="119"/>
      <c r="Y231" s="119"/>
      <c r="Z231" s="119"/>
      <c r="AA231" s="119"/>
      <c r="AB231" s="119"/>
    </row>
    <row r="232" spans="1:28" x14ac:dyDescent="0.25">
      <c r="A232" s="128">
        <v>18568</v>
      </c>
      <c r="B232" s="133">
        <v>416.95400000000001</v>
      </c>
      <c r="C232" s="119">
        <v>8.65</v>
      </c>
      <c r="D232" s="133">
        <f t="shared" si="103"/>
        <v>48.202774566473984</v>
      </c>
      <c r="E232" s="134">
        <f t="shared" si="104"/>
        <v>0.11279594798522795</v>
      </c>
      <c r="F232" s="134">
        <f t="shared" si="100"/>
        <v>30.686711454394437</v>
      </c>
      <c r="G232" s="133">
        <f t="shared" si="92"/>
        <v>78.889486020868418</v>
      </c>
      <c r="H232" s="133"/>
      <c r="I232" s="133">
        <v>447.976</v>
      </c>
      <c r="J232" s="133">
        <v>8.65</v>
      </c>
      <c r="K232" s="133">
        <f t="shared" si="105"/>
        <v>51.789132947976874</v>
      </c>
      <c r="L232" s="134">
        <f t="shared" si="101"/>
        <v>0.10167776293402582</v>
      </c>
      <c r="M232" s="134">
        <f t="shared" si="102"/>
        <v>4.7843743485150991</v>
      </c>
      <c r="N232" s="133">
        <f t="shared" si="94"/>
        <v>56.573507296491975</v>
      </c>
      <c r="O232" s="133">
        <f t="shared" si="95"/>
        <v>22.315978724376443</v>
      </c>
      <c r="P232" s="119"/>
      <c r="Q232" s="119"/>
      <c r="R232" s="119"/>
      <c r="S232" s="119"/>
      <c r="T232" s="119"/>
      <c r="U232" s="119"/>
      <c r="V232" s="119"/>
      <c r="W232" s="119"/>
      <c r="X232" s="119"/>
      <c r="Y232" s="119"/>
      <c r="Z232" s="119"/>
      <c r="AA232" s="119"/>
      <c r="AB232" s="119"/>
    </row>
    <row r="233" spans="1:28" x14ac:dyDescent="0.25">
      <c r="A233" s="128">
        <v>18598</v>
      </c>
      <c r="B233" s="133">
        <v>418.59500000000003</v>
      </c>
      <c r="C233" s="119">
        <v>8.65</v>
      </c>
      <c r="D233" s="133">
        <f t="shared" si="103"/>
        <v>48.39248554913295</v>
      </c>
      <c r="E233" s="134">
        <f t="shared" si="104"/>
        <v>0.11323987741303956</v>
      </c>
      <c r="F233" s="134">
        <f t="shared" si="100"/>
        <v>30.807484713546916</v>
      </c>
      <c r="G233" s="133">
        <f t="shared" si="92"/>
        <v>79.199970262679869</v>
      </c>
      <c r="H233" s="133"/>
      <c r="I233" s="133">
        <v>520.66399999999999</v>
      </c>
      <c r="J233" s="133">
        <v>8.65</v>
      </c>
      <c r="K233" s="133">
        <f t="shared" si="105"/>
        <v>60.192369942196528</v>
      </c>
      <c r="L233" s="134">
        <f t="shared" si="101"/>
        <v>0.11817586379690345</v>
      </c>
      <c r="M233" s="134">
        <f t="shared" si="102"/>
        <v>5.5606806744005608</v>
      </c>
      <c r="N233" s="133">
        <f t="shared" si="94"/>
        <v>65.753050616597093</v>
      </c>
      <c r="O233" s="133">
        <f t="shared" si="95"/>
        <v>13.446919646082776</v>
      </c>
      <c r="P233" s="119"/>
      <c r="Q233" s="119"/>
      <c r="R233" s="119"/>
      <c r="S233" s="119"/>
      <c r="T233" s="119"/>
      <c r="U233" s="119"/>
      <c r="V233" s="119"/>
      <c r="W233" s="119"/>
      <c r="X233" s="119"/>
      <c r="Y233" s="119"/>
      <c r="Z233" s="119"/>
      <c r="AA233" s="119"/>
      <c r="AB233" s="119"/>
    </row>
    <row r="234" spans="1:28" x14ac:dyDescent="0.25">
      <c r="A234" s="128">
        <v>18629</v>
      </c>
      <c r="B234" s="133">
        <f>D234*C234</f>
        <v>-153.64994999999999</v>
      </c>
      <c r="C234" s="119">
        <v>8.65</v>
      </c>
      <c r="D234" s="133">
        <v>-17.762999999999998</v>
      </c>
      <c r="E234" s="134">
        <f>D234/Q$25</f>
        <v>-3.1138138127609745E-2</v>
      </c>
      <c r="F234" s="134">
        <f t="shared" ref="F234:F245" si="106">E234*T$25</f>
        <v>-4.6595732656917788</v>
      </c>
      <c r="G234" s="133">
        <f t="shared" si="92"/>
        <v>-22.422573265691778</v>
      </c>
      <c r="H234" s="119"/>
      <c r="I234" s="133">
        <f>J234*K234</f>
        <v>506.2672</v>
      </c>
      <c r="J234" s="133">
        <v>8.65</v>
      </c>
      <c r="K234" s="119">
        <v>58.527999999999999</v>
      </c>
      <c r="L234" s="134">
        <f>K234/V$25</f>
        <v>7.6941582608215542E-2</v>
      </c>
      <c r="M234" s="134">
        <f>L234*Y$25</f>
        <v>13.489321321289745</v>
      </c>
      <c r="N234" s="133">
        <f t="shared" si="94"/>
        <v>72.017321321289742</v>
      </c>
      <c r="O234" s="133">
        <f t="shared" si="95"/>
        <v>-94.439894586981524</v>
      </c>
      <c r="P234" s="119"/>
      <c r="Q234" s="119"/>
      <c r="R234" s="119"/>
      <c r="S234" s="119"/>
      <c r="T234" s="119"/>
      <c r="U234" s="119"/>
      <c r="V234" s="119"/>
      <c r="W234" s="119"/>
      <c r="X234" s="119"/>
      <c r="Y234" s="119"/>
      <c r="Z234" s="119"/>
      <c r="AA234" s="119"/>
      <c r="AB234" s="119"/>
    </row>
    <row r="235" spans="1:28" x14ac:dyDescent="0.25">
      <c r="A235" s="128">
        <v>18660</v>
      </c>
      <c r="B235" s="133">
        <f t="shared" ref="B235:B269" si="107">D235*C235</f>
        <v>508.61135000000002</v>
      </c>
      <c r="C235" s="119">
        <v>8.65</v>
      </c>
      <c r="D235" s="133">
        <v>58.798999999999999</v>
      </c>
      <c r="E235" s="134">
        <f t="shared" ref="E235:E245" si="108">D235/Q$25</f>
        <v>0.10307332003407789</v>
      </c>
      <c r="F235" s="134">
        <f t="shared" si="106"/>
        <v>15.424097756539489</v>
      </c>
      <c r="G235" s="133">
        <f t="shared" si="92"/>
        <v>74.223097756539488</v>
      </c>
      <c r="H235" s="119"/>
      <c r="I235" s="133">
        <f t="shared" ref="I235:I269" si="109">J235*K235</f>
        <v>418.46970000000005</v>
      </c>
      <c r="J235" s="133">
        <v>8.65</v>
      </c>
      <c r="K235" s="119">
        <v>48.378</v>
      </c>
      <c r="L235" s="134">
        <f>K235/V$25</f>
        <v>6.3598275755540112E-2</v>
      </c>
      <c r="M235" s="134">
        <f t="shared" ref="M235:M244" si="110">L235*Y$25</f>
        <v>11.149986107185542</v>
      </c>
      <c r="N235" s="133">
        <f t="shared" si="94"/>
        <v>59.527986107185541</v>
      </c>
      <c r="O235" s="133">
        <f t="shared" si="95"/>
        <v>14.695111649353947</v>
      </c>
      <c r="P235" s="119"/>
      <c r="Q235" s="119"/>
      <c r="R235" s="119"/>
      <c r="S235" s="119"/>
      <c r="T235" s="119"/>
      <c r="U235" s="119"/>
      <c r="V235" s="119"/>
      <c r="W235" s="119"/>
      <c r="X235" s="119"/>
      <c r="Y235" s="119"/>
      <c r="Z235" s="119"/>
      <c r="AA235" s="119"/>
      <c r="AB235" s="119"/>
    </row>
    <row r="236" spans="1:28" x14ac:dyDescent="0.25">
      <c r="A236" s="128">
        <v>18688</v>
      </c>
      <c r="B236" s="133">
        <f t="shared" si="107"/>
        <v>178.15539999999999</v>
      </c>
      <c r="C236" s="119">
        <v>8.65</v>
      </c>
      <c r="D236" s="133">
        <v>20.595999999999997</v>
      </c>
      <c r="E236" s="134">
        <f t="shared" si="108"/>
        <v>3.6104323192943211E-2</v>
      </c>
      <c r="F236" s="134">
        <f t="shared" si="106"/>
        <v>5.4027231312384094</v>
      </c>
      <c r="G236" s="133">
        <f t="shared" si="92"/>
        <v>25.998723131238407</v>
      </c>
      <c r="H236" s="119"/>
      <c r="I236" s="133">
        <f t="shared" si="109"/>
        <v>504.71019999999999</v>
      </c>
      <c r="J236" s="133">
        <v>8.65</v>
      </c>
      <c r="K236" s="119">
        <v>58.347999999999999</v>
      </c>
      <c r="L236" s="134">
        <f t="shared" ref="L236:L245" si="111">K236/V$25</f>
        <v>7.6704952535951346E-2</v>
      </c>
      <c r="M236" s="134">
        <f t="shared" si="110"/>
        <v>13.44783557365046</v>
      </c>
      <c r="N236" s="133">
        <f t="shared" si="94"/>
        <v>71.795835573650464</v>
      </c>
      <c r="O236" s="133">
        <f t="shared" si="95"/>
        <v>-45.797112442412057</v>
      </c>
      <c r="P236" s="119"/>
      <c r="Q236" s="119"/>
      <c r="R236" s="119"/>
      <c r="S236" s="119"/>
      <c r="T236" s="119"/>
      <c r="U236" s="119"/>
      <c r="V236" s="119"/>
      <c r="W236" s="119"/>
      <c r="X236" s="119"/>
      <c r="Y236" s="119"/>
      <c r="Z236" s="119"/>
      <c r="AA236" s="119"/>
      <c r="AB236" s="119"/>
    </row>
    <row r="237" spans="1:28" x14ac:dyDescent="0.25">
      <c r="A237" s="128">
        <v>18719</v>
      </c>
      <c r="B237" s="133">
        <f t="shared" si="107"/>
        <v>497.71235000000001</v>
      </c>
      <c r="C237" s="119">
        <v>8.65</v>
      </c>
      <c r="D237" s="133">
        <v>57.539000000000001</v>
      </c>
      <c r="E237" s="134">
        <f t="shared" si="108"/>
        <v>0.10086456846954553</v>
      </c>
      <c r="F237" s="134">
        <f t="shared" si="106"/>
        <v>15.093575754919737</v>
      </c>
      <c r="G237" s="133">
        <f t="shared" si="92"/>
        <v>72.632575754919742</v>
      </c>
      <c r="H237" s="119"/>
      <c r="I237" s="133">
        <f t="shared" si="109"/>
        <v>631.03480000000002</v>
      </c>
      <c r="J237" s="133">
        <v>8.65</v>
      </c>
      <c r="K237" s="119">
        <v>72.951999999999998</v>
      </c>
      <c r="L237" s="134">
        <f t="shared" si="111"/>
        <v>9.5903539065653021E-2</v>
      </c>
      <c r="M237" s="134">
        <f t="shared" si="110"/>
        <v>16.81371256545123</v>
      </c>
      <c r="N237" s="133">
        <f t="shared" si="94"/>
        <v>89.765712565451224</v>
      </c>
      <c r="O237" s="133">
        <f t="shared" si="95"/>
        <v>-17.133136810531482</v>
      </c>
      <c r="P237" s="119"/>
      <c r="Q237" s="119"/>
      <c r="R237" s="119"/>
      <c r="S237" s="119"/>
      <c r="T237" s="119"/>
      <c r="U237" s="119"/>
      <c r="V237" s="119"/>
      <c r="W237" s="119"/>
      <c r="X237" s="119"/>
      <c r="Y237" s="119"/>
      <c r="Z237" s="119"/>
      <c r="AA237" s="119"/>
      <c r="AB237" s="119"/>
    </row>
    <row r="238" spans="1:28" x14ac:dyDescent="0.25">
      <c r="A238" s="128">
        <v>18749</v>
      </c>
      <c r="B238" s="133">
        <f t="shared" si="107"/>
        <v>491.34595000000002</v>
      </c>
      <c r="C238" s="119">
        <v>8.65</v>
      </c>
      <c r="D238" s="133">
        <v>56.802999999999997</v>
      </c>
      <c r="E238" s="134">
        <f t="shared" si="108"/>
        <v>9.9574377079469478E-2</v>
      </c>
      <c r="F238" s="134">
        <f t="shared" si="106"/>
        <v>14.900508934925977</v>
      </c>
      <c r="G238" s="133">
        <f t="shared" si="92"/>
        <v>71.703508934925978</v>
      </c>
      <c r="H238" s="119"/>
      <c r="I238" s="133">
        <f t="shared" si="109"/>
        <v>599.91210000000001</v>
      </c>
      <c r="J238" s="133">
        <v>8.65</v>
      </c>
      <c r="K238" s="119">
        <v>69.353999999999999</v>
      </c>
      <c r="L238" s="134">
        <f t="shared" si="111"/>
        <v>9.1173566843394283E-2</v>
      </c>
      <c r="M238" s="134">
        <f t="shared" si="110"/>
        <v>15.984458565417048</v>
      </c>
      <c r="N238" s="133">
        <f t="shared" si="94"/>
        <v>85.338458565417042</v>
      </c>
      <c r="O238" s="133">
        <f t="shared" si="95"/>
        <v>-13.634949630491064</v>
      </c>
      <c r="P238" s="119"/>
      <c r="Q238" s="119"/>
      <c r="R238" s="119"/>
      <c r="S238" s="119"/>
      <c r="T238" s="119"/>
      <c r="U238" s="119"/>
      <c r="V238" s="119"/>
      <c r="W238" s="119"/>
      <c r="X238" s="119"/>
      <c r="Y238" s="119"/>
      <c r="Z238" s="119"/>
      <c r="AA238" s="119"/>
      <c r="AB238" s="119"/>
    </row>
    <row r="239" spans="1:28" x14ac:dyDescent="0.25">
      <c r="A239" s="128">
        <v>18780</v>
      </c>
      <c r="B239" s="133">
        <f t="shared" si="107"/>
        <v>608.3891000000001</v>
      </c>
      <c r="C239" s="119">
        <v>8.65</v>
      </c>
      <c r="D239" s="133">
        <v>70.334000000000003</v>
      </c>
      <c r="E239" s="134">
        <f t="shared" si="108"/>
        <v>0.12329391471414199</v>
      </c>
      <c r="F239" s="134">
        <f t="shared" si="106"/>
        <v>18.44994798565364</v>
      </c>
      <c r="G239" s="133">
        <f t="shared" si="92"/>
        <v>88.78394798565364</v>
      </c>
      <c r="H239" s="119"/>
      <c r="I239" s="133">
        <f t="shared" si="109"/>
        <v>585.39740000000006</v>
      </c>
      <c r="J239" s="133">
        <v>8.65</v>
      </c>
      <c r="K239" s="119">
        <v>67.676000000000002</v>
      </c>
      <c r="L239" s="134">
        <f t="shared" si="111"/>
        <v>8.8967648725286952E-2</v>
      </c>
      <c r="M239" s="134">
        <f t="shared" si="110"/>
        <v>15.597719206868589</v>
      </c>
      <c r="N239" s="133">
        <f t="shared" si="94"/>
        <v>83.273719206868591</v>
      </c>
      <c r="O239" s="133">
        <f t="shared" si="95"/>
        <v>5.5102287787850486</v>
      </c>
      <c r="P239" s="119"/>
      <c r="Q239" s="119"/>
      <c r="R239" s="119"/>
      <c r="S239" s="119"/>
      <c r="T239" s="119"/>
      <c r="U239" s="119"/>
      <c r="V239" s="119"/>
      <c r="W239" s="119"/>
      <c r="X239" s="119"/>
      <c r="Y239" s="119"/>
      <c r="Z239" s="119"/>
      <c r="AA239" s="119"/>
      <c r="AB239" s="119"/>
    </row>
    <row r="240" spans="1:28" x14ac:dyDescent="0.25">
      <c r="A240" s="128">
        <v>18810</v>
      </c>
      <c r="B240" s="133">
        <f t="shared" si="107"/>
        <v>509.33795000000003</v>
      </c>
      <c r="C240" s="119">
        <v>8.65</v>
      </c>
      <c r="D240" s="133">
        <v>58.883000000000003</v>
      </c>
      <c r="E240" s="134">
        <f t="shared" si="108"/>
        <v>0.10322057013838006</v>
      </c>
      <c r="F240" s="134">
        <f t="shared" si="106"/>
        <v>15.446132556647473</v>
      </c>
      <c r="G240" s="133">
        <f t="shared" si="92"/>
        <v>74.32913255664748</v>
      </c>
      <c r="H240" s="119"/>
      <c r="I240" s="133">
        <f t="shared" si="109"/>
        <v>582.50829999999996</v>
      </c>
      <c r="J240" s="133">
        <v>8.65</v>
      </c>
      <c r="K240" s="119">
        <v>67.341999999999999</v>
      </c>
      <c r="L240" s="134">
        <f t="shared" si="111"/>
        <v>8.8528568480085612E-2</v>
      </c>
      <c r="M240" s="134">
        <f t="shared" si="110"/>
        <v>15.520740097360136</v>
      </c>
      <c r="N240" s="133">
        <f t="shared" si="94"/>
        <v>82.862740097360131</v>
      </c>
      <c r="O240" s="133">
        <f t="shared" si="95"/>
        <v>-8.5336075407126515</v>
      </c>
      <c r="P240" s="119"/>
      <c r="Q240" s="119"/>
      <c r="R240" s="119"/>
      <c r="S240" s="119"/>
      <c r="T240" s="119"/>
      <c r="U240" s="119"/>
      <c r="V240" s="119"/>
      <c r="W240" s="119"/>
      <c r="X240" s="119"/>
      <c r="Y240" s="119"/>
      <c r="Z240" s="119"/>
      <c r="AA240" s="119"/>
      <c r="AB240" s="119"/>
    </row>
    <row r="241" spans="1:28" x14ac:dyDescent="0.25">
      <c r="A241" s="128">
        <v>18841</v>
      </c>
      <c r="B241" s="133">
        <f t="shared" si="107"/>
        <v>518.84429999999998</v>
      </c>
      <c r="C241" s="119">
        <v>8.65</v>
      </c>
      <c r="D241" s="133">
        <v>59.981999999999999</v>
      </c>
      <c r="E241" s="134">
        <f t="shared" si="108"/>
        <v>0.10514709233633326</v>
      </c>
      <c r="F241" s="134">
        <f t="shared" si="106"/>
        <v>15.734421191393588</v>
      </c>
      <c r="G241" s="133">
        <f t="shared" si="92"/>
        <v>75.716421191393593</v>
      </c>
      <c r="H241" s="119"/>
      <c r="I241" s="133">
        <f t="shared" si="109"/>
        <v>580.16414999999995</v>
      </c>
      <c r="J241" s="133">
        <v>8.65</v>
      </c>
      <c r="K241" s="119">
        <v>67.070999999999998</v>
      </c>
      <c r="L241" s="134">
        <f t="shared" si="111"/>
        <v>8.8172308760176746E-2</v>
      </c>
      <c r="M241" s="134">
        <f t="shared" si="110"/>
        <v>15.458280999525433</v>
      </c>
      <c r="N241" s="133">
        <f t="shared" si="94"/>
        <v>82.529280999525426</v>
      </c>
      <c r="O241" s="133">
        <f t="shared" si="95"/>
        <v>-6.812859808131833</v>
      </c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9"/>
      <c r="AA241" s="119"/>
      <c r="AB241" s="119"/>
    </row>
    <row r="242" spans="1:28" x14ac:dyDescent="0.25">
      <c r="A242" s="128">
        <v>18872</v>
      </c>
      <c r="B242" s="133">
        <f t="shared" si="107"/>
        <v>455.26680000000005</v>
      </c>
      <c r="C242" s="119">
        <v>8.65</v>
      </c>
      <c r="D242" s="133">
        <v>52.632000000000005</v>
      </c>
      <c r="E242" s="134">
        <f t="shared" si="108"/>
        <v>9.2262708209894517E-2</v>
      </c>
      <c r="F242" s="134">
        <f t="shared" si="106"/>
        <v>13.806376181945041</v>
      </c>
      <c r="G242" s="133">
        <f t="shared" si="92"/>
        <v>66.438376181945046</v>
      </c>
      <c r="H242" s="119"/>
      <c r="I242" s="133">
        <f t="shared" si="109"/>
        <v>577.03285000000005</v>
      </c>
      <c r="J242" s="133">
        <v>8.65</v>
      </c>
      <c r="K242" s="119">
        <v>66.709000000000003</v>
      </c>
      <c r="L242" s="134">
        <f t="shared" si="111"/>
        <v>8.7696419392623196E-2</v>
      </c>
      <c r="M242" s="134">
        <f t="shared" si="110"/>
        <v>15.374848551495312</v>
      </c>
      <c r="N242" s="133">
        <f t="shared" si="94"/>
        <v>82.083848551495322</v>
      </c>
      <c r="O242" s="133">
        <f t="shared" si="95"/>
        <v>-15.645472369550276</v>
      </c>
      <c r="P242" s="119"/>
      <c r="Q242" s="119"/>
      <c r="R242" s="119"/>
      <c r="S242" s="119"/>
      <c r="T242" s="119"/>
      <c r="U242" s="119"/>
      <c r="V242" s="119"/>
      <c r="W242" s="119"/>
      <c r="X242" s="119"/>
      <c r="Y242" s="119"/>
      <c r="Z242" s="119"/>
      <c r="AA242" s="119"/>
      <c r="AB242" s="119"/>
    </row>
    <row r="243" spans="1:28" x14ac:dyDescent="0.25">
      <c r="A243" s="128">
        <v>18902</v>
      </c>
      <c r="B243" s="133">
        <f t="shared" si="107"/>
        <v>419.01464999999996</v>
      </c>
      <c r="C243" s="119">
        <v>8.65</v>
      </c>
      <c r="D243" s="133">
        <v>48.440999999999995</v>
      </c>
      <c r="E243" s="134">
        <f t="shared" si="108"/>
        <v>8.4915979791676158E-2</v>
      </c>
      <c r="F243" s="134">
        <f t="shared" si="106"/>
        <v>12.706997047986007</v>
      </c>
      <c r="G243" s="133">
        <f t="shared" si="92"/>
        <v>61.147997047986003</v>
      </c>
      <c r="H243" s="119"/>
      <c r="I243" s="133">
        <f t="shared" si="109"/>
        <v>514.2079</v>
      </c>
      <c r="J243" s="133">
        <v>8.65</v>
      </c>
      <c r="K243" s="119">
        <v>59.445999999999998</v>
      </c>
      <c r="L243" s="134">
        <f t="shared" si="111"/>
        <v>7.814839597676293E-2</v>
      </c>
      <c r="M243" s="134">
        <f t="shared" si="110"/>
        <v>13.700898634250105</v>
      </c>
      <c r="N243" s="133">
        <f t="shared" si="94"/>
        <v>73.146898634250107</v>
      </c>
      <c r="O243" s="133">
        <f t="shared" si="95"/>
        <v>-11.998901586264104</v>
      </c>
      <c r="P243" s="119"/>
      <c r="Q243" s="119"/>
      <c r="R243" s="119"/>
      <c r="S243" s="119"/>
      <c r="T243" s="119"/>
      <c r="U243" s="119"/>
      <c r="V243" s="119"/>
      <c r="W243" s="119"/>
      <c r="X243" s="119"/>
      <c r="Y243" s="119"/>
      <c r="Z243" s="119"/>
      <c r="AA243" s="119"/>
      <c r="AB243" s="119"/>
    </row>
    <row r="244" spans="1:28" x14ac:dyDescent="0.25">
      <c r="A244" s="128">
        <v>18933</v>
      </c>
      <c r="B244" s="133">
        <f t="shared" si="107"/>
        <v>493.97555</v>
      </c>
      <c r="C244" s="119">
        <v>8.65</v>
      </c>
      <c r="D244" s="133">
        <v>57.106999999999999</v>
      </c>
      <c r="E244" s="134">
        <f t="shared" si="108"/>
        <v>0.10010728221884872</v>
      </c>
      <c r="F244" s="134">
        <f t="shared" si="106"/>
        <v>14.980253925792965</v>
      </c>
      <c r="G244" s="133">
        <f t="shared" si="92"/>
        <v>72.087253925792965</v>
      </c>
      <c r="H244" s="119"/>
      <c r="I244" s="133">
        <f t="shared" si="109"/>
        <v>502.9975</v>
      </c>
      <c r="J244" s="133">
        <v>8.65</v>
      </c>
      <c r="K244" s="119">
        <v>58.15</v>
      </c>
      <c r="L244" s="134">
        <f t="shared" si="111"/>
        <v>7.6444659456460728E-2</v>
      </c>
      <c r="M244" s="134">
        <f t="shared" si="110"/>
        <v>13.402201251247243</v>
      </c>
      <c r="N244" s="133">
        <f t="shared" si="94"/>
        <v>71.55220125124724</v>
      </c>
      <c r="O244" s="133">
        <f t="shared" si="95"/>
        <v>0.53505267454572447</v>
      </c>
      <c r="P244" s="119"/>
      <c r="Q244" s="119"/>
      <c r="R244" s="119"/>
      <c r="S244" s="119"/>
      <c r="T244" s="119"/>
      <c r="U244" s="119"/>
      <c r="V244" s="119"/>
      <c r="W244" s="119"/>
      <c r="X244" s="119"/>
      <c r="Y244" s="119"/>
      <c r="Z244" s="119"/>
      <c r="AA244" s="119"/>
      <c r="AB244" s="119"/>
    </row>
    <row r="245" spans="1:28" x14ac:dyDescent="0.25">
      <c r="A245" s="128">
        <v>18963</v>
      </c>
      <c r="B245" s="133">
        <f t="shared" si="107"/>
        <v>407.45825000000008</v>
      </c>
      <c r="C245" s="119">
        <v>8.65</v>
      </c>
      <c r="D245" s="133">
        <v>47.105000000000004</v>
      </c>
      <c r="E245" s="134">
        <f t="shared" si="108"/>
        <v>8.2574001942299011E-2</v>
      </c>
      <c r="F245" s="134">
        <f t="shared" si="106"/>
        <v>12.356538798649513</v>
      </c>
      <c r="G245" s="133">
        <f t="shared" si="92"/>
        <v>59.461538798649514</v>
      </c>
      <c r="H245" s="119"/>
      <c r="I245" s="133">
        <f t="shared" si="109"/>
        <v>577.18855000000008</v>
      </c>
      <c r="J245" s="133">
        <v>8.65</v>
      </c>
      <c r="K245" s="119">
        <v>66.727000000000004</v>
      </c>
      <c r="L245" s="134">
        <f t="shared" si="111"/>
        <v>8.7720082399849617E-2</v>
      </c>
      <c r="M245" s="134">
        <f>L245*Y$25</f>
        <v>15.378997126259241</v>
      </c>
      <c r="N245" s="133">
        <f t="shared" si="94"/>
        <v>82.10599712625924</v>
      </c>
      <c r="O245" s="133">
        <f t="shared" si="95"/>
        <v>-22.644458327609726</v>
      </c>
      <c r="P245" s="119"/>
      <c r="Q245" s="119"/>
      <c r="R245" s="119"/>
      <c r="S245" s="119"/>
      <c r="T245" s="119"/>
      <c r="U245" s="119"/>
      <c r="V245" s="119"/>
      <c r="W245" s="119"/>
      <c r="X245" s="119"/>
      <c r="Y245" s="119"/>
      <c r="Z245" s="119"/>
      <c r="AA245" s="119"/>
      <c r="AB245" s="119"/>
    </row>
    <row r="246" spans="1:28" x14ac:dyDescent="0.25">
      <c r="A246" s="128">
        <v>18994</v>
      </c>
      <c r="B246" s="133">
        <f t="shared" si="107"/>
        <v>395.92780000000005</v>
      </c>
      <c r="C246" s="119">
        <v>8.65</v>
      </c>
      <c r="D246" s="133">
        <v>45.772000000000006</v>
      </c>
      <c r="E246" s="134">
        <f>D246/Q$26</f>
        <v>7.0416294883234379E-2</v>
      </c>
      <c r="F246" s="134">
        <f t="shared" ref="F246:F257" si="112">E246*T$26</f>
        <v>5.5896454878311523</v>
      </c>
      <c r="G246" s="133">
        <f t="shared" si="92"/>
        <v>51.361645487831154</v>
      </c>
      <c r="H246" s="119"/>
      <c r="I246" s="133">
        <f t="shared" si="109"/>
        <v>594.45394999999996</v>
      </c>
      <c r="J246" s="133">
        <v>8.65</v>
      </c>
      <c r="K246" s="119">
        <v>68.722999999999999</v>
      </c>
      <c r="L246" s="134">
        <f>K246/V$26</f>
        <v>9.2782280330124173E-2</v>
      </c>
      <c r="M246" s="134">
        <f>L246*Y$26</f>
        <v>19.021202508198439</v>
      </c>
      <c r="N246" s="133">
        <f t="shared" si="94"/>
        <v>87.744202508198441</v>
      </c>
      <c r="O246" s="133">
        <f t="shared" si="95"/>
        <v>-36.382557020367287</v>
      </c>
      <c r="P246" s="119"/>
      <c r="Q246" s="119"/>
      <c r="R246" s="119"/>
      <c r="S246" s="119"/>
      <c r="T246" s="119"/>
      <c r="U246" s="119"/>
      <c r="V246" s="119"/>
      <c r="W246" s="119"/>
      <c r="X246" s="119"/>
      <c r="Y246" s="119"/>
      <c r="Z246" s="119"/>
      <c r="AA246" s="119"/>
      <c r="AB246" s="119"/>
    </row>
    <row r="247" spans="1:28" x14ac:dyDescent="0.25">
      <c r="A247" s="128">
        <v>19025</v>
      </c>
      <c r="B247" s="133">
        <f t="shared" si="107"/>
        <v>409.34395000000001</v>
      </c>
      <c r="C247" s="119">
        <v>8.65</v>
      </c>
      <c r="D247" s="133">
        <v>47.323</v>
      </c>
      <c r="E247" s="134">
        <f t="shared" ref="E247:E257" si="113">D247/Q$26</f>
        <v>7.2802375311528889E-2</v>
      </c>
      <c r="F247" s="134">
        <f t="shared" si="112"/>
        <v>5.7790525522291709</v>
      </c>
      <c r="G247" s="133">
        <f t="shared" si="92"/>
        <v>53.102052552229168</v>
      </c>
      <c r="H247" s="119"/>
      <c r="I247" s="133">
        <f t="shared" si="109"/>
        <v>519.14705000000004</v>
      </c>
      <c r="J247" s="133">
        <v>8.65</v>
      </c>
      <c r="K247" s="119">
        <v>60.017000000000003</v>
      </c>
      <c r="L247" s="134">
        <f t="shared" ref="L247:L257" si="114">K247/V$26</f>
        <v>8.1028391056459453E-2</v>
      </c>
      <c r="M247" s="134">
        <f t="shared" ref="M247:M257" si="115">L247*Y$26</f>
        <v>16.611549422093706</v>
      </c>
      <c r="N247" s="133">
        <f t="shared" si="94"/>
        <v>76.628549422093712</v>
      </c>
      <c r="O247" s="133">
        <f t="shared" si="95"/>
        <v>-23.526496869864545</v>
      </c>
      <c r="P247" s="119"/>
      <c r="Q247" s="119"/>
      <c r="R247" s="119"/>
      <c r="S247" s="119"/>
      <c r="T247" s="119"/>
      <c r="U247" s="119"/>
      <c r="V247" s="119"/>
      <c r="W247" s="119"/>
      <c r="X247" s="119"/>
      <c r="Y247" s="119"/>
      <c r="Z247" s="119"/>
      <c r="AA247" s="119"/>
      <c r="AB247" s="119"/>
    </row>
    <row r="248" spans="1:28" x14ac:dyDescent="0.25">
      <c r="A248" s="128">
        <v>19054</v>
      </c>
      <c r="B248" s="133">
        <f t="shared" si="107"/>
        <v>602.9828500000001</v>
      </c>
      <c r="C248" s="119">
        <v>8.65</v>
      </c>
      <c r="D248" s="133">
        <v>69.709000000000003</v>
      </c>
      <c r="E248" s="134">
        <f t="shared" si="113"/>
        <v>0.10724131565182612</v>
      </c>
      <c r="F248" s="134">
        <f t="shared" si="112"/>
        <v>8.5128156364419691</v>
      </c>
      <c r="G248" s="133">
        <f t="shared" si="92"/>
        <v>78.221815636441974</v>
      </c>
      <c r="H248" s="119"/>
      <c r="I248" s="133">
        <f t="shared" si="109"/>
        <v>572.62135000000001</v>
      </c>
      <c r="J248" s="133">
        <v>8.65</v>
      </c>
      <c r="K248" s="119">
        <v>66.198999999999998</v>
      </c>
      <c r="L248" s="134">
        <f t="shared" si="114"/>
        <v>8.9374651507848762E-2</v>
      </c>
      <c r="M248" s="134">
        <f t="shared" si="115"/>
        <v>18.322607930972577</v>
      </c>
      <c r="N248" s="133">
        <f t="shared" si="94"/>
        <v>84.521607930972579</v>
      </c>
      <c r="O248" s="133">
        <f t="shared" si="95"/>
        <v>-6.2997922945306044</v>
      </c>
      <c r="P248" s="119"/>
      <c r="Q248" s="119"/>
      <c r="R248" s="119"/>
      <c r="S248" s="119"/>
      <c r="T248" s="119"/>
      <c r="U248" s="119"/>
      <c r="V248" s="119"/>
      <c r="W248" s="119"/>
      <c r="X248" s="119"/>
      <c r="Y248" s="119"/>
      <c r="Z248" s="119"/>
      <c r="AA248" s="119"/>
      <c r="AB248" s="119"/>
    </row>
    <row r="249" spans="1:28" x14ac:dyDescent="0.25">
      <c r="A249" s="128">
        <v>19085</v>
      </c>
      <c r="B249" s="133">
        <f t="shared" si="107"/>
        <v>383.00470000000001</v>
      </c>
      <c r="C249" s="119">
        <v>8.65</v>
      </c>
      <c r="D249" s="133">
        <v>44.277999999999999</v>
      </c>
      <c r="E249" s="134">
        <f t="shared" si="113"/>
        <v>6.8117904064490337E-2</v>
      </c>
      <c r="F249" s="134">
        <f t="shared" si="112"/>
        <v>5.4071992246392506</v>
      </c>
      <c r="G249" s="133">
        <f t="shared" si="92"/>
        <v>49.685199224639248</v>
      </c>
      <c r="H249" s="119"/>
      <c r="I249" s="133">
        <f t="shared" si="109"/>
        <v>472.06510000000003</v>
      </c>
      <c r="J249" s="133">
        <v>8.65</v>
      </c>
      <c r="K249" s="119">
        <v>54.573999999999998</v>
      </c>
      <c r="L249" s="134">
        <f t="shared" si="114"/>
        <v>7.3679847601766463E-2</v>
      </c>
      <c r="M249" s="134">
        <f t="shared" si="115"/>
        <v>15.10503187699055</v>
      </c>
      <c r="N249" s="133">
        <f t="shared" si="94"/>
        <v>69.67903187699055</v>
      </c>
      <c r="O249" s="133">
        <f t="shared" si="95"/>
        <v>-19.993832652351301</v>
      </c>
      <c r="P249" s="119"/>
      <c r="Q249" s="119"/>
      <c r="R249" s="119"/>
      <c r="S249" s="119"/>
      <c r="T249" s="119"/>
      <c r="U249" s="119"/>
      <c r="V249" s="119"/>
      <c r="W249" s="119"/>
      <c r="X249" s="119"/>
      <c r="Y249" s="119"/>
      <c r="Z249" s="119"/>
      <c r="AA249" s="119"/>
      <c r="AB249" s="119"/>
    </row>
    <row r="250" spans="1:28" x14ac:dyDescent="0.25">
      <c r="A250" s="128">
        <v>19115</v>
      </c>
      <c r="B250" s="133">
        <f t="shared" si="107"/>
        <v>1040.3787500000001</v>
      </c>
      <c r="C250" s="119">
        <v>8.65</v>
      </c>
      <c r="D250" s="133">
        <v>120.27500000000001</v>
      </c>
      <c r="E250" s="134">
        <f t="shared" si="113"/>
        <v>0.18503276822251627</v>
      </c>
      <c r="F250" s="134">
        <f t="shared" si="112"/>
        <v>14.687901141503362</v>
      </c>
      <c r="G250" s="133">
        <f t="shared" si="92"/>
        <v>134.96290114150338</v>
      </c>
      <c r="H250" s="119"/>
      <c r="I250" s="133">
        <f t="shared" si="109"/>
        <v>642.31439999999998</v>
      </c>
      <c r="J250" s="133">
        <v>8.65</v>
      </c>
      <c r="K250" s="119">
        <v>74.256</v>
      </c>
      <c r="L250" s="134">
        <f t="shared" si="114"/>
        <v>0.10025233194409006</v>
      </c>
      <c r="M250" s="134">
        <f t="shared" si="115"/>
        <v>20.552630319525971</v>
      </c>
      <c r="N250" s="133">
        <f t="shared" si="94"/>
        <v>94.808630319525975</v>
      </c>
      <c r="O250" s="133">
        <f t="shared" si="95"/>
        <v>40.154270821977406</v>
      </c>
      <c r="P250" s="119"/>
      <c r="Q250" s="119"/>
      <c r="R250" s="119"/>
      <c r="S250" s="119"/>
      <c r="T250" s="119"/>
      <c r="U250" s="119"/>
      <c r="V250" s="119"/>
      <c r="W250" s="119"/>
      <c r="X250" s="119"/>
      <c r="Y250" s="119"/>
      <c r="Z250" s="119"/>
      <c r="AA250" s="119"/>
      <c r="AB250" s="119"/>
    </row>
    <row r="251" spans="1:28" x14ac:dyDescent="0.25">
      <c r="A251" s="128">
        <v>19146</v>
      </c>
      <c r="B251" s="133">
        <f t="shared" si="107"/>
        <v>744.69580000000008</v>
      </c>
      <c r="C251" s="119">
        <v>8.65</v>
      </c>
      <c r="D251" s="133">
        <v>86.091999999999999</v>
      </c>
      <c r="E251" s="134">
        <f t="shared" si="113"/>
        <v>0.13244515553367592</v>
      </c>
      <c r="F251" s="134">
        <f t="shared" si="112"/>
        <v>10.513496446263209</v>
      </c>
      <c r="G251" s="133">
        <f t="shared" si="92"/>
        <v>96.605496446263203</v>
      </c>
      <c r="H251" s="119"/>
      <c r="I251" s="133">
        <f t="shared" si="109"/>
        <v>550.20055000000002</v>
      </c>
      <c r="J251" s="133">
        <v>8.65</v>
      </c>
      <c r="K251" s="119">
        <v>63.606999999999999</v>
      </c>
      <c r="L251" s="134">
        <f t="shared" si="114"/>
        <v>8.5875216520789374E-2</v>
      </c>
      <c r="M251" s="134">
        <f t="shared" si="115"/>
        <v>17.605192263710521</v>
      </c>
      <c r="N251" s="133">
        <f t="shared" si="94"/>
        <v>81.21219226371052</v>
      </c>
      <c r="O251" s="133">
        <f t="shared" si="95"/>
        <v>15.393304182552683</v>
      </c>
      <c r="P251" s="119"/>
      <c r="Q251" s="119"/>
      <c r="R251" s="119"/>
      <c r="S251" s="119"/>
      <c r="T251" s="119"/>
      <c r="U251" s="119"/>
      <c r="V251" s="119"/>
      <c r="W251" s="119"/>
      <c r="X251" s="119"/>
      <c r="Y251" s="119"/>
      <c r="Z251" s="119"/>
      <c r="AA251" s="119"/>
      <c r="AB251" s="119"/>
    </row>
    <row r="252" spans="1:28" x14ac:dyDescent="0.25">
      <c r="A252" s="128">
        <v>19176</v>
      </c>
      <c r="B252" s="133">
        <f t="shared" si="107"/>
        <v>403.63495</v>
      </c>
      <c r="C252" s="119">
        <v>8.65</v>
      </c>
      <c r="D252" s="133">
        <v>46.662999999999997</v>
      </c>
      <c r="E252" s="134">
        <f t="shared" si="113"/>
        <v>7.1787021937786535E-2</v>
      </c>
      <c r="F252" s="134">
        <f t="shared" si="112"/>
        <v>5.6984538014215032</v>
      </c>
      <c r="G252" s="133">
        <f t="shared" si="92"/>
        <v>52.361453801421497</v>
      </c>
      <c r="H252" s="119"/>
      <c r="I252" s="133">
        <f t="shared" si="109"/>
        <v>568.97104999999999</v>
      </c>
      <c r="J252" s="133">
        <v>8.65</v>
      </c>
      <c r="K252" s="119">
        <v>65.777000000000001</v>
      </c>
      <c r="L252" s="134">
        <f t="shared" si="114"/>
        <v>8.8804913249924747E-2</v>
      </c>
      <c r="M252" s="134">
        <f t="shared" si="115"/>
        <v>18.205806460453832</v>
      </c>
      <c r="N252" s="133">
        <f t="shared" si="94"/>
        <v>83.98280646045383</v>
      </c>
      <c r="O252" s="133">
        <f t="shared" si="95"/>
        <v>-31.621352659032333</v>
      </c>
      <c r="P252" s="119"/>
      <c r="Q252" s="119"/>
      <c r="R252" s="119"/>
      <c r="S252" s="119"/>
      <c r="T252" s="119"/>
      <c r="U252" s="119"/>
      <c r="V252" s="119"/>
      <c r="W252" s="119"/>
      <c r="X252" s="119"/>
      <c r="Y252" s="119"/>
      <c r="Z252" s="119"/>
      <c r="AA252" s="119"/>
      <c r="AB252" s="119"/>
    </row>
    <row r="253" spans="1:28" x14ac:dyDescent="0.25">
      <c r="A253" s="128">
        <v>19207</v>
      </c>
      <c r="B253" s="133">
        <f t="shared" si="107"/>
        <v>504.99565000000001</v>
      </c>
      <c r="C253" s="119">
        <v>8.65</v>
      </c>
      <c r="D253" s="133">
        <v>58.381</v>
      </c>
      <c r="E253" s="134">
        <f t="shared" si="113"/>
        <v>8.9814159564321122E-2</v>
      </c>
      <c r="F253" s="134">
        <f t="shared" si="112"/>
        <v>7.1294479862158209</v>
      </c>
      <c r="G253" s="133">
        <f t="shared" si="92"/>
        <v>65.510447986215823</v>
      </c>
      <c r="H253" s="119"/>
      <c r="I253" s="133">
        <f t="shared" si="109"/>
        <v>492.33205000000004</v>
      </c>
      <c r="J253" s="133">
        <v>8.65</v>
      </c>
      <c r="K253" s="119">
        <v>56.917000000000002</v>
      </c>
      <c r="L253" s="134">
        <f t="shared" si="114"/>
        <v>7.6843110014837512E-2</v>
      </c>
      <c r="M253" s="134">
        <f t="shared" si="115"/>
        <v>15.753529141031834</v>
      </c>
      <c r="N253" s="133">
        <f t="shared" si="94"/>
        <v>72.670529141031835</v>
      </c>
      <c r="O253" s="133">
        <f t="shared" si="95"/>
        <v>-7.1600811548160124</v>
      </c>
      <c r="P253" s="119"/>
      <c r="Q253" s="119"/>
      <c r="R253" s="119"/>
      <c r="S253" s="119"/>
      <c r="T253" s="119"/>
      <c r="U253" s="119"/>
      <c r="V253" s="119"/>
      <c r="W253" s="119"/>
      <c r="X253" s="119"/>
      <c r="Y253" s="119"/>
      <c r="Z253" s="119"/>
      <c r="AA253" s="119"/>
      <c r="AB253" s="119"/>
    </row>
    <row r="254" spans="1:28" x14ac:dyDescent="0.25">
      <c r="A254" s="128">
        <v>19238</v>
      </c>
      <c r="B254" s="133">
        <f t="shared" si="107"/>
        <v>241.91454999999999</v>
      </c>
      <c r="C254" s="119">
        <v>8.65</v>
      </c>
      <c r="D254" s="133">
        <v>27.966999999999999</v>
      </c>
      <c r="E254" s="134">
        <f t="shared" si="113"/>
        <v>4.3024830005230615E-2</v>
      </c>
      <c r="F254" s="134">
        <f t="shared" si="112"/>
        <v>3.415311005815211</v>
      </c>
      <c r="G254" s="133">
        <f t="shared" si="92"/>
        <v>31.382311005815211</v>
      </c>
      <c r="H254" s="119"/>
      <c r="I254" s="133">
        <f t="shared" si="109"/>
        <v>467.08269999999999</v>
      </c>
      <c r="J254" s="133">
        <v>8.65</v>
      </c>
      <c r="K254" s="119">
        <v>53.997999999999998</v>
      </c>
      <c r="L254" s="134">
        <f t="shared" si="114"/>
        <v>7.2902195382419932E-2</v>
      </c>
      <c r="M254" s="134">
        <f t="shared" si="115"/>
        <v>14.945606173154538</v>
      </c>
      <c r="N254" s="133">
        <f t="shared" si="94"/>
        <v>68.943606173154535</v>
      </c>
      <c r="O254" s="133">
        <f t="shared" si="95"/>
        <v>-37.561295167339324</v>
      </c>
      <c r="P254" s="119"/>
      <c r="Q254" s="119"/>
      <c r="R254" s="119"/>
      <c r="S254" s="119"/>
      <c r="T254" s="119"/>
      <c r="U254" s="119"/>
      <c r="V254" s="119"/>
      <c r="W254" s="119"/>
      <c r="X254" s="119"/>
      <c r="Y254" s="119"/>
      <c r="Z254" s="119"/>
      <c r="AA254" s="119"/>
      <c r="AB254" s="119"/>
    </row>
    <row r="255" spans="1:28" x14ac:dyDescent="0.25">
      <c r="A255" s="128">
        <v>19268</v>
      </c>
      <c r="B255" s="133">
        <f t="shared" si="107"/>
        <v>239.19845000000004</v>
      </c>
      <c r="C255" s="119">
        <v>8.65</v>
      </c>
      <c r="D255" s="133">
        <v>27.653000000000002</v>
      </c>
      <c r="E255" s="134">
        <f t="shared" si="113"/>
        <v>4.2541767945601688E-2</v>
      </c>
      <c r="F255" s="134">
        <f t="shared" si="112"/>
        <v>3.3769655395218665</v>
      </c>
      <c r="G255" s="133">
        <f t="shared" si="92"/>
        <v>31.029965539521868</v>
      </c>
      <c r="H255" s="119"/>
      <c r="I255" s="133">
        <f t="shared" si="109"/>
        <v>490.28200000000004</v>
      </c>
      <c r="J255" s="133">
        <v>8.65</v>
      </c>
      <c r="K255" s="119">
        <v>56.68</v>
      </c>
      <c r="L255" s="134">
        <f t="shared" si="114"/>
        <v>7.6523138528752213E-2</v>
      </c>
      <c r="M255" s="134">
        <f t="shared" si="115"/>
        <v>15.687932106640972</v>
      </c>
      <c r="N255" s="133">
        <f t="shared" si="94"/>
        <v>72.367932106640978</v>
      </c>
      <c r="O255" s="133">
        <f t="shared" si="95"/>
        <v>-41.337966567119111</v>
      </c>
      <c r="P255" s="119"/>
      <c r="Q255" s="119"/>
      <c r="R255" s="119"/>
      <c r="S255" s="119"/>
      <c r="T255" s="119"/>
      <c r="U255" s="119"/>
      <c r="V255" s="119"/>
      <c r="W255" s="119"/>
      <c r="X255" s="119"/>
      <c r="Y255" s="119"/>
      <c r="Z255" s="119"/>
      <c r="AA255" s="119"/>
      <c r="AB255" s="119"/>
    </row>
    <row r="256" spans="1:28" x14ac:dyDescent="0.25">
      <c r="A256" s="128">
        <v>19299</v>
      </c>
      <c r="B256" s="133">
        <f t="shared" si="107"/>
        <v>441.12405000000001</v>
      </c>
      <c r="C256" s="119">
        <v>8.65</v>
      </c>
      <c r="D256" s="133">
        <v>50.997</v>
      </c>
      <c r="E256" s="134">
        <f t="shared" si="113"/>
        <v>7.8454509092027946E-2</v>
      </c>
      <c r="F256" s="134">
        <f t="shared" si="112"/>
        <v>6.2277189317251871</v>
      </c>
      <c r="G256" s="133">
        <f t="shared" si="92"/>
        <v>57.224718931725185</v>
      </c>
      <c r="H256" s="119"/>
      <c r="I256" s="133">
        <f t="shared" si="109"/>
        <v>458.36350000000004</v>
      </c>
      <c r="J256" s="133">
        <v>8.65</v>
      </c>
      <c r="K256" s="119">
        <v>52.99</v>
      </c>
      <c r="L256" s="134">
        <f t="shared" si="114"/>
        <v>7.154130399856351E-2</v>
      </c>
      <c r="M256" s="134">
        <f t="shared" si="115"/>
        <v>14.666611191441516</v>
      </c>
      <c r="N256" s="133">
        <f t="shared" si="94"/>
        <v>67.656611191441513</v>
      </c>
      <c r="O256" s="133">
        <f t="shared" si="95"/>
        <v>-10.431892259716328</v>
      </c>
      <c r="P256" s="119"/>
      <c r="Q256" s="119"/>
      <c r="R256" s="119"/>
      <c r="S256" s="119"/>
      <c r="T256" s="119"/>
      <c r="U256" s="119"/>
      <c r="V256" s="119"/>
      <c r="W256" s="119"/>
      <c r="X256" s="119"/>
      <c r="Y256" s="119"/>
      <c r="Z256" s="119"/>
      <c r="AA256" s="119"/>
      <c r="AB256" s="119"/>
    </row>
    <row r="257" spans="1:28" x14ac:dyDescent="0.25">
      <c r="A257" s="128">
        <v>19329</v>
      </c>
      <c r="B257" s="133">
        <f t="shared" si="107"/>
        <v>215.47150000000005</v>
      </c>
      <c r="C257" s="119">
        <v>8.65</v>
      </c>
      <c r="D257" s="133">
        <v>24.910000000000004</v>
      </c>
      <c r="E257" s="134">
        <f t="shared" si="113"/>
        <v>3.8321897787760392E-2</v>
      </c>
      <c r="F257" s="134">
        <f t="shared" si="112"/>
        <v>3.0419922463924243</v>
      </c>
      <c r="G257" s="133">
        <f t="shared" si="92"/>
        <v>27.951992246392429</v>
      </c>
      <c r="H257" s="119"/>
      <c r="I257" s="133">
        <f t="shared" si="109"/>
        <v>579.14345000000003</v>
      </c>
      <c r="J257" s="133">
        <v>8.65</v>
      </c>
      <c r="K257" s="119">
        <v>66.953000000000003</v>
      </c>
      <c r="L257" s="134">
        <f t="shared" si="114"/>
        <v>9.0392619864423915E-2</v>
      </c>
      <c r="M257" s="134">
        <f t="shared" si="115"/>
        <v>18.531300605785695</v>
      </c>
      <c r="N257" s="133">
        <f t="shared" si="94"/>
        <v>85.484300605785705</v>
      </c>
      <c r="O257" s="133">
        <f t="shared" si="95"/>
        <v>-57.532308359393276</v>
      </c>
      <c r="P257" s="119"/>
      <c r="Q257" s="119"/>
      <c r="R257" s="119"/>
      <c r="S257" s="119"/>
      <c r="T257" s="119"/>
      <c r="U257" s="119"/>
      <c r="V257" s="119"/>
      <c r="W257" s="119"/>
      <c r="X257" s="119"/>
      <c r="Y257" s="119"/>
      <c r="Z257" s="119"/>
      <c r="AA257" s="119"/>
      <c r="AB257" s="119"/>
    </row>
    <row r="258" spans="1:28" x14ac:dyDescent="0.25">
      <c r="A258" s="128">
        <v>19360</v>
      </c>
      <c r="B258" s="133">
        <f t="shared" si="107"/>
        <v>393.29820000000001</v>
      </c>
      <c r="C258" s="119">
        <v>8.65</v>
      </c>
      <c r="D258" s="133">
        <v>45.467999999999996</v>
      </c>
      <c r="E258" s="134">
        <f>D258/Q$27</f>
        <v>8.4452732622068996E-2</v>
      </c>
      <c r="F258" s="134">
        <f t="shared" ref="F258:F269" si="116">E258*T$27</f>
        <v>8.4212886861422334</v>
      </c>
      <c r="G258" s="133">
        <f t="shared" si="92"/>
        <v>53.88928868614223</v>
      </c>
      <c r="H258" s="119"/>
      <c r="I258" s="133">
        <f t="shared" si="109"/>
        <v>464.01195000000001</v>
      </c>
      <c r="J258" s="133">
        <v>8.65</v>
      </c>
      <c r="K258" s="119">
        <v>53.643000000000001</v>
      </c>
      <c r="L258" s="134">
        <f>K258/V$27</f>
        <v>7.2755606913837451E-2</v>
      </c>
      <c r="M258" s="134">
        <f>L258*Y$27</f>
        <v>7.1661362585853325</v>
      </c>
      <c r="N258" s="133">
        <f t="shared" si="94"/>
        <v>60.809136258585333</v>
      </c>
      <c r="O258" s="133">
        <f t="shared" si="95"/>
        <v>-6.9198475724431034</v>
      </c>
      <c r="P258" s="119"/>
      <c r="Q258" s="119"/>
      <c r="R258" s="119"/>
      <c r="S258" s="119"/>
      <c r="T258" s="119"/>
      <c r="U258" s="119"/>
      <c r="V258" s="119"/>
      <c r="W258" s="119"/>
      <c r="X258" s="119"/>
      <c r="Y258" s="119"/>
      <c r="Z258" s="119"/>
      <c r="AA258" s="119"/>
      <c r="AB258" s="119"/>
    </row>
    <row r="259" spans="1:28" x14ac:dyDescent="0.25">
      <c r="A259" s="128">
        <v>19391</v>
      </c>
      <c r="B259" s="133">
        <f t="shared" si="107"/>
        <v>168.36359999999999</v>
      </c>
      <c r="C259" s="119">
        <v>8.65</v>
      </c>
      <c r="D259" s="133">
        <v>19.463999999999999</v>
      </c>
      <c r="E259" s="134">
        <f t="shared" ref="E259:E269" si="117">D259/Q$27</f>
        <v>3.6152634550803885E-2</v>
      </c>
      <c r="F259" s="134">
        <f t="shared" si="116"/>
        <v>3.6049961068679606</v>
      </c>
      <c r="G259" s="133">
        <f t="shared" si="92"/>
        <v>23.06899610686796</v>
      </c>
      <c r="H259" s="119"/>
      <c r="I259" s="133">
        <f t="shared" si="109"/>
        <v>419.30875000000003</v>
      </c>
      <c r="J259" s="133">
        <v>8.65</v>
      </c>
      <c r="K259" s="119">
        <v>48.475000000000001</v>
      </c>
      <c r="L259" s="134">
        <f t="shared" ref="L259:L269" si="118">K259/V$27</f>
        <v>6.5746286470709514E-2</v>
      </c>
      <c r="M259" s="134">
        <f t="shared" ref="M259:M269" si="119">L259*Y$27</f>
        <v>6.4757462322190031</v>
      </c>
      <c r="N259" s="133">
        <f t="shared" si="94"/>
        <v>54.950746232219004</v>
      </c>
      <c r="O259" s="133">
        <f t="shared" si="95"/>
        <v>-31.881750125351044</v>
      </c>
      <c r="P259" s="119"/>
      <c r="Q259" s="119"/>
      <c r="R259" s="119"/>
      <c r="S259" s="119"/>
      <c r="T259" s="119"/>
      <c r="U259" s="119"/>
      <c r="V259" s="119"/>
      <c r="W259" s="119"/>
      <c r="X259" s="119"/>
      <c r="Y259" s="119"/>
      <c r="Z259" s="119"/>
      <c r="AA259" s="119"/>
      <c r="AB259" s="119"/>
    </row>
    <row r="260" spans="1:28" x14ac:dyDescent="0.25">
      <c r="A260" s="128">
        <v>19419</v>
      </c>
      <c r="B260" s="133">
        <f t="shared" si="107"/>
        <v>473.95080000000002</v>
      </c>
      <c r="C260" s="119">
        <v>8.65</v>
      </c>
      <c r="D260" s="133">
        <v>54.792000000000002</v>
      </c>
      <c r="E260" s="134">
        <f t="shared" si="117"/>
        <v>0.1017712264851853</v>
      </c>
      <c r="F260" s="134">
        <f t="shared" si="116"/>
        <v>10.148219620196738</v>
      </c>
      <c r="G260" s="133">
        <f t="shared" si="92"/>
        <v>64.940219620196743</v>
      </c>
      <c r="H260" s="119"/>
      <c r="I260" s="133">
        <f t="shared" si="109"/>
        <v>458.90845000000002</v>
      </c>
      <c r="J260" s="133">
        <v>8.65</v>
      </c>
      <c r="K260" s="119">
        <v>53.052999999999997</v>
      </c>
      <c r="L260" s="134">
        <f t="shared" si="118"/>
        <v>7.1955394247149071E-2</v>
      </c>
      <c r="M260" s="134">
        <f t="shared" si="119"/>
        <v>7.0873185117671937</v>
      </c>
      <c r="N260" s="133">
        <f t="shared" si="94"/>
        <v>60.140318511767191</v>
      </c>
      <c r="O260" s="133">
        <f t="shared" si="95"/>
        <v>4.7999011084295518</v>
      </c>
      <c r="P260" s="119"/>
      <c r="Q260" s="119"/>
      <c r="R260" s="119"/>
      <c r="S260" s="119"/>
      <c r="T260" s="119"/>
      <c r="U260" s="119"/>
      <c r="V260" s="119"/>
      <c r="W260" s="119"/>
      <c r="X260" s="119"/>
      <c r="Y260" s="119"/>
      <c r="Z260" s="119"/>
      <c r="AA260" s="119"/>
      <c r="AB260" s="119"/>
    </row>
    <row r="261" spans="1:28" x14ac:dyDescent="0.25">
      <c r="A261" s="128">
        <v>19450</v>
      </c>
      <c r="B261" s="133">
        <f t="shared" si="107"/>
        <v>363.58544999999998</v>
      </c>
      <c r="C261" s="119">
        <v>8.65</v>
      </c>
      <c r="D261" s="133">
        <v>42.032999999999994</v>
      </c>
      <c r="E261" s="134">
        <f t="shared" si="117"/>
        <v>7.8072528158340496E-2</v>
      </c>
      <c r="F261" s="134">
        <f t="shared" si="116"/>
        <v>7.7850802178370815</v>
      </c>
      <c r="G261" s="133">
        <f t="shared" si="92"/>
        <v>49.818080217837078</v>
      </c>
      <c r="H261" s="119"/>
      <c r="I261" s="133">
        <f t="shared" si="109"/>
        <v>491.38055000000003</v>
      </c>
      <c r="J261" s="133">
        <v>8.65</v>
      </c>
      <c r="K261" s="119">
        <v>56.807000000000002</v>
      </c>
      <c r="L261" s="134">
        <f t="shared" si="118"/>
        <v>7.7046916875535748E-2</v>
      </c>
      <c r="M261" s="134">
        <f t="shared" si="119"/>
        <v>7.5888131245727672</v>
      </c>
      <c r="N261" s="133">
        <f t="shared" si="94"/>
        <v>64.395813124572769</v>
      </c>
      <c r="O261" s="133">
        <f t="shared" si="95"/>
        <v>-14.57773290673569</v>
      </c>
      <c r="P261" s="119"/>
      <c r="Q261" s="119"/>
      <c r="R261" s="119"/>
      <c r="S261" s="119"/>
      <c r="T261" s="119"/>
      <c r="U261" s="119"/>
      <c r="V261" s="119"/>
      <c r="W261" s="119"/>
      <c r="X261" s="119"/>
      <c r="Y261" s="119"/>
      <c r="Z261" s="119"/>
      <c r="AA261" s="119"/>
      <c r="AB261" s="119"/>
    </row>
    <row r="262" spans="1:28" x14ac:dyDescent="0.25">
      <c r="A262" s="128">
        <v>19480</v>
      </c>
      <c r="B262" s="133">
        <f t="shared" si="107"/>
        <v>326.60670000000005</v>
      </c>
      <c r="C262" s="119">
        <v>8.65</v>
      </c>
      <c r="D262" s="133">
        <v>37.758000000000003</v>
      </c>
      <c r="E262" s="134">
        <f t="shared" si="117"/>
        <v>7.0132099022259212E-2</v>
      </c>
      <c r="F262" s="134">
        <f t="shared" si="116"/>
        <v>6.9932923861036</v>
      </c>
      <c r="G262" s="133">
        <f t="shared" si="92"/>
        <v>44.7512923861036</v>
      </c>
      <c r="H262" s="119"/>
      <c r="I262" s="133">
        <f t="shared" si="109"/>
        <v>530.72074999999995</v>
      </c>
      <c r="J262" s="133">
        <v>8.65</v>
      </c>
      <c r="K262" s="119">
        <v>61.354999999999997</v>
      </c>
      <c r="L262" s="134">
        <f t="shared" si="118"/>
        <v>8.3215335872313181E-2</v>
      </c>
      <c r="M262" s="134">
        <f t="shared" si="119"/>
        <v>8.1963777220793581</v>
      </c>
      <c r="N262" s="133">
        <f t="shared" si="94"/>
        <v>69.551377722079351</v>
      </c>
      <c r="O262" s="133">
        <f t="shared" si="95"/>
        <v>-24.800085335975751</v>
      </c>
      <c r="P262" s="119"/>
      <c r="Q262" s="119"/>
      <c r="R262" s="119"/>
      <c r="S262" s="119"/>
      <c r="T262" s="119"/>
      <c r="U262" s="119"/>
      <c r="V262" s="119"/>
      <c r="W262" s="119"/>
      <c r="X262" s="119"/>
      <c r="Y262" s="119"/>
      <c r="Z262" s="119"/>
      <c r="AA262" s="119"/>
      <c r="AB262" s="119"/>
    </row>
    <row r="263" spans="1:28" x14ac:dyDescent="0.25">
      <c r="A263" s="128">
        <v>19511</v>
      </c>
      <c r="B263" s="133">
        <f t="shared" si="107"/>
        <v>374.19035000000002</v>
      </c>
      <c r="C263" s="119">
        <v>8.65</v>
      </c>
      <c r="D263" s="133">
        <v>43.259</v>
      </c>
      <c r="E263" s="134">
        <f t="shared" si="117"/>
        <v>8.0349713215845942E-2</v>
      </c>
      <c r="F263" s="134">
        <f t="shared" si="116"/>
        <v>8.0121520030312947</v>
      </c>
      <c r="G263" s="133">
        <f t="shared" ref="G263:G269" si="120">D263+F263</f>
        <v>51.271152003031297</v>
      </c>
      <c r="H263" s="119"/>
      <c r="I263" s="133">
        <f t="shared" si="109"/>
        <v>524.51869999999997</v>
      </c>
      <c r="J263" s="133">
        <v>8.65</v>
      </c>
      <c r="K263" s="119">
        <v>60.637999999999998</v>
      </c>
      <c r="L263" s="134">
        <f t="shared" si="118"/>
        <v>8.2242874038388508E-2</v>
      </c>
      <c r="M263" s="134">
        <f t="shared" si="119"/>
        <v>8.1005941212851127</v>
      </c>
      <c r="N263" s="133">
        <f t="shared" ref="N263:N269" si="121">K263+M263</f>
        <v>68.738594121285104</v>
      </c>
      <c r="O263" s="133">
        <f t="shared" ref="O263:O269" si="122">G263-N263</f>
        <v>-17.467442118253807</v>
      </c>
      <c r="P263" s="119"/>
      <c r="Q263" s="119"/>
      <c r="R263" s="119"/>
      <c r="S263" s="119"/>
      <c r="T263" s="119"/>
      <c r="U263" s="119"/>
      <c r="V263" s="119"/>
      <c r="W263" s="119"/>
      <c r="X263" s="119"/>
      <c r="Y263" s="119"/>
      <c r="Z263" s="119"/>
      <c r="AA263" s="119"/>
      <c r="AB263" s="119"/>
    </row>
    <row r="264" spans="1:28" x14ac:dyDescent="0.25">
      <c r="A264" s="128">
        <v>19541</v>
      </c>
      <c r="B264" s="133">
        <f t="shared" si="107"/>
        <v>330.71544999999998</v>
      </c>
      <c r="C264" s="119">
        <v>8.65</v>
      </c>
      <c r="D264" s="133">
        <v>38.232999999999997</v>
      </c>
      <c r="E264" s="134">
        <f t="shared" si="117"/>
        <v>7.1014368926268237E-2</v>
      </c>
      <c r="F264" s="134">
        <f t="shared" si="116"/>
        <v>7.0812688118517642</v>
      </c>
      <c r="G264" s="133">
        <f t="shared" si="120"/>
        <v>45.314268811851761</v>
      </c>
      <c r="H264" s="119"/>
      <c r="I264" s="133">
        <f t="shared" si="109"/>
        <v>601.09715000000006</v>
      </c>
      <c r="J264" s="133">
        <v>8.65</v>
      </c>
      <c r="K264" s="119">
        <v>69.491</v>
      </c>
      <c r="L264" s="134">
        <f t="shared" si="118"/>
        <v>9.4250132916680232E-2</v>
      </c>
      <c r="M264" s="134">
        <f t="shared" si="119"/>
        <v>9.2832610917613341</v>
      </c>
      <c r="N264" s="133">
        <f t="shared" si="121"/>
        <v>78.774261091761332</v>
      </c>
      <c r="O264" s="133">
        <f t="shared" si="122"/>
        <v>-33.459992279909571</v>
      </c>
      <c r="P264" s="119"/>
      <c r="Q264" s="119"/>
      <c r="R264" s="119"/>
      <c r="S264" s="119"/>
      <c r="T264" s="119"/>
      <c r="U264" s="119"/>
      <c r="V264" s="119"/>
      <c r="W264" s="119"/>
      <c r="X264" s="119"/>
      <c r="Y264" s="119"/>
      <c r="Z264" s="119"/>
      <c r="AA264" s="119"/>
      <c r="AB264" s="119"/>
    </row>
    <row r="265" spans="1:28" x14ac:dyDescent="0.25">
      <c r="A265" s="128">
        <v>19572</v>
      </c>
      <c r="B265" s="133">
        <f t="shared" si="107"/>
        <v>348.9237</v>
      </c>
      <c r="C265" s="119">
        <v>8.65</v>
      </c>
      <c r="D265" s="133">
        <v>40.338000000000001</v>
      </c>
      <c r="E265" s="134">
        <f t="shared" si="117"/>
        <v>7.4924217658771428E-2</v>
      </c>
      <c r="F265" s="134">
        <f t="shared" si="116"/>
        <v>7.4711432880620521</v>
      </c>
      <c r="G265" s="133">
        <f t="shared" si="120"/>
        <v>47.809143288062053</v>
      </c>
      <c r="H265" s="119"/>
      <c r="I265" s="133">
        <f t="shared" si="109"/>
        <v>555.78845000000001</v>
      </c>
      <c r="J265" s="133">
        <v>8.65</v>
      </c>
      <c r="K265" s="119">
        <v>64.253</v>
      </c>
      <c r="L265" s="134">
        <f t="shared" si="118"/>
        <v>8.7145871987674012E-2</v>
      </c>
      <c r="M265" s="134">
        <f t="shared" si="119"/>
        <v>8.5835198072979377</v>
      </c>
      <c r="N265" s="133">
        <f t="shared" si="121"/>
        <v>72.836519807297933</v>
      </c>
      <c r="O265" s="133">
        <f t="shared" si="122"/>
        <v>-25.027376519235879</v>
      </c>
      <c r="P265" s="119"/>
      <c r="Q265" s="119"/>
      <c r="R265" s="119"/>
      <c r="S265" s="119"/>
      <c r="T265" s="119"/>
      <c r="U265" s="119"/>
      <c r="V265" s="119"/>
      <c r="W265" s="119"/>
      <c r="X265" s="119"/>
      <c r="Y265" s="119"/>
      <c r="Z265" s="119"/>
      <c r="AA265" s="119"/>
      <c r="AB265" s="119"/>
    </row>
    <row r="266" spans="1:28" x14ac:dyDescent="0.25">
      <c r="A266" s="128">
        <v>19603</v>
      </c>
      <c r="B266" s="133">
        <f t="shared" si="107"/>
        <v>509.18224999999995</v>
      </c>
      <c r="C266" s="119">
        <v>8.65</v>
      </c>
      <c r="D266" s="133">
        <v>58.864999999999995</v>
      </c>
      <c r="E266" s="134">
        <f t="shared" si="117"/>
        <v>0.10933645873577222</v>
      </c>
      <c r="F266" s="134">
        <f t="shared" si="116"/>
        <v>10.902594319296263</v>
      </c>
      <c r="G266" s="133">
        <f t="shared" si="120"/>
        <v>69.767594319296251</v>
      </c>
      <c r="H266" s="119"/>
      <c r="I266" s="133">
        <f t="shared" si="109"/>
        <v>571.26330000000007</v>
      </c>
      <c r="J266" s="133">
        <v>8.65</v>
      </c>
      <c r="K266" s="119">
        <v>66.042000000000002</v>
      </c>
      <c r="L266" s="134">
        <f t="shared" si="118"/>
        <v>8.9572279548191802E-2</v>
      </c>
      <c r="M266" s="134">
        <f t="shared" si="119"/>
        <v>8.8225112463786974</v>
      </c>
      <c r="N266" s="133">
        <f t="shared" si="121"/>
        <v>74.864511246378697</v>
      </c>
      <c r="O266" s="133">
        <f t="shared" si="122"/>
        <v>-5.0969169270824466</v>
      </c>
      <c r="P266" s="119"/>
      <c r="Q266" s="119"/>
      <c r="R266" s="119"/>
      <c r="S266" s="119"/>
      <c r="T266" s="119"/>
      <c r="U266" s="119"/>
      <c r="V266" s="119"/>
      <c r="W266" s="119"/>
      <c r="X266" s="119"/>
      <c r="Y266" s="119"/>
      <c r="Z266" s="119"/>
      <c r="AA266" s="119"/>
      <c r="AB266" s="119"/>
    </row>
    <row r="267" spans="1:28" x14ac:dyDescent="0.25">
      <c r="A267" s="128">
        <v>19633</v>
      </c>
      <c r="B267" s="133">
        <f t="shared" si="107"/>
        <v>449.8</v>
      </c>
      <c r="C267" s="119">
        <v>8.65</v>
      </c>
      <c r="D267" s="133">
        <v>52</v>
      </c>
      <c r="E267" s="134">
        <f t="shared" si="117"/>
        <v>9.6585336859936394E-2</v>
      </c>
      <c r="F267" s="134">
        <f t="shared" si="116"/>
        <v>9.6311034503254174</v>
      </c>
      <c r="G267" s="133">
        <f t="shared" si="120"/>
        <v>61.631103450325419</v>
      </c>
      <c r="H267" s="119"/>
      <c r="I267" s="133">
        <f t="shared" si="109"/>
        <v>566.76530000000002</v>
      </c>
      <c r="J267" s="133">
        <v>8.65</v>
      </c>
      <c r="K267" s="119">
        <v>65.522000000000006</v>
      </c>
      <c r="L267" s="134">
        <f t="shared" si="118"/>
        <v>8.886700736738172E-2</v>
      </c>
      <c r="M267" s="134">
        <f t="shared" si="119"/>
        <v>8.7530447576576282</v>
      </c>
      <c r="N267" s="133">
        <f t="shared" si="121"/>
        <v>74.275044757657639</v>
      </c>
      <c r="O267" s="133">
        <f t="shared" si="122"/>
        <v>-12.64394130733222</v>
      </c>
      <c r="P267" s="119"/>
      <c r="Q267" s="119"/>
      <c r="R267" s="119"/>
      <c r="S267" s="119"/>
      <c r="T267" s="119"/>
      <c r="U267" s="119"/>
      <c r="V267" s="119"/>
      <c r="W267" s="119"/>
      <c r="X267" s="119"/>
      <c r="Y267" s="119"/>
      <c r="Z267" s="119"/>
      <c r="AA267" s="119"/>
      <c r="AB267" s="119"/>
    </row>
    <row r="268" spans="1:28" x14ac:dyDescent="0.25">
      <c r="A268" s="128">
        <v>19664</v>
      </c>
      <c r="B268" s="133">
        <f t="shared" si="107"/>
        <v>427.52625</v>
      </c>
      <c r="C268" s="119">
        <v>8.65</v>
      </c>
      <c r="D268" s="133">
        <v>49.424999999999997</v>
      </c>
      <c r="E268" s="134">
        <f t="shared" si="117"/>
        <v>9.1802505275045312E-2</v>
      </c>
      <c r="F268" s="134">
        <f t="shared" si="116"/>
        <v>9.1541786160064191</v>
      </c>
      <c r="G268" s="133">
        <f t="shared" si="120"/>
        <v>58.579178616006416</v>
      </c>
      <c r="H268" s="119"/>
      <c r="I268" s="133">
        <f t="shared" si="109"/>
        <v>597.68904999999995</v>
      </c>
      <c r="J268" s="133">
        <v>8.65</v>
      </c>
      <c r="K268" s="119">
        <v>69.096999999999994</v>
      </c>
      <c r="L268" s="134">
        <f t="shared" si="118"/>
        <v>9.371575361045105E-2</v>
      </c>
      <c r="M268" s="134">
        <f t="shared" si="119"/>
        <v>9.2306268676149852</v>
      </c>
      <c r="N268" s="133">
        <f t="shared" si="121"/>
        <v>78.327626867614981</v>
      </c>
      <c r="O268" s="133">
        <f t="shared" si="122"/>
        <v>-19.748448251608565</v>
      </c>
      <c r="P268" s="119"/>
      <c r="Q268" s="119"/>
      <c r="R268" s="119"/>
      <c r="S268" s="119"/>
      <c r="T268" s="119"/>
      <c r="U268" s="119"/>
      <c r="V268" s="119"/>
      <c r="W268" s="119"/>
      <c r="X268" s="119"/>
      <c r="Y268" s="119"/>
      <c r="Z268" s="119"/>
      <c r="AA268" s="119"/>
      <c r="AB268" s="119"/>
    </row>
    <row r="269" spans="1:28" x14ac:dyDescent="0.25">
      <c r="A269" s="145">
        <v>19694</v>
      </c>
      <c r="B269" s="140">
        <f t="shared" si="107"/>
        <v>490.87885000000006</v>
      </c>
      <c r="C269" s="142">
        <v>8.65</v>
      </c>
      <c r="D269" s="140">
        <v>56.749000000000002</v>
      </c>
      <c r="E269" s="146">
        <f t="shared" si="117"/>
        <v>0.10540617848970252</v>
      </c>
      <c r="F269" s="146">
        <f t="shared" si="116"/>
        <v>10.510682494279177</v>
      </c>
      <c r="G269" s="140">
        <f t="shared" si="120"/>
        <v>67.259682494279176</v>
      </c>
      <c r="H269" s="119"/>
      <c r="I269" s="140">
        <f t="shared" si="109"/>
        <v>596.22720000000004</v>
      </c>
      <c r="J269" s="140">
        <v>8.65</v>
      </c>
      <c r="K269" s="142">
        <v>68.927999999999997</v>
      </c>
      <c r="L269" s="146">
        <f t="shared" si="118"/>
        <v>9.3486540151687766E-2</v>
      </c>
      <c r="M269" s="146">
        <f t="shared" si="119"/>
        <v>9.2080502587806361</v>
      </c>
      <c r="N269" s="140">
        <f t="shared" si="121"/>
        <v>78.136050258780628</v>
      </c>
      <c r="O269" s="140">
        <f t="shared" si="122"/>
        <v>-10.876367764501452</v>
      </c>
      <c r="P269" s="119"/>
      <c r="Q269" s="119"/>
      <c r="R269" s="119"/>
      <c r="S269" s="119"/>
      <c r="T269" s="119"/>
      <c r="U269" s="119"/>
      <c r="V269" s="119"/>
      <c r="W269" s="119"/>
      <c r="X269" s="119"/>
      <c r="Y269" s="119"/>
      <c r="Z269" s="119"/>
      <c r="AA269" s="119"/>
      <c r="AB269" s="119"/>
    </row>
  </sheetData>
  <mergeCells count="25">
    <mergeCell ref="Q2:Q4"/>
    <mergeCell ref="A1:N1"/>
    <mergeCell ref="P1:Y1"/>
    <mergeCell ref="B2:B4"/>
    <mergeCell ref="C2:C4"/>
    <mergeCell ref="D2:D4"/>
    <mergeCell ref="E2:E4"/>
    <mergeCell ref="F2:F4"/>
    <mergeCell ref="G2:G4"/>
    <mergeCell ref="I2:I4"/>
    <mergeCell ref="J2:J4"/>
    <mergeCell ref="K2:K4"/>
    <mergeCell ref="L2:L4"/>
    <mergeCell ref="M2:M4"/>
    <mergeCell ref="N2:N4"/>
    <mergeCell ref="O2:O4"/>
    <mergeCell ref="Y2:Y4"/>
    <mergeCell ref="Z2:Z4"/>
    <mergeCell ref="AA2:AA4"/>
    <mergeCell ref="R2:R4"/>
    <mergeCell ref="S2:S4"/>
    <mergeCell ref="T2:T4"/>
    <mergeCell ref="V2:V4"/>
    <mergeCell ref="W2:W4"/>
    <mergeCell ref="X2:X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12"/>
  <sheetViews>
    <sheetView topLeftCell="A196" workbookViewId="0">
      <selection activeCell="B6" sqref="A6:D213"/>
    </sheetView>
  </sheetViews>
  <sheetFormatPr baseColWidth="10" defaultRowHeight="15.75" x14ac:dyDescent="0.25"/>
  <cols>
    <col min="1" max="1" width="13.5" customWidth="1"/>
    <col min="2" max="2" width="12.25" customWidth="1"/>
    <col min="3" max="3" width="11.75" customWidth="1"/>
    <col min="12" max="12" width="12.75" customWidth="1"/>
  </cols>
  <sheetData>
    <row r="1" spans="1:13" x14ac:dyDescent="0.25">
      <c r="A1" s="183" t="s">
        <v>57</v>
      </c>
      <c r="B1" s="183"/>
      <c r="C1" s="183"/>
      <c r="D1" s="62"/>
      <c r="E1" s="3"/>
      <c r="F1" s="183" t="s">
        <v>58</v>
      </c>
      <c r="G1" s="183"/>
      <c r="H1" s="183"/>
      <c r="I1" s="183"/>
      <c r="J1" s="183"/>
      <c r="K1" s="183"/>
      <c r="L1" s="183"/>
      <c r="M1" s="183"/>
    </row>
    <row r="2" spans="1:13" x14ac:dyDescent="0.25">
      <c r="A2" s="63"/>
      <c r="B2" s="184" t="s">
        <v>39</v>
      </c>
      <c r="C2" s="184" t="s">
        <v>43</v>
      </c>
      <c r="D2" s="184" t="s">
        <v>59</v>
      </c>
      <c r="E2" s="3"/>
      <c r="F2" s="184" t="s">
        <v>60</v>
      </c>
      <c r="G2" s="184" t="s">
        <v>61</v>
      </c>
      <c r="H2" s="184" t="s">
        <v>62</v>
      </c>
      <c r="I2" s="184" t="s">
        <v>63</v>
      </c>
      <c r="J2" s="184" t="s">
        <v>64</v>
      </c>
      <c r="K2" s="184" t="s">
        <v>65</v>
      </c>
      <c r="L2" s="184" t="s">
        <v>66</v>
      </c>
      <c r="M2" s="184" t="s">
        <v>67</v>
      </c>
    </row>
    <row r="3" spans="1:13" x14ac:dyDescent="0.25">
      <c r="A3" s="64"/>
      <c r="B3" s="185"/>
      <c r="C3" s="185"/>
      <c r="D3" s="185"/>
      <c r="E3" s="3"/>
      <c r="F3" s="185"/>
      <c r="G3" s="185"/>
      <c r="H3" s="185"/>
      <c r="I3" s="185"/>
      <c r="J3" s="185"/>
      <c r="K3" s="185"/>
      <c r="L3" s="185"/>
      <c r="M3" s="185"/>
    </row>
    <row r="4" spans="1:13" x14ac:dyDescent="0.25">
      <c r="A4" s="65"/>
      <c r="B4" s="186"/>
      <c r="C4" s="186"/>
      <c r="D4" s="186"/>
      <c r="E4" s="3"/>
      <c r="F4" s="186"/>
      <c r="G4" s="186"/>
      <c r="H4" s="186"/>
      <c r="I4" s="186"/>
      <c r="J4" s="186"/>
      <c r="K4" s="186"/>
      <c r="L4" s="186"/>
      <c r="M4" s="186"/>
    </row>
    <row r="5" spans="1:13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25">
      <c r="A6" s="68" t="s">
        <v>68</v>
      </c>
      <c r="B6" s="60">
        <v>29.979101314244495</v>
      </c>
      <c r="C6" s="60">
        <v>14.29501420876775</v>
      </c>
      <c r="D6" s="60">
        <v>15.684087105476745</v>
      </c>
      <c r="E6" s="18"/>
      <c r="F6" s="1" t="s">
        <v>69</v>
      </c>
      <c r="G6" s="18"/>
      <c r="H6" s="18"/>
      <c r="I6" s="18"/>
      <c r="J6" s="18"/>
      <c r="K6" s="60"/>
      <c r="L6" s="60"/>
      <c r="M6" s="3"/>
    </row>
    <row r="7" spans="1:13" x14ac:dyDescent="0.25">
      <c r="A7" s="68" t="s">
        <v>70</v>
      </c>
      <c r="B7" s="60">
        <v>26.112247130336492</v>
      </c>
      <c r="C7" s="60">
        <v>14.974840358611216</v>
      </c>
      <c r="D7" s="60">
        <v>11.137406771725276</v>
      </c>
      <c r="E7" s="18"/>
      <c r="F7" s="18"/>
      <c r="G7" s="18"/>
      <c r="H7" s="18"/>
      <c r="I7" s="18"/>
      <c r="J7" s="18"/>
      <c r="K7" s="60"/>
      <c r="L7" s="60"/>
      <c r="M7" s="3"/>
    </row>
    <row r="8" spans="1:13" x14ac:dyDescent="0.25">
      <c r="A8" s="68" t="s">
        <v>71</v>
      </c>
      <c r="B8" s="60">
        <v>19.893854088898141</v>
      </c>
      <c r="C8" s="60">
        <v>13.220297660207621</v>
      </c>
      <c r="D8" s="60">
        <v>6.6735564286905209</v>
      </c>
      <c r="E8" s="18"/>
      <c r="F8" s="18"/>
      <c r="G8" s="18"/>
      <c r="H8" s="18"/>
      <c r="I8" s="18"/>
      <c r="J8" s="18"/>
      <c r="K8" s="60"/>
      <c r="L8" s="60"/>
      <c r="M8" s="3"/>
    </row>
    <row r="9" spans="1:13" x14ac:dyDescent="0.25">
      <c r="A9" s="68" t="s">
        <v>72</v>
      </c>
      <c r="B9" s="60">
        <v>20.514797466520886</v>
      </c>
      <c r="C9" s="60">
        <v>14.809847772413413</v>
      </c>
      <c r="D9" s="60">
        <v>5.7049496941074729</v>
      </c>
      <c r="E9" s="18"/>
      <c r="F9" s="18"/>
      <c r="G9" s="18"/>
      <c r="H9" s="18"/>
      <c r="I9" s="18"/>
      <c r="J9" s="18"/>
      <c r="K9" s="60"/>
      <c r="L9" s="60"/>
      <c r="M9" s="3"/>
    </row>
    <row r="10" spans="1:13" x14ac:dyDescent="0.25">
      <c r="A10" s="68" t="s">
        <v>73</v>
      </c>
      <c r="B10" s="60">
        <v>19.577202639585185</v>
      </c>
      <c r="C10" s="60">
        <v>13.933077460874333</v>
      </c>
      <c r="D10" s="60">
        <v>5.6441251787108513</v>
      </c>
      <c r="E10" s="18"/>
      <c r="F10" s="18"/>
      <c r="G10" s="18"/>
      <c r="H10" s="18"/>
      <c r="I10" s="18"/>
      <c r="J10" s="18"/>
      <c r="K10" s="60"/>
      <c r="L10" s="60"/>
      <c r="M10" s="3"/>
    </row>
    <row r="11" spans="1:13" x14ac:dyDescent="0.25">
      <c r="A11" s="68" t="s">
        <v>74</v>
      </c>
      <c r="B11" s="60">
        <v>20.611993112812975</v>
      </c>
      <c r="C11" s="60">
        <v>16.782093118442923</v>
      </c>
      <c r="D11" s="60">
        <v>3.8298999943700522</v>
      </c>
      <c r="E11" s="18"/>
      <c r="F11" s="18"/>
      <c r="G11" s="18"/>
      <c r="H11" s="18"/>
      <c r="I11" s="18"/>
      <c r="J11" s="18"/>
      <c r="K11" s="60"/>
      <c r="L11" s="60"/>
      <c r="M11" s="3"/>
    </row>
    <row r="12" spans="1:13" x14ac:dyDescent="0.25">
      <c r="A12" s="68" t="s">
        <v>75</v>
      </c>
      <c r="B12" s="60">
        <v>24.047885166611323</v>
      </c>
      <c r="C12" s="60">
        <v>17.302031053354614</v>
      </c>
      <c r="D12" s="60">
        <v>6.7458541132567085</v>
      </c>
      <c r="E12" s="18"/>
      <c r="F12" s="18"/>
      <c r="G12" s="18"/>
      <c r="H12" s="18"/>
      <c r="I12" s="18"/>
      <c r="J12" s="18"/>
      <c r="K12" s="60"/>
      <c r="L12" s="60"/>
      <c r="M12" s="3"/>
    </row>
    <row r="13" spans="1:13" x14ac:dyDescent="0.25">
      <c r="A13" s="68" t="s">
        <v>76</v>
      </c>
      <c r="B13" s="60">
        <v>40.062919080990532</v>
      </c>
      <c r="C13" s="60">
        <v>21.682798367328136</v>
      </c>
      <c r="D13" s="60">
        <v>18.380120713662397</v>
      </c>
      <c r="E13" s="18"/>
      <c r="F13" s="18"/>
      <c r="G13" s="18"/>
      <c r="H13" s="18"/>
      <c r="I13" s="18"/>
      <c r="J13" s="18"/>
      <c r="K13" s="60"/>
      <c r="L13" s="60"/>
      <c r="M13" s="3"/>
    </row>
    <row r="14" spans="1:13" x14ac:dyDescent="0.25">
      <c r="A14" s="68" t="s">
        <v>77</v>
      </c>
      <c r="B14" s="60">
        <v>42.60345961418831</v>
      </c>
      <c r="C14" s="60">
        <v>20.416805555555555</v>
      </c>
      <c r="D14" s="60">
        <v>22.186654058632755</v>
      </c>
      <c r="E14" s="18"/>
      <c r="F14" s="18"/>
      <c r="G14" s="18"/>
      <c r="H14" s="18"/>
      <c r="I14" s="18"/>
      <c r="J14" s="18"/>
      <c r="K14" s="60"/>
      <c r="L14" s="60"/>
      <c r="M14" s="3"/>
    </row>
    <row r="15" spans="1:13" x14ac:dyDescent="0.25">
      <c r="A15" s="68" t="s">
        <v>78</v>
      </c>
      <c r="B15" s="60">
        <v>45.21499389617415</v>
      </c>
      <c r="C15" s="60">
        <v>25.414861111111112</v>
      </c>
      <c r="D15" s="60">
        <v>19.800132785063038</v>
      </c>
      <c r="E15" s="18"/>
      <c r="F15" s="18"/>
      <c r="G15" s="18"/>
      <c r="H15" s="18"/>
      <c r="I15" s="18"/>
      <c r="J15" s="18"/>
      <c r="K15" s="60"/>
      <c r="L15" s="60"/>
      <c r="M15" s="3"/>
    </row>
    <row r="16" spans="1:13" x14ac:dyDescent="0.25">
      <c r="A16" s="68" t="s">
        <v>79</v>
      </c>
      <c r="B16" s="60">
        <v>43.88621579947646</v>
      </c>
      <c r="C16" s="60">
        <v>20.998194444444444</v>
      </c>
      <c r="D16" s="60">
        <v>22.888021355032016</v>
      </c>
      <c r="E16" s="18"/>
      <c r="F16" s="18"/>
      <c r="G16" s="18"/>
      <c r="H16" s="18"/>
      <c r="I16" s="18"/>
      <c r="J16" s="18"/>
      <c r="K16" s="60"/>
      <c r="L16" s="60"/>
      <c r="M16" s="3"/>
    </row>
    <row r="17" spans="1:13" x14ac:dyDescent="0.25">
      <c r="A17" s="68" t="s">
        <v>80</v>
      </c>
      <c r="B17" s="60">
        <v>47.195330690161072</v>
      </c>
      <c r="C17" s="60">
        <v>25.97013888888889</v>
      </c>
      <c r="D17" s="60">
        <v>21.225191801272182</v>
      </c>
      <c r="E17" s="18"/>
      <c r="F17" s="18"/>
      <c r="G17" s="18"/>
      <c r="H17" s="18"/>
      <c r="I17" s="18"/>
      <c r="J17" s="18"/>
      <c r="K17" s="60"/>
      <c r="L17" s="60"/>
      <c r="M17" s="3"/>
    </row>
    <row r="18" spans="1:13" x14ac:dyDescent="0.25">
      <c r="A18" s="68" t="s">
        <v>81</v>
      </c>
      <c r="B18" s="60">
        <v>50.194154542066357</v>
      </c>
      <c r="C18" s="60">
        <v>25.206944444444446</v>
      </c>
      <c r="D18" s="60">
        <v>24.987210097621912</v>
      </c>
      <c r="E18" s="18"/>
      <c r="F18" s="18"/>
      <c r="G18" s="18"/>
      <c r="H18" s="18"/>
      <c r="I18" s="18"/>
      <c r="J18" s="18"/>
      <c r="K18" s="60"/>
      <c r="L18" s="60"/>
      <c r="M18" s="3"/>
    </row>
    <row r="19" spans="1:13" x14ac:dyDescent="0.25">
      <c r="A19" s="68" t="s">
        <v>82</v>
      </c>
      <c r="B19" s="60">
        <v>41.307312880583964</v>
      </c>
      <c r="C19" s="60">
        <v>28.701388888888886</v>
      </c>
      <c r="D19" s="60">
        <v>12.605923991695079</v>
      </c>
      <c r="E19" s="18"/>
      <c r="F19" s="18"/>
      <c r="G19" s="18"/>
      <c r="H19" s="18"/>
      <c r="I19" s="18"/>
      <c r="J19" s="18"/>
      <c r="K19" s="60"/>
      <c r="L19" s="60"/>
      <c r="M19" s="3"/>
    </row>
    <row r="20" spans="1:13" x14ac:dyDescent="0.25">
      <c r="A20" s="68" t="s">
        <v>83</v>
      </c>
      <c r="B20" s="60">
        <v>59.620004137975982</v>
      </c>
      <c r="C20" s="60">
        <v>28.305277777777782</v>
      </c>
      <c r="D20" s="60">
        <v>31.3147263601982</v>
      </c>
      <c r="E20" s="18"/>
      <c r="F20" s="18"/>
      <c r="G20" s="18"/>
      <c r="H20" s="18"/>
      <c r="I20" s="18"/>
      <c r="J20" s="18"/>
      <c r="K20" s="60"/>
      <c r="L20" s="60"/>
      <c r="M20" s="3"/>
    </row>
    <row r="21" spans="1:13" x14ac:dyDescent="0.25">
      <c r="A21" s="68" t="s">
        <v>84</v>
      </c>
      <c r="B21" s="60">
        <v>57.178528439373693</v>
      </c>
      <c r="C21" s="60">
        <v>30.586388888888891</v>
      </c>
      <c r="D21" s="60">
        <v>26.592139550484802</v>
      </c>
      <c r="E21" s="18"/>
      <c r="F21" s="18"/>
      <c r="G21" s="18"/>
      <c r="H21" s="18"/>
      <c r="I21" s="18"/>
      <c r="J21" s="18"/>
      <c r="K21" s="60"/>
      <c r="L21" s="60"/>
      <c r="M21" s="3"/>
    </row>
    <row r="22" spans="1:13" x14ac:dyDescent="0.25">
      <c r="A22" s="68" t="s">
        <v>85</v>
      </c>
      <c r="B22" s="60">
        <v>54.242595562269429</v>
      </c>
      <c r="C22" s="60">
        <v>29.211749999999995</v>
      </c>
      <c r="D22" s="60">
        <v>25.030845562269434</v>
      </c>
      <c r="E22" s="18"/>
      <c r="F22" s="18"/>
      <c r="G22" s="18"/>
      <c r="H22" s="18"/>
      <c r="I22" s="18"/>
      <c r="J22" s="18"/>
      <c r="K22" s="60"/>
      <c r="L22" s="60"/>
      <c r="M22" s="3"/>
    </row>
    <row r="23" spans="1:13" x14ac:dyDescent="0.25">
      <c r="A23" s="68" t="s">
        <v>86</v>
      </c>
      <c r="B23" s="60">
        <v>55.096855033946689</v>
      </c>
      <c r="C23" s="60">
        <v>32.807749999999999</v>
      </c>
      <c r="D23" s="60">
        <v>22.28910503394669</v>
      </c>
      <c r="E23" s="18"/>
      <c r="F23" s="18"/>
      <c r="G23" s="18"/>
      <c r="H23" s="18"/>
      <c r="I23" s="18"/>
      <c r="J23" s="18"/>
      <c r="K23" s="60"/>
      <c r="L23" s="60"/>
      <c r="M23" s="3"/>
    </row>
    <row r="24" spans="1:13" x14ac:dyDescent="0.25">
      <c r="A24" s="68" t="s">
        <v>87</v>
      </c>
      <c r="B24" s="60">
        <v>56.29105943560274</v>
      </c>
      <c r="C24" s="60">
        <v>31.250749999999996</v>
      </c>
      <c r="D24" s="60">
        <v>25.040309435602744</v>
      </c>
      <c r="E24" s="68"/>
      <c r="F24" s="68"/>
      <c r="G24" s="68"/>
      <c r="H24" s="68"/>
      <c r="I24" s="68"/>
      <c r="J24" s="68"/>
      <c r="K24" s="60"/>
      <c r="L24" s="60"/>
      <c r="M24" s="3"/>
    </row>
    <row r="25" spans="1:13" x14ac:dyDescent="0.25">
      <c r="A25" s="68" t="s">
        <v>88</v>
      </c>
      <c r="B25" s="60">
        <v>49.569489968181138</v>
      </c>
      <c r="C25" s="60">
        <v>35.629750000000001</v>
      </c>
      <c r="D25" s="60">
        <v>13.939739968181136</v>
      </c>
      <c r="E25" s="68"/>
      <c r="F25" s="68"/>
      <c r="G25" s="68"/>
      <c r="H25" s="68"/>
      <c r="I25" s="68"/>
      <c r="J25" s="68"/>
      <c r="K25" s="60"/>
      <c r="L25" s="60"/>
      <c r="M25" s="3"/>
    </row>
    <row r="26" spans="1:13" x14ac:dyDescent="0.25">
      <c r="A26" s="68" t="s">
        <v>89</v>
      </c>
      <c r="B26" s="60">
        <v>60.890765612338441</v>
      </c>
      <c r="C26" s="60">
        <v>38.827999999999996</v>
      </c>
      <c r="D26" s="60">
        <v>22.062765612338445</v>
      </c>
      <c r="E26" s="68"/>
      <c r="F26" s="68"/>
      <c r="G26" s="68"/>
      <c r="H26" s="68"/>
      <c r="I26" s="68"/>
      <c r="J26" s="68"/>
      <c r="K26" s="60"/>
      <c r="L26" s="60"/>
      <c r="M26" s="3"/>
    </row>
    <row r="27" spans="1:13" x14ac:dyDescent="0.25">
      <c r="A27" s="68" t="s">
        <v>90</v>
      </c>
      <c r="B27" s="60">
        <v>66.44288828083053</v>
      </c>
      <c r="C27" s="60">
        <v>43.555</v>
      </c>
      <c r="D27" s="60">
        <v>22.887888280830531</v>
      </c>
      <c r="E27" s="68"/>
      <c r="F27" s="68"/>
      <c r="G27" s="68"/>
      <c r="H27" s="68"/>
      <c r="I27" s="68"/>
      <c r="J27" s="68"/>
      <c r="K27" s="3"/>
      <c r="L27" s="3"/>
      <c r="M27" s="3"/>
    </row>
    <row r="28" spans="1:13" x14ac:dyDescent="0.25">
      <c r="A28" s="68" t="s">
        <v>91</v>
      </c>
      <c r="B28" s="60">
        <v>65.383573072783946</v>
      </c>
      <c r="C28" s="60">
        <v>43.997999999999998</v>
      </c>
      <c r="D28" s="60">
        <v>21.385573072783949</v>
      </c>
      <c r="E28" s="18"/>
      <c r="F28" s="18"/>
      <c r="G28" s="18"/>
      <c r="H28" s="18"/>
      <c r="I28" s="18"/>
      <c r="J28" s="18"/>
      <c r="K28" s="60"/>
      <c r="L28" s="60"/>
      <c r="M28" s="3"/>
    </row>
    <row r="29" spans="1:13" x14ac:dyDescent="0.25">
      <c r="A29" s="68" t="s">
        <v>92</v>
      </c>
      <c r="B29" s="60">
        <v>55.182773034047088</v>
      </c>
      <c r="C29" s="60">
        <v>44.218999999999994</v>
      </c>
      <c r="D29" s="60">
        <v>10.963773034047094</v>
      </c>
      <c r="E29" s="68"/>
      <c r="F29" s="68"/>
      <c r="G29" s="68"/>
      <c r="H29" s="68"/>
      <c r="I29" s="68"/>
      <c r="J29" s="68"/>
      <c r="K29" s="60"/>
      <c r="L29" s="60"/>
      <c r="M29" s="3"/>
    </row>
    <row r="30" spans="1:13" x14ac:dyDescent="0.25">
      <c r="A30" s="68" t="s">
        <v>93</v>
      </c>
      <c r="B30" s="60">
        <v>64.921750776870169</v>
      </c>
      <c r="C30" s="60">
        <v>34.305</v>
      </c>
      <c r="D30" s="60">
        <v>30.61675077687017</v>
      </c>
      <c r="E30" s="68"/>
      <c r="F30" s="68"/>
      <c r="G30" s="68"/>
      <c r="H30" s="68"/>
      <c r="I30" s="68"/>
      <c r="J30" s="68"/>
      <c r="K30" s="60"/>
      <c r="L30" s="60"/>
      <c r="M30" s="3"/>
    </row>
    <row r="31" spans="1:13" x14ac:dyDescent="0.25">
      <c r="A31" s="68" t="s">
        <v>94</v>
      </c>
      <c r="B31" s="60">
        <v>38.906724757674738</v>
      </c>
      <c r="C31" s="60">
        <v>23.981999999999996</v>
      </c>
      <c r="D31" s="60">
        <v>14.924724757674742</v>
      </c>
      <c r="E31" s="68"/>
      <c r="F31" s="68"/>
      <c r="G31" s="68"/>
      <c r="H31" s="68"/>
      <c r="I31" s="68"/>
      <c r="J31" s="68"/>
      <c r="K31" s="60"/>
      <c r="L31" s="60"/>
      <c r="M31" s="3"/>
    </row>
    <row r="32" spans="1:13" x14ac:dyDescent="0.25">
      <c r="A32" s="68" t="s">
        <v>95</v>
      </c>
      <c r="B32" s="60">
        <v>47.168797082038566</v>
      </c>
      <c r="C32" s="60">
        <v>26.49</v>
      </c>
      <c r="D32" s="60">
        <v>20.678797082038567</v>
      </c>
      <c r="E32" s="68"/>
      <c r="F32" s="68"/>
      <c r="G32" s="68"/>
      <c r="H32" s="68"/>
      <c r="I32" s="68"/>
      <c r="J32" s="68"/>
      <c r="K32" s="60"/>
      <c r="L32" s="60"/>
      <c r="M32" s="3"/>
    </row>
    <row r="33" spans="1:13" x14ac:dyDescent="0.25">
      <c r="A33" s="68" t="s">
        <v>96</v>
      </c>
      <c r="B33" s="60">
        <v>34.40272738341654</v>
      </c>
      <c r="C33" s="60">
        <v>24.522999999999996</v>
      </c>
      <c r="D33" s="60">
        <v>9.8797273834165438</v>
      </c>
      <c r="E33" s="18"/>
      <c r="F33" s="18"/>
      <c r="G33" s="18"/>
      <c r="H33" s="18"/>
      <c r="I33" s="18"/>
      <c r="J33" s="18"/>
      <c r="K33" s="60"/>
      <c r="L33" s="60"/>
      <c r="M33" s="3"/>
    </row>
    <row r="34" spans="1:13" x14ac:dyDescent="0.25">
      <c r="A34" s="68" t="s">
        <v>97</v>
      </c>
      <c r="B34" s="60">
        <v>42.241013383927687</v>
      </c>
      <c r="C34" s="60">
        <v>32.182625143118855</v>
      </c>
      <c r="D34" s="60">
        <v>10.058388240808831</v>
      </c>
      <c r="E34" s="68"/>
      <c r="F34" s="68"/>
      <c r="G34" s="68"/>
      <c r="H34" s="68"/>
      <c r="I34" s="68"/>
      <c r="J34" s="68"/>
      <c r="K34" s="60"/>
      <c r="L34" s="60"/>
      <c r="M34" s="3"/>
    </row>
    <row r="35" spans="1:13" x14ac:dyDescent="0.25">
      <c r="A35" s="68" t="s">
        <v>98</v>
      </c>
      <c r="B35" s="60">
        <v>48.669026208156751</v>
      </c>
      <c r="C35" s="60">
        <v>32.676298875653103</v>
      </c>
      <c r="D35" s="60">
        <v>15.992727332503648</v>
      </c>
      <c r="E35" s="68"/>
      <c r="F35" s="68"/>
      <c r="G35" s="68"/>
      <c r="H35" s="68"/>
      <c r="I35" s="68"/>
      <c r="J35" s="68"/>
      <c r="K35" s="60"/>
      <c r="L35" s="60"/>
      <c r="M35" s="3"/>
    </row>
    <row r="36" spans="1:13" x14ac:dyDescent="0.25">
      <c r="A36" s="68" t="s">
        <v>99</v>
      </c>
      <c r="B36" s="60">
        <v>35.641179774815328</v>
      </c>
      <c r="C36" s="60">
        <v>29.715659480329997</v>
      </c>
      <c r="D36" s="60">
        <v>5.9255202944853309</v>
      </c>
      <c r="E36" s="68"/>
      <c r="F36" s="68"/>
      <c r="G36" s="68"/>
      <c r="H36" s="68"/>
      <c r="I36" s="68"/>
      <c r="J36" s="68"/>
      <c r="K36" s="60"/>
      <c r="L36" s="60"/>
      <c r="M36" s="3"/>
    </row>
    <row r="37" spans="1:13" x14ac:dyDescent="0.25">
      <c r="A37" s="68" t="s">
        <v>100</v>
      </c>
      <c r="B37" s="60">
        <v>36.848780633100198</v>
      </c>
      <c r="C37" s="60">
        <v>33.625416500898012</v>
      </c>
      <c r="D37" s="60">
        <v>3.2233641322021853</v>
      </c>
      <c r="E37" s="68"/>
      <c r="F37" s="68"/>
      <c r="G37" s="68"/>
      <c r="H37" s="68"/>
      <c r="I37" s="68"/>
      <c r="J37" s="68"/>
      <c r="K37" s="60"/>
      <c r="L37" s="60"/>
      <c r="M37" s="3"/>
    </row>
    <row r="38" spans="1:13" x14ac:dyDescent="0.25">
      <c r="A38" s="68" t="s">
        <v>101</v>
      </c>
      <c r="B38" s="60">
        <v>43.82611027993763</v>
      </c>
      <c r="C38" s="60">
        <v>35.268792726149876</v>
      </c>
      <c r="D38" s="60">
        <v>8.5573175537877546</v>
      </c>
      <c r="E38" s="18"/>
      <c r="F38" s="18"/>
      <c r="G38" s="18"/>
      <c r="H38" s="18"/>
      <c r="I38" s="18"/>
      <c r="J38" s="18"/>
      <c r="K38" s="60"/>
      <c r="L38" s="60"/>
      <c r="M38" s="3"/>
    </row>
    <row r="39" spans="1:13" x14ac:dyDescent="0.25">
      <c r="A39" s="68" t="s">
        <v>102</v>
      </c>
      <c r="B39" s="60">
        <v>35.183378616861411</v>
      </c>
      <c r="C39" s="60">
        <v>28.574056247138088</v>
      </c>
      <c r="D39" s="60">
        <v>6.6093223697233228</v>
      </c>
      <c r="E39" s="18"/>
      <c r="F39" s="18"/>
      <c r="G39" s="18"/>
      <c r="H39" s="18"/>
      <c r="I39" s="18"/>
      <c r="J39" s="18"/>
      <c r="K39" s="60"/>
      <c r="L39" s="60"/>
      <c r="M39" s="3"/>
    </row>
    <row r="40" spans="1:13" x14ac:dyDescent="0.25">
      <c r="A40" s="68" t="s">
        <v>103</v>
      </c>
      <c r="B40" s="60">
        <v>47.548968148832209</v>
      </c>
      <c r="C40" s="60">
        <v>27.851945058093456</v>
      </c>
      <c r="D40" s="60">
        <v>19.697023090738753</v>
      </c>
      <c r="E40" s="18"/>
      <c r="F40" s="18"/>
      <c r="G40" s="18"/>
      <c r="H40" s="18"/>
      <c r="I40" s="18"/>
      <c r="J40" s="18"/>
      <c r="K40" s="60"/>
      <c r="L40" s="60"/>
      <c r="M40" s="3"/>
    </row>
    <row r="41" spans="1:13" x14ac:dyDescent="0.25">
      <c r="A41" s="68" t="s">
        <v>104</v>
      </c>
      <c r="B41" s="60">
        <v>33.241542954368789</v>
      </c>
      <c r="C41" s="60">
        <v>40.705205968618571</v>
      </c>
      <c r="D41" s="60">
        <v>-7.4636630142497822</v>
      </c>
      <c r="E41" s="18"/>
      <c r="F41" s="18"/>
      <c r="G41" s="18"/>
      <c r="H41" s="18"/>
      <c r="I41" s="18"/>
      <c r="J41" s="18"/>
      <c r="K41" s="60"/>
      <c r="L41" s="60"/>
      <c r="M41" s="3"/>
    </row>
    <row r="42" spans="1:13" x14ac:dyDescent="0.25">
      <c r="A42" s="68" t="s">
        <v>105</v>
      </c>
      <c r="B42" s="60">
        <v>38.454729936526093</v>
      </c>
      <c r="C42" s="60">
        <v>41.536699999999996</v>
      </c>
      <c r="D42" s="60">
        <v>-3.0819700634739036</v>
      </c>
      <c r="E42" s="18"/>
      <c r="F42" s="18"/>
      <c r="G42" s="18"/>
      <c r="H42" s="18"/>
      <c r="I42" s="18"/>
      <c r="J42" s="18"/>
      <c r="K42" s="60"/>
      <c r="L42" s="60"/>
      <c r="M42" s="3"/>
    </row>
    <row r="43" spans="1:13" x14ac:dyDescent="0.25">
      <c r="A43" s="68" t="s">
        <v>106</v>
      </c>
      <c r="B43" s="60">
        <v>40.745854901595493</v>
      </c>
      <c r="C43" s="60">
        <v>47.141100000000002</v>
      </c>
      <c r="D43" s="60">
        <v>-6.3952450984045086</v>
      </c>
      <c r="E43" s="18"/>
      <c r="F43" s="18"/>
      <c r="G43" s="18"/>
      <c r="H43" s="18"/>
      <c r="I43" s="18"/>
      <c r="J43" s="18"/>
      <c r="K43" s="60"/>
      <c r="L43" s="60"/>
      <c r="M43" s="3"/>
    </row>
    <row r="44" spans="1:13" x14ac:dyDescent="0.25">
      <c r="A44" s="68" t="s">
        <v>107</v>
      </c>
      <c r="B44" s="60">
        <v>42.251350650041921</v>
      </c>
      <c r="C44" s="60">
        <v>53.139100000000006</v>
      </c>
      <c r="D44" s="60">
        <v>-10.887749349958085</v>
      </c>
      <c r="E44" s="18"/>
      <c r="F44" s="18"/>
      <c r="G44" s="18"/>
      <c r="H44" s="18"/>
      <c r="I44" s="18"/>
      <c r="J44" s="18"/>
      <c r="K44" s="60"/>
      <c r="L44" s="60"/>
      <c r="M44" s="3"/>
    </row>
    <row r="45" spans="1:13" x14ac:dyDescent="0.25">
      <c r="A45" s="68" t="s">
        <v>108</v>
      </c>
      <c r="B45" s="60">
        <v>55.048064511836486</v>
      </c>
      <c r="C45" s="60">
        <v>57.68310000000001</v>
      </c>
      <c r="D45" s="60">
        <v>-2.6350354881635241</v>
      </c>
      <c r="E45" s="18"/>
      <c r="F45" s="18"/>
      <c r="G45" s="18"/>
      <c r="H45" s="18"/>
      <c r="I45" s="18"/>
      <c r="J45" s="18"/>
      <c r="K45" s="60"/>
      <c r="L45" s="60"/>
      <c r="M45" s="3"/>
    </row>
    <row r="46" spans="1:13" x14ac:dyDescent="0.25">
      <c r="A46" s="68" t="s">
        <v>109</v>
      </c>
      <c r="B46" s="60">
        <v>68.545627180217565</v>
      </c>
      <c r="C46" s="60">
        <v>49.363499999999988</v>
      </c>
      <c r="D46" s="60">
        <v>19.182127180217577</v>
      </c>
      <c r="E46" s="18"/>
      <c r="F46" s="18"/>
      <c r="G46" s="18"/>
      <c r="H46" s="18"/>
      <c r="I46" s="18"/>
      <c r="J46" s="18"/>
      <c r="K46" s="60"/>
      <c r="L46" s="60"/>
      <c r="M46" s="3"/>
    </row>
    <row r="47" spans="1:13" x14ac:dyDescent="0.25">
      <c r="A47" s="68" t="s">
        <v>110</v>
      </c>
      <c r="B47" s="60">
        <v>45.207391582554131</v>
      </c>
      <c r="C47" s="60">
        <v>43.434499999999986</v>
      </c>
      <c r="D47" s="60">
        <v>1.7728915825541449</v>
      </c>
      <c r="E47" s="18"/>
      <c r="F47" s="18"/>
      <c r="G47" s="18"/>
      <c r="H47" s="18"/>
      <c r="I47" s="18"/>
      <c r="J47" s="18"/>
      <c r="K47" s="60"/>
      <c r="L47" s="60"/>
      <c r="M47" s="3"/>
    </row>
    <row r="48" spans="1:13" x14ac:dyDescent="0.25">
      <c r="A48" s="68" t="s">
        <v>111</v>
      </c>
      <c r="B48" s="60">
        <v>39.993872169587384</v>
      </c>
      <c r="C48" s="60">
        <v>38.865499999999983</v>
      </c>
      <c r="D48" s="60">
        <v>1.1283721695874007</v>
      </c>
      <c r="E48" s="18"/>
      <c r="F48" s="18"/>
      <c r="G48" s="18"/>
      <c r="H48" s="18"/>
      <c r="I48" s="18"/>
      <c r="J48" s="18"/>
      <c r="K48" s="60"/>
      <c r="L48" s="60"/>
      <c r="M48" s="3"/>
    </row>
    <row r="49" spans="1:13" x14ac:dyDescent="0.25">
      <c r="A49" s="68" t="s">
        <v>112</v>
      </c>
      <c r="B49" s="60">
        <v>53.753109067640935</v>
      </c>
      <c r="C49" s="60">
        <v>40.53649999999999</v>
      </c>
      <c r="D49" s="60">
        <v>13.216609067640945</v>
      </c>
      <c r="E49" s="18"/>
      <c r="F49" s="18"/>
      <c r="G49" s="18"/>
      <c r="H49" s="18"/>
      <c r="I49" s="18"/>
      <c r="J49" s="18"/>
      <c r="K49" s="60"/>
      <c r="L49" s="60"/>
      <c r="M49" s="3"/>
    </row>
    <row r="50" spans="1:13" x14ac:dyDescent="0.25">
      <c r="A50" s="68" t="s">
        <v>113</v>
      </c>
      <c r="B50" s="60">
        <v>79.366568250758334</v>
      </c>
      <c r="C50" s="60">
        <v>43.827500000000001</v>
      </c>
      <c r="D50" s="60">
        <v>35.539068250758334</v>
      </c>
      <c r="E50" s="18"/>
      <c r="F50" s="18"/>
      <c r="G50" s="18"/>
      <c r="H50" s="18"/>
      <c r="I50" s="18"/>
      <c r="J50" s="18"/>
      <c r="K50" s="60"/>
      <c r="L50" s="60"/>
      <c r="M50" s="3"/>
    </row>
    <row r="51" spans="1:13" x14ac:dyDescent="0.25">
      <c r="A51" s="68" t="s">
        <v>114</v>
      </c>
      <c r="B51" s="60">
        <v>75.288558139534885</v>
      </c>
      <c r="C51" s="60">
        <v>50.638499999999993</v>
      </c>
      <c r="D51" s="60">
        <v>24.650058139534892</v>
      </c>
      <c r="E51" s="18"/>
      <c r="F51" s="18"/>
      <c r="G51" s="18"/>
      <c r="H51" s="18"/>
      <c r="I51" s="18"/>
      <c r="J51" s="18"/>
      <c r="K51" s="60"/>
      <c r="L51" s="60"/>
      <c r="M51" s="3"/>
    </row>
    <row r="52" spans="1:13" x14ac:dyDescent="0.25">
      <c r="A52" s="68" t="s">
        <v>115</v>
      </c>
      <c r="B52" s="60">
        <v>65.723842264914055</v>
      </c>
      <c r="C52" s="60">
        <v>56.163499999999992</v>
      </c>
      <c r="D52" s="60">
        <v>9.5603422649140626</v>
      </c>
      <c r="E52" s="18"/>
      <c r="F52" s="18"/>
      <c r="G52" s="18"/>
      <c r="H52" s="18"/>
      <c r="I52" s="18"/>
      <c r="J52" s="18"/>
      <c r="K52" s="60"/>
      <c r="L52" s="60"/>
      <c r="M52" s="3"/>
    </row>
    <row r="53" spans="1:13" x14ac:dyDescent="0.25">
      <c r="A53" s="68" t="s">
        <v>116</v>
      </c>
      <c r="B53" s="60">
        <v>71.221031344792721</v>
      </c>
      <c r="C53" s="60">
        <v>61.570499999999996</v>
      </c>
      <c r="D53" s="60">
        <v>9.650531344792725</v>
      </c>
      <c r="E53" s="18"/>
      <c r="F53" s="18"/>
      <c r="G53" s="18"/>
      <c r="H53" s="18"/>
      <c r="I53" s="18"/>
      <c r="J53" s="18"/>
      <c r="K53" s="60"/>
      <c r="L53" s="60"/>
      <c r="M53" s="3"/>
    </row>
    <row r="54" spans="1:13" x14ac:dyDescent="0.25">
      <c r="A54" s="68" t="s">
        <v>117</v>
      </c>
      <c r="B54" s="60">
        <v>77.00509805018342</v>
      </c>
      <c r="C54" s="60">
        <v>70.445750000000004</v>
      </c>
      <c r="D54" s="60">
        <v>6.5593480501834165</v>
      </c>
      <c r="E54" s="18"/>
      <c r="F54" s="18"/>
      <c r="G54" s="18"/>
      <c r="H54" s="18"/>
      <c r="I54" s="18"/>
      <c r="J54" s="18"/>
      <c r="K54" s="60"/>
      <c r="L54" s="60"/>
      <c r="M54" s="3"/>
    </row>
    <row r="55" spans="1:13" x14ac:dyDescent="0.25">
      <c r="A55" s="68" t="s">
        <v>118</v>
      </c>
      <c r="B55" s="60">
        <v>74.657825136459195</v>
      </c>
      <c r="C55" s="60">
        <v>83.24475000000001</v>
      </c>
      <c r="D55" s="60">
        <v>-8.5869248635408155</v>
      </c>
      <c r="E55" s="18"/>
      <c r="F55" s="18"/>
      <c r="G55" s="18"/>
      <c r="H55" s="18"/>
      <c r="I55" s="18"/>
      <c r="J55" s="18"/>
      <c r="K55" s="60"/>
      <c r="L55" s="60"/>
      <c r="M55" s="3"/>
    </row>
    <row r="56" spans="1:13" x14ac:dyDescent="0.25">
      <c r="A56" s="68" t="s">
        <v>119</v>
      </c>
      <c r="B56" s="60">
        <v>66.300211156325602</v>
      </c>
      <c r="C56" s="60">
        <v>78.519750000000002</v>
      </c>
      <c r="D56" s="60">
        <v>-12.2195388436744</v>
      </c>
      <c r="E56" s="60"/>
      <c r="F56" s="60"/>
      <c r="G56" s="60"/>
      <c r="H56" s="60"/>
      <c r="I56" s="60"/>
      <c r="J56" s="60"/>
      <c r="K56" s="60"/>
      <c r="L56" s="60"/>
      <c r="M56" s="3"/>
    </row>
    <row r="57" spans="1:13" x14ac:dyDescent="0.25">
      <c r="A57" s="68" t="s">
        <v>120</v>
      </c>
      <c r="B57" s="60">
        <v>65.736865657031785</v>
      </c>
      <c r="C57" s="60">
        <v>78.789749999999998</v>
      </c>
      <c r="D57" s="60">
        <v>-13.052884342968213</v>
      </c>
      <c r="E57" s="60"/>
      <c r="F57" s="60"/>
      <c r="G57" s="60"/>
      <c r="H57" s="60"/>
      <c r="I57" s="60"/>
      <c r="J57" s="60"/>
      <c r="K57" s="60"/>
      <c r="L57" s="60"/>
      <c r="M57" s="3"/>
    </row>
    <row r="58" spans="1:13" x14ac:dyDescent="0.25">
      <c r="A58" s="68" t="s">
        <v>121</v>
      </c>
      <c r="B58" s="60">
        <v>70.26711896593973</v>
      </c>
      <c r="C58" s="60">
        <v>78.422000000000011</v>
      </c>
      <c r="D58" s="60">
        <v>-8.1548810340602813</v>
      </c>
      <c r="E58" s="60"/>
      <c r="F58" s="60"/>
      <c r="G58" s="60"/>
      <c r="H58" s="60"/>
      <c r="I58" s="60"/>
      <c r="J58" s="60"/>
      <c r="K58" s="60"/>
      <c r="L58" s="60"/>
      <c r="M58" s="3"/>
    </row>
    <row r="59" spans="1:13" x14ac:dyDescent="0.25">
      <c r="A59" s="68" t="s">
        <v>122</v>
      </c>
      <c r="B59" s="60">
        <v>80.203684758637607</v>
      </c>
      <c r="C59" s="60">
        <v>88.614000000000004</v>
      </c>
      <c r="D59" s="60">
        <v>-8.4103152413623974</v>
      </c>
      <c r="E59" s="60"/>
      <c r="F59" s="60"/>
      <c r="G59" s="60"/>
      <c r="H59" s="60"/>
      <c r="I59" s="60"/>
      <c r="J59" s="60"/>
      <c r="K59" s="60"/>
      <c r="L59" s="60"/>
      <c r="M59" s="3"/>
    </row>
    <row r="60" spans="1:13" x14ac:dyDescent="0.25">
      <c r="A60" s="68" t="s">
        <v>123</v>
      </c>
      <c r="B60" s="60">
        <v>77.411865964224461</v>
      </c>
      <c r="C60" s="60">
        <v>96.594999999999999</v>
      </c>
      <c r="D60" s="60">
        <v>-19.183134035775538</v>
      </c>
      <c r="E60" s="60"/>
      <c r="F60" s="60"/>
      <c r="G60" s="60"/>
      <c r="H60" s="60"/>
      <c r="I60" s="60"/>
      <c r="J60" s="60"/>
      <c r="K60" s="60"/>
      <c r="L60" s="60"/>
      <c r="M60" s="3"/>
    </row>
    <row r="61" spans="1:13" x14ac:dyDescent="0.25">
      <c r="A61" s="68" t="s">
        <v>124</v>
      </c>
      <c r="B61" s="60">
        <v>92.917330311198256</v>
      </c>
      <c r="C61" s="60">
        <v>108.86900000000003</v>
      </c>
      <c r="D61" s="60">
        <v>-15.951669688801772</v>
      </c>
      <c r="E61" s="60"/>
      <c r="F61" s="60"/>
      <c r="G61" s="60"/>
      <c r="H61" s="60"/>
      <c r="I61" s="60"/>
      <c r="J61" s="60"/>
      <c r="K61" s="60"/>
      <c r="L61" s="60"/>
      <c r="M61" s="3"/>
    </row>
    <row r="62" spans="1:13" x14ac:dyDescent="0.25">
      <c r="A62" s="68" t="s">
        <v>125</v>
      </c>
      <c r="B62" s="60">
        <v>113.1800147587883</v>
      </c>
      <c r="C62" s="60">
        <v>129.02350000000001</v>
      </c>
      <c r="D62" s="60">
        <v>-15.84348524121171</v>
      </c>
      <c r="E62" s="60"/>
      <c r="F62" s="60"/>
      <c r="G62" s="60"/>
      <c r="H62" s="60"/>
      <c r="I62" s="60"/>
      <c r="J62" s="60"/>
      <c r="K62" s="60"/>
      <c r="L62" s="60"/>
      <c r="M62" s="3"/>
    </row>
    <row r="63" spans="1:13" x14ac:dyDescent="0.25">
      <c r="A63" s="68" t="s">
        <v>126</v>
      </c>
      <c r="B63" s="60">
        <v>84.443288997167855</v>
      </c>
      <c r="C63" s="60">
        <v>133.44850000000002</v>
      </c>
      <c r="D63" s="60">
        <v>-49.005211002832169</v>
      </c>
      <c r="E63" s="60"/>
      <c r="F63" s="60"/>
      <c r="G63" s="60"/>
      <c r="H63" s="60"/>
      <c r="I63" s="60"/>
      <c r="J63" s="60"/>
      <c r="K63" s="60"/>
      <c r="L63" s="60"/>
      <c r="M63" s="3"/>
    </row>
    <row r="64" spans="1:13" x14ac:dyDescent="0.25">
      <c r="A64" s="68" t="s">
        <v>127</v>
      </c>
      <c r="B64" s="60">
        <v>70.660767038387206</v>
      </c>
      <c r="C64" s="60">
        <v>161.40150000000003</v>
      </c>
      <c r="D64" s="60">
        <v>-90.740732961612821</v>
      </c>
      <c r="E64" s="60"/>
      <c r="F64" s="60"/>
      <c r="G64" s="60"/>
      <c r="H64" s="60"/>
      <c r="I64" s="60"/>
      <c r="J64" s="60"/>
      <c r="K64" s="60"/>
      <c r="L64" s="60"/>
      <c r="M64" s="3"/>
    </row>
    <row r="65" spans="1:13" x14ac:dyDescent="0.25">
      <c r="A65" s="68" t="s">
        <v>128</v>
      </c>
      <c r="B65" s="60">
        <v>100.21592920565669</v>
      </c>
      <c r="C65" s="60">
        <v>176.72650000000002</v>
      </c>
      <c r="D65" s="60">
        <v>-76.510570794343323</v>
      </c>
      <c r="E65" s="60"/>
      <c r="F65" s="60"/>
      <c r="G65" s="60"/>
      <c r="H65" s="60"/>
      <c r="I65" s="60"/>
      <c r="J65" s="60"/>
      <c r="K65" s="60"/>
      <c r="L65" s="60"/>
      <c r="M65" s="3"/>
    </row>
    <row r="66" spans="1:13" x14ac:dyDescent="0.25">
      <c r="A66" s="68" t="s">
        <v>129</v>
      </c>
      <c r="B66" s="60">
        <v>122.94123098529221</v>
      </c>
      <c r="C66" s="60">
        <v>189.01234999999997</v>
      </c>
      <c r="D66" s="60">
        <v>-66.071119014707762</v>
      </c>
      <c r="E66" s="60"/>
      <c r="F66" s="60"/>
      <c r="G66" s="60"/>
      <c r="H66" s="60"/>
      <c r="I66" s="60"/>
      <c r="J66" s="60"/>
      <c r="K66" s="60"/>
      <c r="L66" s="60"/>
      <c r="M66" s="3"/>
    </row>
    <row r="67" spans="1:13" x14ac:dyDescent="0.25">
      <c r="A67" s="68" t="s">
        <v>130</v>
      </c>
      <c r="B67" s="60">
        <v>98.652794881353486</v>
      </c>
      <c r="C67" s="60">
        <v>192.82634999999999</v>
      </c>
      <c r="D67" s="60">
        <v>-94.173555118646505</v>
      </c>
      <c r="E67" s="60"/>
      <c r="F67" s="60"/>
      <c r="G67" s="60"/>
      <c r="H67" s="60"/>
      <c r="I67" s="60"/>
      <c r="J67" s="60"/>
      <c r="K67" s="60"/>
      <c r="L67" s="60"/>
      <c r="M67" s="3"/>
    </row>
    <row r="68" spans="1:13" x14ac:dyDescent="0.25">
      <c r="A68" s="68" t="s">
        <v>131</v>
      </c>
      <c r="B68" s="60">
        <v>130.45610647522619</v>
      </c>
      <c r="C68" s="60">
        <v>158.54334999999998</v>
      </c>
      <c r="D68" s="60">
        <v>-28.087243524773783</v>
      </c>
      <c r="E68" s="60"/>
      <c r="F68" s="60"/>
      <c r="G68" s="60"/>
      <c r="H68" s="60"/>
      <c r="I68" s="60"/>
      <c r="J68" s="60"/>
      <c r="K68" s="60"/>
      <c r="L68" s="60"/>
      <c r="M68" s="3"/>
    </row>
    <row r="69" spans="1:13" x14ac:dyDescent="0.25">
      <c r="A69" s="68" t="s">
        <v>132</v>
      </c>
      <c r="B69" s="60">
        <v>130.94986765812808</v>
      </c>
      <c r="C69" s="60">
        <v>179.91794999999999</v>
      </c>
      <c r="D69" s="60">
        <v>-48.968082341871906</v>
      </c>
      <c r="E69" s="60"/>
      <c r="F69" s="60"/>
      <c r="G69" s="60"/>
      <c r="H69" s="60"/>
      <c r="I69" s="60"/>
      <c r="J69" s="60"/>
      <c r="K69" s="60"/>
      <c r="L69" s="60"/>
      <c r="M69" s="3"/>
    </row>
    <row r="70" spans="1:13" x14ac:dyDescent="0.25">
      <c r="A70" s="68" t="s">
        <v>133</v>
      </c>
      <c r="B70" s="60">
        <v>138.96613148112189</v>
      </c>
      <c r="C70" s="60">
        <v>149.72452499999997</v>
      </c>
      <c r="D70" s="60">
        <v>-10.75839351887808</v>
      </c>
      <c r="E70" s="60"/>
      <c r="F70" s="60"/>
      <c r="G70" s="60"/>
      <c r="H70" s="60"/>
      <c r="I70" s="60"/>
      <c r="J70" s="60"/>
      <c r="K70" s="60"/>
      <c r="L70" s="60"/>
      <c r="M70" s="3"/>
    </row>
    <row r="71" spans="1:13" x14ac:dyDescent="0.25">
      <c r="A71" s="68" t="s">
        <v>134</v>
      </c>
      <c r="B71" s="60">
        <v>120.49494073032591</v>
      </c>
      <c r="C71" s="60">
        <v>159.593525</v>
      </c>
      <c r="D71" s="60">
        <v>-39.098584269674092</v>
      </c>
      <c r="E71" s="60"/>
      <c r="F71" s="60"/>
      <c r="G71" s="60"/>
      <c r="H71" s="60"/>
      <c r="I71" s="60"/>
      <c r="J71" s="60"/>
      <c r="K71" s="60"/>
      <c r="L71" s="60"/>
      <c r="M71" s="3"/>
    </row>
    <row r="72" spans="1:13" x14ac:dyDescent="0.25">
      <c r="A72" s="68" t="s">
        <v>135</v>
      </c>
      <c r="B72" s="60">
        <v>101.84223669034958</v>
      </c>
      <c r="C72" s="60">
        <v>136.86352499999998</v>
      </c>
      <c r="D72" s="60">
        <v>-35.021288309650402</v>
      </c>
      <c r="E72" s="60"/>
      <c r="F72" s="60"/>
      <c r="G72" s="60"/>
      <c r="H72" s="60"/>
      <c r="I72" s="60"/>
      <c r="J72" s="60"/>
      <c r="K72" s="60"/>
      <c r="L72" s="60"/>
      <c r="M72" s="3"/>
    </row>
    <row r="73" spans="1:13" x14ac:dyDescent="0.25">
      <c r="A73" s="68" t="s">
        <v>136</v>
      </c>
      <c r="B73" s="60">
        <v>111.79669109820261</v>
      </c>
      <c r="C73" s="60">
        <v>145.21842499999997</v>
      </c>
      <c r="D73" s="60">
        <v>-33.421733901797353</v>
      </c>
      <c r="E73" s="60"/>
      <c r="F73" s="183" t="s">
        <v>58</v>
      </c>
      <c r="G73" s="183"/>
      <c r="H73" s="183"/>
      <c r="I73" s="183"/>
      <c r="J73" s="183"/>
      <c r="K73" s="183"/>
      <c r="L73" s="183"/>
      <c r="M73" s="183"/>
    </row>
    <row r="74" spans="1:13" ht="15.75" customHeight="1" x14ac:dyDescent="0.25">
      <c r="A74" s="68" t="s">
        <v>137</v>
      </c>
      <c r="B74" s="60">
        <v>132.80558249211057</v>
      </c>
      <c r="C74" s="60">
        <v>145.80824999999999</v>
      </c>
      <c r="D74" s="60">
        <v>-13.002667507889413</v>
      </c>
      <c r="E74" s="60"/>
      <c r="F74" s="184" t="s">
        <v>60</v>
      </c>
      <c r="G74" s="184" t="s">
        <v>61</v>
      </c>
      <c r="H74" s="184" t="s">
        <v>62</v>
      </c>
      <c r="I74" s="184" t="s">
        <v>63</v>
      </c>
      <c r="J74" s="184" t="s">
        <v>64</v>
      </c>
      <c r="K74" s="184" t="s">
        <v>65</v>
      </c>
      <c r="L74" s="184" t="s">
        <v>66</v>
      </c>
      <c r="M74" s="184" t="s">
        <v>67</v>
      </c>
    </row>
    <row r="75" spans="1:13" x14ac:dyDescent="0.25">
      <c r="A75" s="68" t="s">
        <v>138</v>
      </c>
      <c r="B75" s="60">
        <v>104.52935026865947</v>
      </c>
      <c r="C75" s="60">
        <v>134.29225</v>
      </c>
      <c r="D75" s="60">
        <v>-29.762899731340525</v>
      </c>
      <c r="E75" s="60"/>
      <c r="F75" s="185"/>
      <c r="G75" s="185"/>
      <c r="H75" s="185"/>
      <c r="I75" s="185"/>
      <c r="J75" s="185"/>
      <c r="K75" s="185"/>
      <c r="L75" s="185"/>
      <c r="M75" s="185"/>
    </row>
    <row r="76" spans="1:13" x14ac:dyDescent="0.25">
      <c r="A76" s="68" t="s">
        <v>139</v>
      </c>
      <c r="B76" s="60">
        <v>103.33473616748557</v>
      </c>
      <c r="C76" s="60">
        <v>111.69624999999999</v>
      </c>
      <c r="D76" s="60">
        <v>-8.3615138325144187</v>
      </c>
      <c r="E76" s="60"/>
      <c r="F76" s="186"/>
      <c r="G76" s="186"/>
      <c r="H76" s="186"/>
      <c r="I76" s="186"/>
      <c r="J76" s="186"/>
      <c r="K76" s="186"/>
      <c r="L76" s="186"/>
      <c r="M76" s="186"/>
    </row>
    <row r="77" spans="1:13" x14ac:dyDescent="0.25">
      <c r="A77" s="68" t="s">
        <v>140</v>
      </c>
      <c r="B77" s="60">
        <v>115.23033107174439</v>
      </c>
      <c r="C77" s="60">
        <v>122.60325</v>
      </c>
      <c r="D77" s="60">
        <v>-7.3729189282556149</v>
      </c>
      <c r="E77" s="60"/>
      <c r="F77" s="60"/>
      <c r="G77" s="60"/>
      <c r="H77" s="60"/>
      <c r="I77" s="60"/>
      <c r="J77" s="60"/>
      <c r="K77" s="26" t="s">
        <v>27</v>
      </c>
      <c r="L77" s="66">
        <v>164</v>
      </c>
      <c r="M77" s="66">
        <v>164</v>
      </c>
    </row>
    <row r="78" spans="1:13" x14ac:dyDescent="0.25">
      <c r="A78" s="68" t="s">
        <v>141</v>
      </c>
      <c r="B78" s="60">
        <v>119.9</v>
      </c>
      <c r="C78" s="60">
        <v>118.7</v>
      </c>
      <c r="D78" s="60">
        <f>B78-C78</f>
        <v>1.2000000000000028</v>
      </c>
      <c r="E78" s="3"/>
      <c r="F78" s="40">
        <v>10.199999999999999</v>
      </c>
      <c r="G78" s="40">
        <v>22.3</v>
      </c>
      <c r="H78" s="17" t="s">
        <v>27</v>
      </c>
      <c r="I78" s="40">
        <v>-28.6</v>
      </c>
      <c r="J78" s="60">
        <v>3.8</v>
      </c>
      <c r="K78" s="26" t="s">
        <v>27</v>
      </c>
      <c r="L78" s="60">
        <f t="shared" ref="L78:L141" si="0">L77+J78</f>
        <v>167.8</v>
      </c>
      <c r="M78" s="3"/>
    </row>
    <row r="79" spans="1:13" x14ac:dyDescent="0.25">
      <c r="A79" s="68" t="s">
        <v>142</v>
      </c>
      <c r="B79" s="60">
        <v>105.4</v>
      </c>
      <c r="C79" s="60">
        <v>117.6</v>
      </c>
      <c r="D79" s="60">
        <f t="shared" ref="D79:D142" si="1">B79-C79</f>
        <v>-12.199999999999989</v>
      </c>
      <c r="E79" s="3"/>
      <c r="F79" s="40">
        <v>-5.9</v>
      </c>
      <c r="G79" s="40">
        <v>16.8</v>
      </c>
      <c r="H79" s="17" t="s">
        <v>27</v>
      </c>
      <c r="I79" s="40">
        <v>-29</v>
      </c>
      <c r="J79" s="60">
        <v>-18</v>
      </c>
      <c r="K79" s="26" t="s">
        <v>27</v>
      </c>
      <c r="L79" s="60">
        <f t="shared" si="0"/>
        <v>149.80000000000001</v>
      </c>
      <c r="M79" s="3"/>
    </row>
    <row r="80" spans="1:13" x14ac:dyDescent="0.25">
      <c r="A80" s="68" t="s">
        <v>143</v>
      </c>
      <c r="B80" s="60">
        <v>196.3</v>
      </c>
      <c r="C80" s="60">
        <v>139.80000000000001</v>
      </c>
      <c r="D80" s="60">
        <f t="shared" si="1"/>
        <v>56.5</v>
      </c>
      <c r="E80" s="3"/>
      <c r="F80" s="40">
        <v>65.3</v>
      </c>
      <c r="G80" s="40">
        <v>29.2</v>
      </c>
      <c r="H80" s="17" t="s">
        <v>27</v>
      </c>
      <c r="I80" s="40">
        <v>-20.5</v>
      </c>
      <c r="J80" s="60">
        <v>74</v>
      </c>
      <c r="K80" s="26" t="s">
        <v>27</v>
      </c>
      <c r="L80" s="60">
        <f t="shared" si="0"/>
        <v>223.8</v>
      </c>
      <c r="M80" s="3"/>
    </row>
    <row r="81" spans="1:13" x14ac:dyDescent="0.25">
      <c r="A81" s="68" t="s">
        <v>144</v>
      </c>
      <c r="B81" s="60">
        <v>277.8</v>
      </c>
      <c r="C81" s="60">
        <v>180.4</v>
      </c>
      <c r="D81" s="60">
        <f t="shared" si="1"/>
        <v>97.4</v>
      </c>
      <c r="E81" s="3"/>
      <c r="F81" s="40">
        <v>93.4</v>
      </c>
      <c r="G81" s="40">
        <v>-15.3</v>
      </c>
      <c r="H81" s="17" t="s">
        <v>27</v>
      </c>
      <c r="I81" s="40">
        <v>34</v>
      </c>
      <c r="J81" s="60">
        <v>112.1</v>
      </c>
      <c r="K81" s="26" t="s">
        <v>27</v>
      </c>
      <c r="L81" s="66">
        <f t="shared" si="0"/>
        <v>335.9</v>
      </c>
      <c r="M81" s="66">
        <v>335.9</v>
      </c>
    </row>
    <row r="82" spans="1:13" x14ac:dyDescent="0.25">
      <c r="A82" s="68" t="s">
        <v>145</v>
      </c>
      <c r="B82" s="60">
        <v>259.7</v>
      </c>
      <c r="C82" s="3">
        <v>182.2</v>
      </c>
      <c r="D82" s="60">
        <f t="shared" si="1"/>
        <v>77.5</v>
      </c>
      <c r="E82" s="3"/>
      <c r="F82" s="40">
        <v>77.3</v>
      </c>
      <c r="G82" s="40">
        <v>67.8</v>
      </c>
      <c r="H82" s="17" t="s">
        <v>27</v>
      </c>
      <c r="I82" s="40">
        <v>-110.3</v>
      </c>
      <c r="J82" s="60">
        <v>34.799999999999997</v>
      </c>
      <c r="K82" s="26" t="s">
        <v>27</v>
      </c>
      <c r="L82" s="60">
        <f t="shared" si="0"/>
        <v>370.7</v>
      </c>
      <c r="M82" s="3"/>
    </row>
    <row r="83" spans="1:13" x14ac:dyDescent="0.25">
      <c r="A83" s="68" t="s">
        <v>146</v>
      </c>
      <c r="B83" s="60">
        <v>104</v>
      </c>
      <c r="C83" s="3">
        <v>302.7</v>
      </c>
      <c r="D83" s="60">
        <f t="shared" si="1"/>
        <v>-198.7</v>
      </c>
      <c r="E83" s="3"/>
      <c r="F83" s="40">
        <v>-193.1</v>
      </c>
      <c r="G83" s="40">
        <v>-3.4</v>
      </c>
      <c r="H83" s="17" t="s">
        <v>27</v>
      </c>
      <c r="I83" s="40">
        <v>112.6</v>
      </c>
      <c r="J83" s="60">
        <v>-83.9</v>
      </c>
      <c r="K83" s="26" t="s">
        <v>27</v>
      </c>
      <c r="L83" s="60">
        <f t="shared" si="0"/>
        <v>286.79999999999995</v>
      </c>
      <c r="M83" s="3"/>
    </row>
    <row r="84" spans="1:13" x14ac:dyDescent="0.25">
      <c r="A84" s="68" t="s">
        <v>147</v>
      </c>
      <c r="B84" s="60">
        <v>148.19999999999999</v>
      </c>
      <c r="C84" s="3">
        <v>252.3</v>
      </c>
      <c r="D84" s="60">
        <f t="shared" si="1"/>
        <v>-104.10000000000002</v>
      </c>
      <c r="E84" s="3"/>
      <c r="F84" s="40">
        <v>-91.7</v>
      </c>
      <c r="G84" s="40">
        <v>13.7</v>
      </c>
      <c r="H84" s="17" t="s">
        <v>27</v>
      </c>
      <c r="I84" s="40">
        <v>97.3</v>
      </c>
      <c r="J84" s="60">
        <v>19.399999999999999</v>
      </c>
      <c r="K84" s="26" t="s">
        <v>27</v>
      </c>
      <c r="L84" s="60">
        <f t="shared" si="0"/>
        <v>306.19999999999993</v>
      </c>
      <c r="M84" s="3"/>
    </row>
    <row r="85" spans="1:13" x14ac:dyDescent="0.25">
      <c r="A85" s="68" t="s">
        <v>148</v>
      </c>
      <c r="B85" s="60">
        <v>208.2</v>
      </c>
      <c r="C85" s="3">
        <v>198.7</v>
      </c>
      <c r="D85" s="60">
        <f t="shared" si="1"/>
        <v>9.5</v>
      </c>
      <c r="E85" s="3"/>
      <c r="F85" s="40">
        <v>4.2</v>
      </c>
      <c r="G85" s="40">
        <v>-23</v>
      </c>
      <c r="H85" s="17" t="s">
        <v>27</v>
      </c>
      <c r="I85" s="40">
        <v>40.9</v>
      </c>
      <c r="J85" s="60">
        <v>22.2</v>
      </c>
      <c r="K85" s="26" t="s">
        <v>27</v>
      </c>
      <c r="L85" s="66">
        <f t="shared" si="0"/>
        <v>328.39999999999992</v>
      </c>
      <c r="M85" s="66">
        <v>328.4</v>
      </c>
    </row>
    <row r="86" spans="1:13" x14ac:dyDescent="0.25">
      <c r="A86" s="68" t="s">
        <v>149</v>
      </c>
      <c r="B86" s="60">
        <v>163.9</v>
      </c>
      <c r="C86" s="3">
        <v>235.2</v>
      </c>
      <c r="D86" s="60">
        <f t="shared" si="1"/>
        <v>-71.299999999999983</v>
      </c>
      <c r="E86" s="3"/>
      <c r="F86" s="40">
        <v>-71.2</v>
      </c>
      <c r="G86" s="40">
        <v>-11.1</v>
      </c>
      <c r="H86" s="17" t="s">
        <v>27</v>
      </c>
      <c r="I86" s="40">
        <v>53.4</v>
      </c>
      <c r="J86" s="60">
        <v>-28.9</v>
      </c>
      <c r="K86" s="26" t="s">
        <v>27</v>
      </c>
      <c r="L86" s="60">
        <f t="shared" si="0"/>
        <v>299.49999999999994</v>
      </c>
      <c r="M86" s="3"/>
    </row>
    <row r="87" spans="1:13" x14ac:dyDescent="0.25">
      <c r="A87" s="68" t="s">
        <v>150</v>
      </c>
      <c r="B87" s="60">
        <v>172.29999999999998</v>
      </c>
      <c r="C87" s="3">
        <v>323.10000000000002</v>
      </c>
      <c r="D87" s="60">
        <f t="shared" si="1"/>
        <v>-150.80000000000004</v>
      </c>
      <c r="E87" s="3"/>
      <c r="F87" s="40">
        <v>-145.19999999999999</v>
      </c>
      <c r="G87" s="40">
        <v>-19.600000000000001</v>
      </c>
      <c r="H87" s="17" t="s">
        <v>27</v>
      </c>
      <c r="I87" s="40">
        <v>61.1</v>
      </c>
      <c r="J87" s="60">
        <v>-103.6</v>
      </c>
      <c r="K87" s="26" t="s">
        <v>27</v>
      </c>
      <c r="L87" s="60">
        <f t="shared" si="0"/>
        <v>195.89999999999995</v>
      </c>
      <c r="M87" s="3"/>
    </row>
    <row r="88" spans="1:13" x14ac:dyDescent="0.25">
      <c r="A88" s="68" t="s">
        <v>151</v>
      </c>
      <c r="B88" s="60">
        <v>169.8</v>
      </c>
      <c r="C88" s="3">
        <v>192.7</v>
      </c>
      <c r="D88" s="60">
        <f t="shared" si="1"/>
        <v>-22.899999999999977</v>
      </c>
      <c r="E88" s="3"/>
      <c r="F88" s="40">
        <v>-17.399999999999999</v>
      </c>
      <c r="G88" s="40">
        <v>42.3</v>
      </c>
      <c r="H88" s="17" t="s">
        <v>27</v>
      </c>
      <c r="I88" s="40">
        <v>34.700000000000003</v>
      </c>
      <c r="J88" s="60">
        <v>59.6</v>
      </c>
      <c r="K88" s="26" t="s">
        <v>27</v>
      </c>
      <c r="L88" s="60">
        <f t="shared" si="0"/>
        <v>255.49999999999994</v>
      </c>
      <c r="M88" s="3"/>
    </row>
    <row r="89" spans="1:13" x14ac:dyDescent="0.25">
      <c r="A89" s="68" t="s">
        <v>152</v>
      </c>
      <c r="B89" s="60">
        <v>223.39999999999998</v>
      </c>
      <c r="C89" s="3">
        <v>194.7</v>
      </c>
      <c r="D89" s="60">
        <f t="shared" si="1"/>
        <v>28.699999999999989</v>
      </c>
      <c r="E89" s="3"/>
      <c r="F89" s="40">
        <v>20.6</v>
      </c>
      <c r="G89" s="40">
        <v>23.8</v>
      </c>
      <c r="H89" s="17" t="s">
        <v>27</v>
      </c>
      <c r="I89" s="40">
        <v>7.9</v>
      </c>
      <c r="J89" s="60">
        <v>52.3</v>
      </c>
      <c r="K89" s="26" t="s">
        <v>27</v>
      </c>
      <c r="L89" s="66">
        <f t="shared" si="0"/>
        <v>307.79999999999995</v>
      </c>
      <c r="M89" s="66">
        <v>307.8</v>
      </c>
    </row>
    <row r="90" spans="1:13" x14ac:dyDescent="0.25">
      <c r="A90" s="68" t="s">
        <v>153</v>
      </c>
      <c r="B90" s="60">
        <v>202.1</v>
      </c>
      <c r="C90" s="3">
        <v>173.2</v>
      </c>
      <c r="D90" s="60">
        <f t="shared" si="1"/>
        <v>28.900000000000006</v>
      </c>
      <c r="E90" s="3"/>
      <c r="F90" s="40">
        <v>22.4</v>
      </c>
      <c r="G90" s="40">
        <v>18.600000000000001</v>
      </c>
      <c r="H90" s="17" t="s">
        <v>27</v>
      </c>
      <c r="I90" s="40">
        <v>-39</v>
      </c>
      <c r="J90" s="60">
        <v>2</v>
      </c>
      <c r="K90" s="26" t="s">
        <v>27</v>
      </c>
      <c r="L90" s="60">
        <f t="shared" si="0"/>
        <v>309.79999999999995</v>
      </c>
      <c r="M90" s="3"/>
    </row>
    <row r="91" spans="1:13" x14ac:dyDescent="0.25">
      <c r="A91" s="68" t="s">
        <v>154</v>
      </c>
      <c r="B91" s="60">
        <v>127.89999999999999</v>
      </c>
      <c r="C91" s="3">
        <v>205.8</v>
      </c>
      <c r="D91" s="60">
        <f t="shared" si="1"/>
        <v>-77.90000000000002</v>
      </c>
      <c r="E91" s="3"/>
      <c r="F91" s="40">
        <v>-77</v>
      </c>
      <c r="G91" s="40">
        <v>4</v>
      </c>
      <c r="H91" s="17" t="s">
        <v>27</v>
      </c>
      <c r="I91" s="40">
        <v>24.8</v>
      </c>
      <c r="J91" s="60">
        <v>-48.2</v>
      </c>
      <c r="K91" s="26" t="s">
        <v>27</v>
      </c>
      <c r="L91" s="60">
        <f t="shared" si="0"/>
        <v>261.59999999999997</v>
      </c>
      <c r="M91" s="3"/>
    </row>
    <row r="92" spans="1:13" x14ac:dyDescent="0.25">
      <c r="A92" s="68" t="s">
        <v>155</v>
      </c>
      <c r="B92" s="60">
        <v>127.3</v>
      </c>
      <c r="C92" s="3">
        <v>234.7</v>
      </c>
      <c r="D92" s="60">
        <f t="shared" si="1"/>
        <v>-107.39999999999999</v>
      </c>
      <c r="E92" s="3"/>
      <c r="F92" s="40">
        <v>-104.2</v>
      </c>
      <c r="G92" s="40">
        <v>-0.2</v>
      </c>
      <c r="H92" s="17" t="s">
        <v>27</v>
      </c>
      <c r="I92" s="40">
        <v>81.900000000000006</v>
      </c>
      <c r="J92" s="60">
        <v>-22.6</v>
      </c>
      <c r="K92" s="26" t="s">
        <v>27</v>
      </c>
      <c r="L92" s="60">
        <f t="shared" si="0"/>
        <v>238.99999999999997</v>
      </c>
      <c r="M92" s="3"/>
    </row>
    <row r="93" spans="1:13" x14ac:dyDescent="0.25">
      <c r="A93" s="68" t="s">
        <v>156</v>
      </c>
      <c r="B93" s="60">
        <v>180.8</v>
      </c>
      <c r="C93" s="3">
        <v>222.1</v>
      </c>
      <c r="D93" s="60">
        <f t="shared" si="1"/>
        <v>-41.299999999999983</v>
      </c>
      <c r="E93" s="3"/>
      <c r="F93" s="40">
        <v>-45.7</v>
      </c>
      <c r="G93" s="40">
        <v>12.8</v>
      </c>
      <c r="H93" s="17" t="s">
        <v>27</v>
      </c>
      <c r="I93" s="40">
        <v>59.8</v>
      </c>
      <c r="J93" s="60">
        <v>27</v>
      </c>
      <c r="K93" s="26" t="s">
        <v>27</v>
      </c>
      <c r="L93" s="66">
        <f t="shared" si="0"/>
        <v>266</v>
      </c>
      <c r="M93" s="66">
        <v>266</v>
      </c>
    </row>
    <row r="94" spans="1:13" x14ac:dyDescent="0.25">
      <c r="A94" s="68" t="s">
        <v>157</v>
      </c>
      <c r="B94" s="60">
        <v>194.70000000000002</v>
      </c>
      <c r="C94" s="3">
        <v>204.2</v>
      </c>
      <c r="D94" s="60">
        <f t="shared" si="1"/>
        <v>-9.4999999999999716</v>
      </c>
      <c r="E94" s="3"/>
      <c r="F94" s="40">
        <v>-9.9</v>
      </c>
      <c r="G94" s="40">
        <v>18.8</v>
      </c>
      <c r="H94" s="17" t="s">
        <v>27</v>
      </c>
      <c r="I94" s="40">
        <v>-20.5</v>
      </c>
      <c r="J94" s="60">
        <v>-11.6</v>
      </c>
      <c r="K94" s="26" t="s">
        <v>27</v>
      </c>
      <c r="L94" s="60">
        <f t="shared" si="0"/>
        <v>254.4</v>
      </c>
      <c r="M94" s="3"/>
    </row>
    <row r="95" spans="1:13" x14ac:dyDescent="0.25">
      <c r="A95" s="68" t="s">
        <v>158</v>
      </c>
      <c r="B95" s="60">
        <v>120.3</v>
      </c>
      <c r="C95" s="3">
        <v>305.10000000000002</v>
      </c>
      <c r="D95" s="60">
        <f t="shared" si="1"/>
        <v>-184.8</v>
      </c>
      <c r="E95" s="3"/>
      <c r="F95" s="40">
        <v>-183.7</v>
      </c>
      <c r="G95" s="40">
        <v>-4.3</v>
      </c>
      <c r="H95" s="17" t="s">
        <v>27</v>
      </c>
      <c r="I95" s="40">
        <v>72.099999999999994</v>
      </c>
      <c r="J95" s="60">
        <v>-116</v>
      </c>
      <c r="K95" s="26" t="s">
        <v>27</v>
      </c>
      <c r="L95" s="60">
        <f t="shared" si="0"/>
        <v>138.4</v>
      </c>
      <c r="M95" s="3"/>
    </row>
    <row r="96" spans="1:13" x14ac:dyDescent="0.25">
      <c r="A96" s="68" t="s">
        <v>159</v>
      </c>
      <c r="B96" s="60">
        <v>167.5</v>
      </c>
      <c r="C96" s="3">
        <v>188.3</v>
      </c>
      <c r="D96" s="60">
        <f t="shared" si="1"/>
        <v>-20.800000000000011</v>
      </c>
      <c r="E96" s="3"/>
      <c r="F96" s="40">
        <v>-18.3</v>
      </c>
      <c r="G96" s="40">
        <v>-8.9</v>
      </c>
      <c r="H96" s="17" t="s">
        <v>27</v>
      </c>
      <c r="I96" s="40">
        <v>65.099999999999994</v>
      </c>
      <c r="J96" s="60">
        <v>37.799999999999997</v>
      </c>
      <c r="K96" s="26" t="s">
        <v>27</v>
      </c>
      <c r="L96" s="60">
        <f t="shared" si="0"/>
        <v>176.2</v>
      </c>
      <c r="M96" s="3"/>
    </row>
    <row r="97" spans="1:13" x14ac:dyDescent="0.25">
      <c r="A97" s="68" t="s">
        <v>160</v>
      </c>
      <c r="B97" s="60">
        <v>191.5</v>
      </c>
      <c r="C97" s="3">
        <v>196.7</v>
      </c>
      <c r="D97" s="60">
        <f t="shared" si="1"/>
        <v>-5.1999999999999886</v>
      </c>
      <c r="E97" s="3"/>
      <c r="F97" s="40">
        <v>-15.5</v>
      </c>
      <c r="G97" s="40">
        <v>23.3</v>
      </c>
      <c r="H97" s="17" t="s">
        <v>27</v>
      </c>
      <c r="I97" s="40">
        <v>55.9</v>
      </c>
      <c r="J97" s="60">
        <v>63.8</v>
      </c>
      <c r="K97" s="26" t="s">
        <v>27</v>
      </c>
      <c r="L97" s="66">
        <f t="shared" si="0"/>
        <v>240</v>
      </c>
      <c r="M97" s="66">
        <v>240</v>
      </c>
    </row>
    <row r="98" spans="1:13" x14ac:dyDescent="0.25">
      <c r="A98" s="68" t="s">
        <v>161</v>
      </c>
      <c r="B98" s="60">
        <v>197.9</v>
      </c>
      <c r="C98" s="60">
        <v>210.6</v>
      </c>
      <c r="D98" s="60">
        <f t="shared" si="1"/>
        <v>-12.699999999999989</v>
      </c>
      <c r="E98" s="3"/>
      <c r="F98" s="40">
        <v>-15.2</v>
      </c>
      <c r="G98" s="40">
        <v>82.2</v>
      </c>
      <c r="H98" s="17" t="s">
        <v>27</v>
      </c>
      <c r="I98" s="40">
        <v>-12.2</v>
      </c>
      <c r="J98" s="60">
        <v>54.8</v>
      </c>
      <c r="K98" s="26" t="s">
        <v>27</v>
      </c>
      <c r="L98" s="60">
        <f t="shared" si="0"/>
        <v>294.8</v>
      </c>
      <c r="M98" s="3"/>
    </row>
    <row r="99" spans="1:13" x14ac:dyDescent="0.25">
      <c r="A99" s="68" t="s">
        <v>162</v>
      </c>
      <c r="B99" s="60">
        <v>188.5</v>
      </c>
      <c r="C99" s="60">
        <v>215.6</v>
      </c>
      <c r="D99" s="60">
        <f t="shared" si="1"/>
        <v>-27.099999999999994</v>
      </c>
      <c r="E99" s="3"/>
      <c r="F99" s="40">
        <v>-17.100000000000001</v>
      </c>
      <c r="G99" s="40">
        <v>12.8</v>
      </c>
      <c r="H99" s="17" t="s">
        <v>27</v>
      </c>
      <c r="I99" s="40">
        <v>24.4</v>
      </c>
      <c r="J99" s="60">
        <v>20</v>
      </c>
      <c r="K99" s="26" t="s">
        <v>27</v>
      </c>
      <c r="L99" s="60">
        <f t="shared" si="0"/>
        <v>314.8</v>
      </c>
      <c r="M99" s="3"/>
    </row>
    <row r="100" spans="1:13" x14ac:dyDescent="0.25">
      <c r="A100" s="68" t="s">
        <v>163</v>
      </c>
      <c r="B100" s="60">
        <v>249.89999999999998</v>
      </c>
      <c r="C100" s="60">
        <v>215</v>
      </c>
      <c r="D100" s="60">
        <f t="shared" si="1"/>
        <v>34.899999999999977</v>
      </c>
      <c r="E100" s="3"/>
      <c r="F100" s="40">
        <v>50.6</v>
      </c>
      <c r="G100" s="40">
        <v>48</v>
      </c>
      <c r="H100" s="17" t="s">
        <v>27</v>
      </c>
      <c r="I100" s="40">
        <v>-42.7</v>
      </c>
      <c r="J100" s="60">
        <v>55.8</v>
      </c>
      <c r="K100" s="26" t="s">
        <v>27</v>
      </c>
      <c r="L100" s="60">
        <f t="shared" si="0"/>
        <v>370.6</v>
      </c>
      <c r="M100" s="3"/>
    </row>
    <row r="101" spans="1:13" x14ac:dyDescent="0.25">
      <c r="A101" s="68" t="s">
        <v>164</v>
      </c>
      <c r="B101" s="60">
        <v>223</v>
      </c>
      <c r="C101" s="60">
        <v>242.6</v>
      </c>
      <c r="D101" s="60">
        <f t="shared" si="1"/>
        <v>-19.599999999999994</v>
      </c>
      <c r="E101" s="3"/>
      <c r="F101" s="40">
        <v>-16.600000000000001</v>
      </c>
      <c r="G101" s="40">
        <v>20.2</v>
      </c>
      <c r="H101" s="17" t="s">
        <v>27</v>
      </c>
      <c r="I101" s="40">
        <v>67.2</v>
      </c>
      <c r="J101" s="60">
        <v>71</v>
      </c>
      <c r="K101" s="26" t="s">
        <v>27</v>
      </c>
      <c r="L101" s="66">
        <f t="shared" si="0"/>
        <v>441.6</v>
      </c>
      <c r="M101" s="66">
        <v>441.6</v>
      </c>
    </row>
    <row r="102" spans="1:13" x14ac:dyDescent="0.25">
      <c r="A102" s="68" t="s">
        <v>165</v>
      </c>
      <c r="B102" s="60">
        <v>274</v>
      </c>
      <c r="C102" s="3">
        <v>238.5</v>
      </c>
      <c r="D102" s="60">
        <f t="shared" si="1"/>
        <v>35.5</v>
      </c>
      <c r="E102" s="3"/>
      <c r="F102" s="40">
        <v>39.700000000000003</v>
      </c>
      <c r="G102" s="40">
        <v>30.2</v>
      </c>
      <c r="H102" s="17" t="s">
        <v>27</v>
      </c>
      <c r="I102" s="40">
        <v>-57.8</v>
      </c>
      <c r="J102" s="60">
        <v>12.1</v>
      </c>
      <c r="K102" s="26" t="s">
        <v>27</v>
      </c>
      <c r="L102" s="60">
        <f t="shared" si="0"/>
        <v>453.70000000000005</v>
      </c>
      <c r="M102" s="3"/>
    </row>
    <row r="103" spans="1:13" x14ac:dyDescent="0.25">
      <c r="A103" s="68" t="s">
        <v>166</v>
      </c>
      <c r="B103" s="60">
        <v>189.6</v>
      </c>
      <c r="C103" s="3">
        <v>279.5</v>
      </c>
      <c r="D103" s="60">
        <f t="shared" si="1"/>
        <v>-89.9</v>
      </c>
      <c r="E103" s="3"/>
      <c r="F103" s="40">
        <v>-84.1</v>
      </c>
      <c r="G103" s="40">
        <v>24.6</v>
      </c>
      <c r="H103" s="17" t="s">
        <v>27</v>
      </c>
      <c r="I103" s="40">
        <v>22.7</v>
      </c>
      <c r="J103" s="60">
        <v>-36.799999999999997</v>
      </c>
      <c r="K103" s="26" t="s">
        <v>27</v>
      </c>
      <c r="L103" s="60">
        <f t="shared" si="0"/>
        <v>416.90000000000003</v>
      </c>
      <c r="M103" s="3"/>
    </row>
    <row r="104" spans="1:13" x14ac:dyDescent="0.25">
      <c r="A104" s="68" t="s">
        <v>167</v>
      </c>
      <c r="B104" s="60">
        <v>199.1</v>
      </c>
      <c r="C104" s="3">
        <v>270.89999999999998</v>
      </c>
      <c r="D104" s="60">
        <f t="shared" si="1"/>
        <v>-71.799999999999983</v>
      </c>
      <c r="E104" s="3"/>
      <c r="F104" s="40">
        <v>-56.8</v>
      </c>
      <c r="G104" s="40">
        <v>36.700000000000003</v>
      </c>
      <c r="H104" s="17" t="s">
        <v>27</v>
      </c>
      <c r="I104" s="40">
        <v>53.2</v>
      </c>
      <c r="J104" s="60">
        <v>33.1</v>
      </c>
      <c r="K104" s="26" t="s">
        <v>27</v>
      </c>
      <c r="L104" s="60">
        <f t="shared" si="0"/>
        <v>450.00000000000006</v>
      </c>
      <c r="M104" s="3"/>
    </row>
    <row r="105" spans="1:13" x14ac:dyDescent="0.25">
      <c r="A105" s="68" t="s">
        <v>168</v>
      </c>
      <c r="B105" s="60">
        <v>211.79999999999998</v>
      </c>
      <c r="C105" s="3">
        <v>282.7</v>
      </c>
      <c r="D105" s="60">
        <f t="shared" si="1"/>
        <v>-70.900000000000006</v>
      </c>
      <c r="E105" s="3"/>
      <c r="F105" s="40">
        <v>-81.900000000000006</v>
      </c>
      <c r="G105" s="40">
        <v>-8.9</v>
      </c>
      <c r="H105" s="17" t="s">
        <v>27</v>
      </c>
      <c r="I105" s="40">
        <v>143.6</v>
      </c>
      <c r="J105" s="60">
        <v>52.8</v>
      </c>
      <c r="K105" s="26" t="s">
        <v>27</v>
      </c>
      <c r="L105" s="66">
        <f t="shared" si="0"/>
        <v>502.80000000000007</v>
      </c>
      <c r="M105" s="66">
        <v>502.8</v>
      </c>
    </row>
    <row r="106" spans="1:13" x14ac:dyDescent="0.25">
      <c r="A106" s="68" t="s">
        <v>169</v>
      </c>
      <c r="B106" s="60">
        <v>190.3</v>
      </c>
      <c r="C106" s="3">
        <v>271.59999999999997</v>
      </c>
      <c r="D106" s="60">
        <f t="shared" si="1"/>
        <v>-81.299999999999955</v>
      </c>
      <c r="E106" s="3"/>
      <c r="F106" s="40">
        <v>-76.3</v>
      </c>
      <c r="G106" s="40">
        <v>41.1</v>
      </c>
      <c r="H106" s="17" t="s">
        <v>27</v>
      </c>
      <c r="I106" s="40">
        <v>23.8</v>
      </c>
      <c r="J106" s="60">
        <v>-11.3</v>
      </c>
      <c r="K106" s="26" t="s">
        <v>27</v>
      </c>
      <c r="L106" s="60">
        <f t="shared" si="0"/>
        <v>491.50000000000006</v>
      </c>
      <c r="M106" s="3"/>
    </row>
    <row r="107" spans="1:13" x14ac:dyDescent="0.25">
      <c r="A107" s="68" t="s">
        <v>170</v>
      </c>
      <c r="B107" s="60">
        <v>155.9</v>
      </c>
      <c r="C107" s="3">
        <v>300.29999999999995</v>
      </c>
      <c r="D107" s="60">
        <f t="shared" si="1"/>
        <v>-144.39999999999995</v>
      </c>
      <c r="E107" s="3"/>
      <c r="F107" s="40">
        <v>-135.5</v>
      </c>
      <c r="G107" s="40">
        <v>65.7</v>
      </c>
      <c r="H107" s="17" t="s">
        <v>27</v>
      </c>
      <c r="I107" s="40">
        <v>16.600000000000001</v>
      </c>
      <c r="J107" s="60">
        <v>-53.2</v>
      </c>
      <c r="K107" s="26" t="s">
        <v>27</v>
      </c>
      <c r="L107" s="60">
        <f t="shared" si="0"/>
        <v>438.30000000000007</v>
      </c>
      <c r="M107" s="3"/>
    </row>
    <row r="108" spans="1:13" x14ac:dyDescent="0.25">
      <c r="A108" s="68" t="s">
        <v>171</v>
      </c>
      <c r="B108" s="60">
        <v>214.70000000000002</v>
      </c>
      <c r="C108" s="3">
        <v>297.8</v>
      </c>
      <c r="D108" s="60">
        <f t="shared" si="1"/>
        <v>-83.1</v>
      </c>
      <c r="E108" s="3"/>
      <c r="F108" s="40">
        <v>-67.5</v>
      </c>
      <c r="G108" s="40">
        <v>24.9</v>
      </c>
      <c r="H108" s="17" t="s">
        <v>27</v>
      </c>
      <c r="I108" s="40">
        <v>64.7</v>
      </c>
      <c r="J108" s="60">
        <v>22.1</v>
      </c>
      <c r="K108" s="26" t="s">
        <v>27</v>
      </c>
      <c r="L108" s="60">
        <f t="shared" si="0"/>
        <v>460.40000000000009</v>
      </c>
      <c r="M108" s="3"/>
    </row>
    <row r="109" spans="1:13" x14ac:dyDescent="0.25">
      <c r="A109" s="68" t="s">
        <v>172</v>
      </c>
      <c r="B109" s="60">
        <v>216.4</v>
      </c>
      <c r="C109" s="3">
        <v>291.8</v>
      </c>
      <c r="D109" s="60">
        <f t="shared" si="1"/>
        <v>-75.400000000000006</v>
      </c>
      <c r="E109" s="3"/>
      <c r="F109" s="40">
        <v>-80.599999999999994</v>
      </c>
      <c r="G109" s="40">
        <v>32</v>
      </c>
      <c r="H109" s="17" t="s">
        <v>27</v>
      </c>
      <c r="I109" s="40">
        <v>77.400000000000006</v>
      </c>
      <c r="J109" s="60">
        <v>28.9</v>
      </c>
      <c r="K109" s="26" t="s">
        <v>27</v>
      </c>
      <c r="L109" s="66">
        <f t="shared" si="0"/>
        <v>489.30000000000007</v>
      </c>
      <c r="M109" s="66">
        <v>489.3</v>
      </c>
    </row>
    <row r="110" spans="1:13" x14ac:dyDescent="0.25">
      <c r="A110" s="68" t="s">
        <v>173</v>
      </c>
      <c r="B110" s="60">
        <v>189.7</v>
      </c>
      <c r="C110" s="60">
        <v>310.8</v>
      </c>
      <c r="D110" s="60">
        <f t="shared" si="1"/>
        <v>-121.10000000000002</v>
      </c>
      <c r="E110" s="3"/>
      <c r="F110" s="40">
        <v>-121</v>
      </c>
      <c r="G110" s="40">
        <v>25.9</v>
      </c>
      <c r="H110" s="17" t="s">
        <v>27</v>
      </c>
      <c r="I110" s="40">
        <v>41</v>
      </c>
      <c r="J110" s="60">
        <v>-54.1</v>
      </c>
      <c r="K110" s="26" t="s">
        <v>27</v>
      </c>
      <c r="L110" s="60">
        <f t="shared" si="0"/>
        <v>435.20000000000005</v>
      </c>
      <c r="M110" s="3"/>
    </row>
    <row r="111" spans="1:13" x14ac:dyDescent="0.25">
      <c r="A111" s="68" t="s">
        <v>174</v>
      </c>
      <c r="B111" s="60">
        <v>173</v>
      </c>
      <c r="C111" s="60">
        <v>320.60000000000002</v>
      </c>
      <c r="D111" s="60">
        <f t="shared" si="1"/>
        <v>-147.60000000000002</v>
      </c>
      <c r="E111" s="3"/>
      <c r="F111" s="40">
        <v>-143.1</v>
      </c>
      <c r="G111" s="40">
        <v>40.799999999999997</v>
      </c>
      <c r="H111" s="17" t="s">
        <v>27</v>
      </c>
      <c r="I111" s="40">
        <v>39.200000000000003</v>
      </c>
      <c r="J111" s="60">
        <v>-63.1</v>
      </c>
      <c r="K111" s="26" t="s">
        <v>27</v>
      </c>
      <c r="L111" s="60">
        <f t="shared" si="0"/>
        <v>372.1</v>
      </c>
      <c r="M111" s="3"/>
    </row>
    <row r="112" spans="1:13" x14ac:dyDescent="0.25">
      <c r="A112" s="68" t="s">
        <v>175</v>
      </c>
      <c r="B112" s="60">
        <v>196.5</v>
      </c>
      <c r="C112" s="60">
        <v>278.3</v>
      </c>
      <c r="D112" s="60">
        <f t="shared" si="1"/>
        <v>-81.800000000000011</v>
      </c>
      <c r="E112" s="3"/>
      <c r="F112" s="40">
        <v>-69.2</v>
      </c>
      <c r="G112" s="40">
        <v>22.9</v>
      </c>
      <c r="H112" s="17" t="s">
        <v>27</v>
      </c>
      <c r="I112" s="40">
        <v>58.3</v>
      </c>
      <c r="J112" s="60">
        <v>12</v>
      </c>
      <c r="K112" s="26" t="s">
        <v>27</v>
      </c>
      <c r="L112" s="60">
        <f t="shared" si="0"/>
        <v>384.1</v>
      </c>
      <c r="M112" s="3"/>
    </row>
    <row r="113" spans="1:13" x14ac:dyDescent="0.25">
      <c r="A113" s="68" t="s">
        <v>176</v>
      </c>
      <c r="B113" s="60">
        <v>199.20000000000002</v>
      </c>
      <c r="C113" s="60">
        <v>255.20000000000002</v>
      </c>
      <c r="D113" s="60">
        <f t="shared" si="1"/>
        <v>-56</v>
      </c>
      <c r="E113" s="3"/>
      <c r="F113" s="40">
        <v>-52.2</v>
      </c>
      <c r="G113" s="40">
        <v>9.1</v>
      </c>
      <c r="H113" s="17" t="s">
        <v>27</v>
      </c>
      <c r="I113" s="40">
        <v>71</v>
      </c>
      <c r="J113" s="60">
        <v>27.9</v>
      </c>
      <c r="K113" s="26" t="s">
        <v>27</v>
      </c>
      <c r="L113" s="66">
        <f t="shared" si="0"/>
        <v>412</v>
      </c>
      <c r="M113" s="69">
        <v>412</v>
      </c>
    </row>
    <row r="114" spans="1:13" x14ac:dyDescent="0.25">
      <c r="A114" s="68" t="s">
        <v>177</v>
      </c>
      <c r="B114" s="60">
        <v>220.5</v>
      </c>
      <c r="C114" s="3">
        <v>228.9</v>
      </c>
      <c r="D114" s="60">
        <f t="shared" si="1"/>
        <v>-8.4000000000000057</v>
      </c>
      <c r="E114" s="3"/>
      <c r="F114" s="40">
        <v>-12.2</v>
      </c>
      <c r="G114" s="40">
        <v>-45.6</v>
      </c>
      <c r="H114" s="17" t="s">
        <v>27</v>
      </c>
      <c r="I114" s="40">
        <v>42.8</v>
      </c>
      <c r="J114" s="60">
        <v>-15.1</v>
      </c>
      <c r="K114" s="26" t="s">
        <v>27</v>
      </c>
      <c r="L114" s="60">
        <f t="shared" si="0"/>
        <v>396.9</v>
      </c>
      <c r="M114" s="70"/>
    </row>
    <row r="115" spans="1:13" x14ac:dyDescent="0.25">
      <c r="A115" s="68" t="s">
        <v>178</v>
      </c>
      <c r="B115" s="60">
        <v>188.9</v>
      </c>
      <c r="C115" s="3">
        <v>258.2</v>
      </c>
      <c r="D115" s="60">
        <f t="shared" si="1"/>
        <v>-69.299999999999983</v>
      </c>
      <c r="E115" s="3"/>
      <c r="F115" s="40">
        <v>-74.5</v>
      </c>
      <c r="G115" s="40">
        <v>45.4</v>
      </c>
      <c r="H115" s="17" t="s">
        <v>27</v>
      </c>
      <c r="I115" s="40">
        <v>42.2</v>
      </c>
      <c r="J115" s="60">
        <v>13.1</v>
      </c>
      <c r="K115" s="26" t="s">
        <v>27</v>
      </c>
      <c r="L115" s="60">
        <f t="shared" si="0"/>
        <v>410</v>
      </c>
      <c r="M115" s="70"/>
    </row>
    <row r="116" spans="1:13" x14ac:dyDescent="0.25">
      <c r="A116" s="68" t="s">
        <v>179</v>
      </c>
      <c r="B116" s="60">
        <v>193.7</v>
      </c>
      <c r="C116" s="3">
        <v>257.7</v>
      </c>
      <c r="D116" s="60">
        <f t="shared" si="1"/>
        <v>-64</v>
      </c>
      <c r="E116" s="3"/>
      <c r="F116" s="40">
        <v>-49.7</v>
      </c>
      <c r="G116" s="40">
        <v>40.4</v>
      </c>
      <c r="H116" s="17" t="s">
        <v>27</v>
      </c>
      <c r="I116" s="40">
        <v>18.3</v>
      </c>
      <c r="J116" s="60">
        <v>9</v>
      </c>
      <c r="K116" s="26" t="s">
        <v>27</v>
      </c>
      <c r="L116" s="60">
        <f t="shared" si="0"/>
        <v>419</v>
      </c>
      <c r="M116" s="70"/>
    </row>
    <row r="117" spans="1:13" x14ac:dyDescent="0.25">
      <c r="A117" s="68" t="s">
        <v>180</v>
      </c>
      <c r="B117" s="60">
        <v>177.79999999999998</v>
      </c>
      <c r="C117" s="3">
        <v>290.60000000000002</v>
      </c>
      <c r="D117" s="60">
        <f t="shared" si="1"/>
        <v>-112.80000000000004</v>
      </c>
      <c r="E117" s="3"/>
      <c r="F117" s="40">
        <v>-95.6</v>
      </c>
      <c r="G117" s="40">
        <v>74.7</v>
      </c>
      <c r="H117" s="17" t="s">
        <v>27</v>
      </c>
      <c r="I117" s="40">
        <v>69.900000000000006</v>
      </c>
      <c r="J117" s="60">
        <v>49</v>
      </c>
      <c r="K117" s="26" t="s">
        <v>27</v>
      </c>
      <c r="L117" s="66">
        <f t="shared" si="0"/>
        <v>468</v>
      </c>
      <c r="M117" s="69">
        <v>468</v>
      </c>
    </row>
    <row r="118" spans="1:13" x14ac:dyDescent="0.25">
      <c r="A118" s="68" t="s">
        <v>181</v>
      </c>
      <c r="B118" s="60">
        <v>194.9</v>
      </c>
      <c r="C118" s="3">
        <v>278.5</v>
      </c>
      <c r="D118" s="60">
        <f t="shared" si="1"/>
        <v>-83.6</v>
      </c>
      <c r="E118" s="3"/>
      <c r="F118" s="40">
        <v>-80.900000000000006</v>
      </c>
      <c r="G118" s="40">
        <v>58.9</v>
      </c>
      <c r="H118" s="17" t="s">
        <v>27</v>
      </c>
      <c r="I118" s="40">
        <v>32.799999999999997</v>
      </c>
      <c r="J118" s="60">
        <v>10.8</v>
      </c>
      <c r="K118" s="26" t="s">
        <v>27</v>
      </c>
      <c r="L118" s="60">
        <f t="shared" si="0"/>
        <v>478.8</v>
      </c>
      <c r="M118" s="70"/>
    </row>
    <row r="119" spans="1:13" x14ac:dyDescent="0.25">
      <c r="A119" s="68" t="s">
        <v>182</v>
      </c>
      <c r="B119" s="60">
        <v>169.3</v>
      </c>
      <c r="C119" s="3">
        <v>293.79999999999995</v>
      </c>
      <c r="D119" s="60">
        <f t="shared" si="1"/>
        <v>-124.49999999999994</v>
      </c>
      <c r="E119" s="3"/>
      <c r="F119" s="40">
        <v>-127.1</v>
      </c>
      <c r="G119" s="40">
        <v>128.5</v>
      </c>
      <c r="H119" s="17" t="s">
        <v>27</v>
      </c>
      <c r="I119" s="40">
        <v>-33.4</v>
      </c>
      <c r="J119" s="60">
        <v>-32</v>
      </c>
      <c r="K119" s="26" t="s">
        <v>27</v>
      </c>
      <c r="L119" s="60">
        <f t="shared" si="0"/>
        <v>446.8</v>
      </c>
      <c r="M119" s="70"/>
    </row>
    <row r="120" spans="1:13" x14ac:dyDescent="0.25">
      <c r="A120" s="68" t="s">
        <v>183</v>
      </c>
      <c r="B120" s="60">
        <v>226.4</v>
      </c>
      <c r="C120" s="3">
        <v>331.3</v>
      </c>
      <c r="D120" s="60">
        <f t="shared" si="1"/>
        <v>-104.9</v>
      </c>
      <c r="E120" s="3"/>
      <c r="F120" s="40">
        <v>-108.9</v>
      </c>
      <c r="G120" s="40">
        <v>-37.9</v>
      </c>
      <c r="H120" s="17" t="s">
        <v>27</v>
      </c>
      <c r="I120" s="40">
        <v>108.6</v>
      </c>
      <c r="J120" s="60">
        <v>-38.200000000000003</v>
      </c>
      <c r="K120" s="26" t="s">
        <v>27</v>
      </c>
      <c r="L120" s="60">
        <f t="shared" si="0"/>
        <v>408.6</v>
      </c>
      <c r="M120" s="70"/>
    </row>
    <row r="121" spans="1:13" x14ac:dyDescent="0.25">
      <c r="A121" s="68" t="s">
        <v>184</v>
      </c>
      <c r="B121" s="60">
        <v>215.2</v>
      </c>
      <c r="C121" s="3">
        <v>307.79999999999995</v>
      </c>
      <c r="D121" s="60">
        <f t="shared" si="1"/>
        <v>-92.599999999999966</v>
      </c>
      <c r="E121" s="3"/>
      <c r="F121" s="40">
        <v>-102.9</v>
      </c>
      <c r="G121" s="40">
        <v>126.2</v>
      </c>
      <c r="H121" s="17" t="s">
        <v>27</v>
      </c>
      <c r="I121" s="40">
        <v>27.6</v>
      </c>
      <c r="J121" s="60">
        <v>50.8</v>
      </c>
      <c r="K121" s="26" t="s">
        <v>27</v>
      </c>
      <c r="L121" s="66">
        <f t="shared" si="0"/>
        <v>459.40000000000003</v>
      </c>
      <c r="M121" s="69">
        <v>459.4</v>
      </c>
    </row>
    <row r="122" spans="1:13" x14ac:dyDescent="0.25">
      <c r="A122" s="68" t="s">
        <v>185</v>
      </c>
      <c r="B122" s="60">
        <v>208.1</v>
      </c>
      <c r="C122" s="60">
        <v>277.59999999999997</v>
      </c>
      <c r="D122" s="60">
        <f t="shared" si="1"/>
        <v>-69.499999999999972</v>
      </c>
      <c r="E122" s="3"/>
      <c r="F122" s="40">
        <v>-71.900000000000006</v>
      </c>
      <c r="G122" s="40">
        <v>48.9</v>
      </c>
      <c r="H122" s="17" t="s">
        <v>27</v>
      </c>
      <c r="I122" s="40">
        <v>-60.9</v>
      </c>
      <c r="J122" s="60">
        <v>-83.9</v>
      </c>
      <c r="K122" s="26" t="s">
        <v>27</v>
      </c>
      <c r="L122" s="60">
        <f t="shared" si="0"/>
        <v>375.5</v>
      </c>
      <c r="M122" s="70"/>
    </row>
    <row r="123" spans="1:13" x14ac:dyDescent="0.25">
      <c r="A123" s="68" t="s">
        <v>186</v>
      </c>
      <c r="B123" s="60">
        <v>214.5</v>
      </c>
      <c r="C123" s="60">
        <v>308.8</v>
      </c>
      <c r="D123" s="60">
        <f t="shared" si="1"/>
        <v>-94.300000000000011</v>
      </c>
      <c r="E123" s="3"/>
      <c r="F123" s="40">
        <v>-104.7</v>
      </c>
      <c r="G123" s="40">
        <v>14.9</v>
      </c>
      <c r="H123" s="17" t="s">
        <v>27</v>
      </c>
      <c r="I123" s="40">
        <v>48.4</v>
      </c>
      <c r="J123" s="60">
        <v>-41.3</v>
      </c>
      <c r="K123" s="26" t="s">
        <v>27</v>
      </c>
      <c r="L123" s="60">
        <f t="shared" si="0"/>
        <v>334.2</v>
      </c>
      <c r="M123" s="70"/>
    </row>
    <row r="124" spans="1:13" x14ac:dyDescent="0.25">
      <c r="A124" s="68" t="s">
        <v>187</v>
      </c>
      <c r="B124" s="60">
        <v>197.4</v>
      </c>
      <c r="C124" s="60">
        <v>280</v>
      </c>
      <c r="D124" s="60">
        <f t="shared" si="1"/>
        <v>-82.6</v>
      </c>
      <c r="E124" s="3"/>
      <c r="F124" s="40">
        <v>-82.4</v>
      </c>
      <c r="G124" s="40">
        <v>102.1</v>
      </c>
      <c r="H124" s="17" t="s">
        <v>27</v>
      </c>
      <c r="I124" s="40">
        <v>21</v>
      </c>
      <c r="J124" s="60">
        <v>40.799999999999997</v>
      </c>
      <c r="K124" s="26" t="s">
        <v>27</v>
      </c>
      <c r="L124" s="60">
        <f t="shared" si="0"/>
        <v>375</v>
      </c>
      <c r="M124" s="70"/>
    </row>
    <row r="125" spans="1:13" x14ac:dyDescent="0.25">
      <c r="A125" s="68" t="s">
        <v>188</v>
      </c>
      <c r="B125" s="60">
        <v>222.79999999999998</v>
      </c>
      <c r="C125" s="60">
        <v>298.7</v>
      </c>
      <c r="D125" s="60">
        <f t="shared" si="1"/>
        <v>-75.900000000000006</v>
      </c>
      <c r="E125" s="3"/>
      <c r="F125" s="40">
        <v>-84.7</v>
      </c>
      <c r="G125" s="40">
        <v>51.4</v>
      </c>
      <c r="H125" s="17" t="s">
        <v>27</v>
      </c>
      <c r="I125" s="40">
        <v>96.2</v>
      </c>
      <c r="J125" s="60">
        <v>62.9</v>
      </c>
      <c r="K125" s="26" t="s">
        <v>27</v>
      </c>
      <c r="L125" s="66">
        <f t="shared" si="0"/>
        <v>437.9</v>
      </c>
      <c r="M125" s="69">
        <v>437.9</v>
      </c>
    </row>
    <row r="126" spans="1:13" x14ac:dyDescent="0.25">
      <c r="A126" s="68" t="s">
        <v>189</v>
      </c>
      <c r="B126" s="60">
        <v>243.9</v>
      </c>
      <c r="C126" s="3">
        <v>270.20000000000005</v>
      </c>
      <c r="D126" s="60">
        <f t="shared" si="1"/>
        <v>-26.30000000000004</v>
      </c>
      <c r="E126" s="3"/>
      <c r="F126" s="40">
        <v>-33.5</v>
      </c>
      <c r="G126" s="40">
        <v>105.9</v>
      </c>
      <c r="H126" s="17" t="s">
        <v>27</v>
      </c>
      <c r="I126" s="40">
        <v>-78.099999999999994</v>
      </c>
      <c r="J126" s="60">
        <v>-5.7</v>
      </c>
      <c r="K126" s="26" t="s">
        <v>27</v>
      </c>
      <c r="L126" s="60">
        <f t="shared" si="0"/>
        <v>432.2</v>
      </c>
      <c r="M126" s="70"/>
    </row>
    <row r="127" spans="1:13" x14ac:dyDescent="0.25">
      <c r="A127" s="68" t="s">
        <v>190</v>
      </c>
      <c r="B127" s="60">
        <v>208.70000000000002</v>
      </c>
      <c r="C127" s="3">
        <v>292.8</v>
      </c>
      <c r="D127" s="60">
        <f t="shared" si="1"/>
        <v>-84.1</v>
      </c>
      <c r="E127" s="3"/>
      <c r="F127" s="40">
        <v>-93.1</v>
      </c>
      <c r="G127" s="40">
        <v>44.7</v>
      </c>
      <c r="H127" s="17" t="s">
        <v>27</v>
      </c>
      <c r="I127" s="40">
        <v>6.8</v>
      </c>
      <c r="J127" s="60">
        <v>-41.6</v>
      </c>
      <c r="K127" s="26" t="s">
        <v>27</v>
      </c>
      <c r="L127" s="60">
        <f t="shared" si="0"/>
        <v>390.59999999999997</v>
      </c>
      <c r="M127" s="70"/>
    </row>
    <row r="128" spans="1:13" x14ac:dyDescent="0.25">
      <c r="A128" s="68" t="s">
        <v>191</v>
      </c>
      <c r="B128" s="60">
        <v>220.1</v>
      </c>
      <c r="C128" s="3">
        <v>293.5</v>
      </c>
      <c r="D128" s="60">
        <f t="shared" si="1"/>
        <v>-73.400000000000006</v>
      </c>
      <c r="E128" s="3"/>
      <c r="F128" s="40">
        <v>-67.400000000000006</v>
      </c>
      <c r="G128" s="40">
        <v>32.9</v>
      </c>
      <c r="H128" s="17" t="s">
        <v>27</v>
      </c>
      <c r="I128" s="40">
        <v>35.700000000000003</v>
      </c>
      <c r="J128" s="60">
        <v>1.2</v>
      </c>
      <c r="K128" s="26" t="s">
        <v>27</v>
      </c>
      <c r="L128" s="60">
        <f t="shared" si="0"/>
        <v>391.79999999999995</v>
      </c>
      <c r="M128" s="70"/>
    </row>
    <row r="129" spans="1:13" x14ac:dyDescent="0.25">
      <c r="A129" s="68" t="s">
        <v>192</v>
      </c>
      <c r="B129" s="60">
        <v>261.5</v>
      </c>
      <c r="C129" s="3">
        <v>304.40000000000003</v>
      </c>
      <c r="D129" s="60">
        <f t="shared" si="1"/>
        <v>-42.900000000000034</v>
      </c>
      <c r="E129" s="3"/>
      <c r="F129" s="40">
        <v>-55.5</v>
      </c>
      <c r="G129" s="40">
        <v>18.7</v>
      </c>
      <c r="H129" s="17" t="s">
        <v>27</v>
      </c>
      <c r="I129" s="40">
        <v>99.8</v>
      </c>
      <c r="J129" s="60">
        <v>63</v>
      </c>
      <c r="K129" s="26" t="s">
        <v>27</v>
      </c>
      <c r="L129" s="66">
        <f t="shared" si="0"/>
        <v>454.79999999999995</v>
      </c>
      <c r="M129" s="69">
        <v>454.8</v>
      </c>
    </row>
    <row r="130" spans="1:13" x14ac:dyDescent="0.25">
      <c r="A130" s="68" t="s">
        <v>193</v>
      </c>
      <c r="B130" s="60">
        <v>267.8</v>
      </c>
      <c r="C130" s="3">
        <v>277.20000000000005</v>
      </c>
      <c r="D130" s="60">
        <f t="shared" si="1"/>
        <v>-9.4000000000000341</v>
      </c>
      <c r="E130" s="3"/>
      <c r="F130" s="40">
        <v>-8.8000000000000007</v>
      </c>
      <c r="G130" s="40">
        <v>2.8</v>
      </c>
      <c r="H130" s="17" t="s">
        <v>27</v>
      </c>
      <c r="I130" s="40">
        <v>21.2</v>
      </c>
      <c r="J130" s="60">
        <v>15.2</v>
      </c>
      <c r="K130" s="26" t="s">
        <v>27</v>
      </c>
      <c r="L130" s="60">
        <f t="shared" si="0"/>
        <v>469.99999999999994</v>
      </c>
      <c r="M130" s="70"/>
    </row>
    <row r="131" spans="1:13" x14ac:dyDescent="0.25">
      <c r="A131" s="68" t="s">
        <v>194</v>
      </c>
      <c r="B131" s="60">
        <v>221.6</v>
      </c>
      <c r="C131" s="3">
        <v>324.59999999999997</v>
      </c>
      <c r="D131" s="60">
        <f t="shared" si="1"/>
        <v>-102.99999999999997</v>
      </c>
      <c r="E131" s="3"/>
      <c r="F131" s="40">
        <v>-107.4</v>
      </c>
      <c r="G131" s="40">
        <v>-16.399999999999999</v>
      </c>
      <c r="H131" s="17" t="s">
        <v>27</v>
      </c>
      <c r="I131" s="40">
        <v>118.3</v>
      </c>
      <c r="J131" s="60">
        <v>-5.6</v>
      </c>
      <c r="K131" s="26" t="s">
        <v>27</v>
      </c>
      <c r="L131" s="60">
        <f t="shared" si="0"/>
        <v>464.39999999999992</v>
      </c>
      <c r="M131" s="70"/>
    </row>
    <row r="132" spans="1:13" x14ac:dyDescent="0.25">
      <c r="A132" s="68" t="s">
        <v>195</v>
      </c>
      <c r="B132" s="60">
        <v>233</v>
      </c>
      <c r="C132" s="3">
        <v>315.89999999999998</v>
      </c>
      <c r="D132" s="60">
        <f t="shared" si="1"/>
        <v>-82.899999999999977</v>
      </c>
      <c r="E132" s="3"/>
      <c r="F132" s="40">
        <v>-79.5</v>
      </c>
      <c r="G132" s="40">
        <v>28</v>
      </c>
      <c r="H132" s="17" t="s">
        <v>27</v>
      </c>
      <c r="I132" s="40">
        <v>88.5</v>
      </c>
      <c r="J132" s="60">
        <v>37.1</v>
      </c>
      <c r="K132" s="26" t="s">
        <v>27</v>
      </c>
      <c r="L132" s="60">
        <f t="shared" si="0"/>
        <v>501.49999999999994</v>
      </c>
      <c r="M132" s="70"/>
    </row>
    <row r="133" spans="1:13" x14ac:dyDescent="0.25">
      <c r="A133" s="68" t="s">
        <v>196</v>
      </c>
      <c r="B133" s="60">
        <v>306.39999999999998</v>
      </c>
      <c r="C133" s="3">
        <v>326.5</v>
      </c>
      <c r="D133" s="60">
        <f t="shared" si="1"/>
        <v>-20.100000000000023</v>
      </c>
      <c r="E133" s="3"/>
      <c r="F133" s="40">
        <v>-30.4</v>
      </c>
      <c r="G133" s="40">
        <v>110.8</v>
      </c>
      <c r="H133" s="17" t="s">
        <v>27</v>
      </c>
      <c r="I133" s="40">
        <v>-17.5</v>
      </c>
      <c r="J133" s="60">
        <v>63</v>
      </c>
      <c r="K133" s="26" t="s">
        <v>27</v>
      </c>
      <c r="L133" s="66">
        <f t="shared" si="0"/>
        <v>564.5</v>
      </c>
      <c r="M133" s="69">
        <v>564.5</v>
      </c>
    </row>
    <row r="134" spans="1:13" x14ac:dyDescent="0.25">
      <c r="A134" s="68" t="s">
        <v>197</v>
      </c>
      <c r="B134" s="60">
        <v>309.5</v>
      </c>
      <c r="C134" s="3">
        <v>325.60000000000002</v>
      </c>
      <c r="D134" s="60">
        <f t="shared" si="1"/>
        <v>-16.100000000000023</v>
      </c>
      <c r="E134" s="3"/>
      <c r="F134" s="40">
        <v>-15.4</v>
      </c>
      <c r="G134" s="40">
        <v>137.9</v>
      </c>
      <c r="H134" s="17" t="s">
        <v>27</v>
      </c>
      <c r="I134" s="40">
        <v>-110.4</v>
      </c>
      <c r="J134" s="60">
        <v>12.1</v>
      </c>
      <c r="K134" s="26" t="s">
        <v>27</v>
      </c>
      <c r="L134" s="60">
        <f t="shared" si="0"/>
        <v>576.6</v>
      </c>
      <c r="M134" s="70"/>
    </row>
    <row r="135" spans="1:13" x14ac:dyDescent="0.25">
      <c r="A135" s="68" t="s">
        <v>198</v>
      </c>
      <c r="B135" s="60">
        <v>270.28000000000003</v>
      </c>
      <c r="C135" s="3">
        <v>393.4</v>
      </c>
      <c r="D135" s="60">
        <f t="shared" si="1"/>
        <v>-123.11999999999995</v>
      </c>
      <c r="E135" s="3"/>
      <c r="F135" s="40">
        <v>-141.6</v>
      </c>
      <c r="G135" s="40">
        <v>140.4</v>
      </c>
      <c r="H135" s="17" t="s">
        <v>27</v>
      </c>
      <c r="I135" s="40">
        <v>-50.6</v>
      </c>
      <c r="J135" s="60">
        <v>-51.9</v>
      </c>
      <c r="K135" s="26" t="s">
        <v>27</v>
      </c>
      <c r="L135" s="60">
        <f t="shared" si="0"/>
        <v>524.70000000000005</v>
      </c>
      <c r="M135" s="70"/>
    </row>
    <row r="136" spans="1:13" x14ac:dyDescent="0.25">
      <c r="A136" s="68" t="s">
        <v>199</v>
      </c>
      <c r="B136" s="60">
        <v>208.6</v>
      </c>
      <c r="C136" s="3">
        <v>384.29999999999995</v>
      </c>
      <c r="D136" s="60">
        <f t="shared" si="1"/>
        <v>-175.69999999999996</v>
      </c>
      <c r="E136" s="3"/>
      <c r="F136" s="40">
        <v>-180.2</v>
      </c>
      <c r="G136" s="40">
        <v>182.8</v>
      </c>
      <c r="H136" s="17" t="s">
        <v>27</v>
      </c>
      <c r="I136" s="40">
        <v>-7.7</v>
      </c>
      <c r="J136" s="60">
        <v>-5.0999999999999996</v>
      </c>
      <c r="K136" s="26" t="s">
        <v>27</v>
      </c>
      <c r="L136" s="60">
        <f t="shared" si="0"/>
        <v>519.6</v>
      </c>
      <c r="M136" s="70"/>
    </row>
    <row r="137" spans="1:13" x14ac:dyDescent="0.25">
      <c r="A137" s="68" t="s">
        <v>200</v>
      </c>
      <c r="B137" s="60">
        <v>300.2</v>
      </c>
      <c r="C137" s="3">
        <v>398.40000000000003</v>
      </c>
      <c r="D137" s="60">
        <f t="shared" si="1"/>
        <v>-98.200000000000045</v>
      </c>
      <c r="E137" s="3"/>
      <c r="F137" s="40">
        <v>-107.5</v>
      </c>
      <c r="G137" s="40">
        <v>121</v>
      </c>
      <c r="H137" s="17" t="s">
        <v>27</v>
      </c>
      <c r="I137" s="40">
        <v>62.9</v>
      </c>
      <c r="J137" s="60">
        <v>76.5</v>
      </c>
      <c r="K137" s="26" t="s">
        <v>27</v>
      </c>
      <c r="L137" s="66">
        <f t="shared" si="0"/>
        <v>596.1</v>
      </c>
      <c r="M137" s="69">
        <v>596.1</v>
      </c>
    </row>
    <row r="138" spans="1:13" x14ac:dyDescent="0.25">
      <c r="A138" s="68" t="s">
        <v>201</v>
      </c>
      <c r="B138" s="60">
        <v>277.8</v>
      </c>
      <c r="C138" s="3">
        <v>356.90000000000003</v>
      </c>
      <c r="D138" s="60">
        <f t="shared" si="1"/>
        <v>-79.100000000000023</v>
      </c>
      <c r="E138" s="3"/>
      <c r="F138" s="40">
        <v>-73.400000000000006</v>
      </c>
      <c r="G138" s="40">
        <v>-19.899999999999999</v>
      </c>
      <c r="H138" s="17" t="s">
        <v>27</v>
      </c>
      <c r="I138" s="40">
        <v>84.5</v>
      </c>
      <c r="J138" s="60">
        <v>-8.8000000000000007</v>
      </c>
      <c r="K138" s="26" t="s">
        <v>27</v>
      </c>
      <c r="L138" s="60">
        <f t="shared" si="0"/>
        <v>587.30000000000007</v>
      </c>
      <c r="M138" s="70"/>
    </row>
    <row r="139" spans="1:13" x14ac:dyDescent="0.25">
      <c r="A139" s="68" t="s">
        <v>202</v>
      </c>
      <c r="B139" s="60">
        <v>281.79999999999995</v>
      </c>
      <c r="C139" s="3">
        <v>393.8</v>
      </c>
      <c r="D139" s="60">
        <f t="shared" si="1"/>
        <v>-112.00000000000006</v>
      </c>
      <c r="E139" s="3"/>
      <c r="F139" s="40">
        <v>-112.1</v>
      </c>
      <c r="G139" s="40">
        <v>129.4</v>
      </c>
      <c r="H139" s="17" t="s">
        <v>27</v>
      </c>
      <c r="I139" s="40">
        <v>-105.8</v>
      </c>
      <c r="J139" s="60">
        <v>-88.6</v>
      </c>
      <c r="K139" s="26" t="s">
        <v>27</v>
      </c>
      <c r="L139" s="60">
        <f t="shared" si="0"/>
        <v>498.70000000000005</v>
      </c>
      <c r="M139" s="70"/>
    </row>
    <row r="140" spans="1:13" x14ac:dyDescent="0.25">
      <c r="A140" s="68" t="s">
        <v>203</v>
      </c>
      <c r="B140" s="60">
        <v>239.7</v>
      </c>
      <c r="C140" s="3">
        <v>423.40000000000003</v>
      </c>
      <c r="D140" s="60">
        <f t="shared" si="1"/>
        <v>-183.70000000000005</v>
      </c>
      <c r="E140" s="3"/>
      <c r="F140" s="40">
        <v>-180.3</v>
      </c>
      <c r="G140" s="40">
        <v>201</v>
      </c>
      <c r="H140" s="17" t="s">
        <v>27</v>
      </c>
      <c r="I140" s="40">
        <v>20.100000000000001</v>
      </c>
      <c r="J140" s="60">
        <v>40.799999999999997</v>
      </c>
      <c r="K140" s="26" t="s">
        <v>27</v>
      </c>
      <c r="L140" s="60">
        <f t="shared" si="0"/>
        <v>539.5</v>
      </c>
      <c r="M140" s="70"/>
    </row>
    <row r="141" spans="1:13" x14ac:dyDescent="0.25">
      <c r="A141" s="68" t="s">
        <v>204</v>
      </c>
      <c r="B141" s="60">
        <v>354.2</v>
      </c>
      <c r="C141" s="3">
        <v>404.7</v>
      </c>
      <c r="D141" s="60">
        <f t="shared" si="1"/>
        <v>-50.5</v>
      </c>
      <c r="E141" s="3"/>
      <c r="F141" s="40">
        <v>-77.099999999999994</v>
      </c>
      <c r="G141" s="40">
        <v>31.8</v>
      </c>
      <c r="H141" s="17" t="s">
        <v>27</v>
      </c>
      <c r="I141" s="40">
        <v>80.900000000000006</v>
      </c>
      <c r="J141" s="60">
        <v>35.700000000000003</v>
      </c>
      <c r="K141" s="26" t="s">
        <v>27</v>
      </c>
      <c r="L141" s="66">
        <f t="shared" si="0"/>
        <v>575.20000000000005</v>
      </c>
      <c r="M141" s="69">
        <v>575.20000000000005</v>
      </c>
    </row>
    <row r="142" spans="1:13" x14ac:dyDescent="0.25">
      <c r="A142" s="68" t="s">
        <v>205</v>
      </c>
      <c r="B142" s="60">
        <v>338.2</v>
      </c>
      <c r="C142" s="3">
        <v>399.2</v>
      </c>
      <c r="D142" s="60">
        <f t="shared" si="1"/>
        <v>-61</v>
      </c>
      <c r="E142" s="3"/>
      <c r="F142" s="40">
        <v>-48</v>
      </c>
      <c r="G142" s="40">
        <v>-25.2</v>
      </c>
      <c r="H142" s="17" t="s">
        <v>27</v>
      </c>
      <c r="I142" s="40">
        <v>84.3</v>
      </c>
      <c r="J142" s="60">
        <v>11.1</v>
      </c>
      <c r="K142" s="26" t="s">
        <v>27</v>
      </c>
      <c r="L142" s="60">
        <f t="shared" ref="L142:L197" si="2">L141+J142</f>
        <v>586.30000000000007</v>
      </c>
      <c r="M142" s="70"/>
    </row>
    <row r="143" spans="1:13" x14ac:dyDescent="0.25">
      <c r="A143" s="68" t="s">
        <v>206</v>
      </c>
      <c r="B143" s="60">
        <v>311.59999999999997</v>
      </c>
      <c r="C143" s="3">
        <v>401.3</v>
      </c>
      <c r="D143" s="60">
        <f t="shared" ref="D143:D157" si="3">B143-C143</f>
        <v>-89.700000000000045</v>
      </c>
      <c r="E143" s="3"/>
      <c r="F143" s="40">
        <v>-123</v>
      </c>
      <c r="G143" s="40">
        <v>294.7</v>
      </c>
      <c r="H143" s="17" t="s">
        <v>27</v>
      </c>
      <c r="I143" s="40">
        <v>-196.8</v>
      </c>
      <c r="J143" s="60">
        <v>-25.2</v>
      </c>
      <c r="K143" s="26" t="s">
        <v>27</v>
      </c>
      <c r="L143" s="60">
        <f t="shared" si="2"/>
        <v>561.1</v>
      </c>
      <c r="M143" s="70"/>
    </row>
    <row r="144" spans="1:13" x14ac:dyDescent="0.25">
      <c r="A144" s="68" t="s">
        <v>207</v>
      </c>
      <c r="B144" s="60">
        <v>257.8</v>
      </c>
      <c r="C144" s="3">
        <v>408.8</v>
      </c>
      <c r="D144" s="60">
        <f t="shared" si="3"/>
        <v>-151</v>
      </c>
      <c r="E144" s="3"/>
      <c r="F144" s="40">
        <v>-154.69999999999999</v>
      </c>
      <c r="G144" s="40">
        <v>30.2</v>
      </c>
      <c r="H144" s="17" t="s">
        <v>27</v>
      </c>
      <c r="I144" s="40">
        <v>91.6</v>
      </c>
      <c r="J144" s="60">
        <v>-32.9</v>
      </c>
      <c r="K144" s="26" t="s">
        <v>27</v>
      </c>
      <c r="L144" s="60">
        <f t="shared" si="2"/>
        <v>528.20000000000005</v>
      </c>
      <c r="M144" s="70"/>
    </row>
    <row r="145" spans="1:13" x14ac:dyDescent="0.25">
      <c r="A145" s="68" t="s">
        <v>208</v>
      </c>
      <c r="B145" s="60">
        <v>327.60000000000002</v>
      </c>
      <c r="C145" s="3">
        <v>459.5</v>
      </c>
      <c r="D145" s="60">
        <f t="shared" si="3"/>
        <v>-131.89999999999998</v>
      </c>
      <c r="E145" s="3"/>
      <c r="F145" s="40">
        <v>-152.19999999999999</v>
      </c>
      <c r="G145" s="40">
        <v>227.3</v>
      </c>
      <c r="H145" s="17" t="s">
        <v>27</v>
      </c>
      <c r="I145" s="40">
        <v>-22.1</v>
      </c>
      <c r="J145" s="60">
        <v>53</v>
      </c>
      <c r="K145" s="26" t="s">
        <v>27</v>
      </c>
      <c r="L145" s="66">
        <f t="shared" si="2"/>
        <v>581.20000000000005</v>
      </c>
      <c r="M145" s="69">
        <v>581.20000000000005</v>
      </c>
    </row>
    <row r="146" spans="1:13" x14ac:dyDescent="0.25">
      <c r="A146" s="68" t="s">
        <v>209</v>
      </c>
      <c r="B146" s="60">
        <v>318.39999999999998</v>
      </c>
      <c r="C146" s="60">
        <v>405.59999999999997</v>
      </c>
      <c r="D146" s="60">
        <f t="shared" si="3"/>
        <v>-87.199999999999989</v>
      </c>
      <c r="E146" s="3"/>
      <c r="F146" s="40">
        <v>-79.900000000000006</v>
      </c>
      <c r="G146" s="40">
        <v>101.4</v>
      </c>
      <c r="H146" s="17" t="s">
        <v>27</v>
      </c>
      <c r="I146" s="40">
        <v>-2.4</v>
      </c>
      <c r="J146" s="60">
        <v>19.2</v>
      </c>
      <c r="K146" s="26" t="s">
        <v>27</v>
      </c>
      <c r="L146" s="60">
        <f t="shared" si="2"/>
        <v>600.40000000000009</v>
      </c>
      <c r="M146" s="70"/>
    </row>
    <row r="147" spans="1:13" x14ac:dyDescent="0.25">
      <c r="A147" s="68" t="s">
        <v>210</v>
      </c>
      <c r="B147" s="60">
        <v>325.8</v>
      </c>
      <c r="C147" s="60">
        <v>446.90000000000003</v>
      </c>
      <c r="D147" s="60">
        <f t="shared" si="3"/>
        <v>-121.10000000000002</v>
      </c>
      <c r="E147" s="3"/>
      <c r="F147" s="40">
        <v>-147</v>
      </c>
      <c r="G147" s="40">
        <v>217.6</v>
      </c>
      <c r="H147" s="17" t="s">
        <v>27</v>
      </c>
      <c r="I147" s="40">
        <v>-39</v>
      </c>
      <c r="J147" s="60">
        <v>31.6</v>
      </c>
      <c r="K147" s="26" t="s">
        <v>27</v>
      </c>
      <c r="L147" s="60">
        <f t="shared" si="2"/>
        <v>632.00000000000011</v>
      </c>
      <c r="M147" s="70"/>
    </row>
    <row r="148" spans="1:13" x14ac:dyDescent="0.25">
      <c r="A148" s="68" t="s">
        <v>211</v>
      </c>
      <c r="B148" s="60">
        <v>262.8</v>
      </c>
      <c r="C148" s="60">
        <v>453</v>
      </c>
      <c r="D148" s="60">
        <f t="shared" si="3"/>
        <v>-190.2</v>
      </c>
      <c r="E148" s="3"/>
      <c r="F148" s="40">
        <v>-209.7</v>
      </c>
      <c r="G148" s="40">
        <v>86.2</v>
      </c>
      <c r="H148" s="17" t="s">
        <v>27</v>
      </c>
      <c r="I148" s="40">
        <v>115.7</v>
      </c>
      <c r="J148" s="60">
        <v>-7.8</v>
      </c>
      <c r="K148" s="26" t="s">
        <v>27</v>
      </c>
      <c r="L148" s="60">
        <f t="shared" si="2"/>
        <v>624.20000000000016</v>
      </c>
      <c r="M148" s="70"/>
    </row>
    <row r="149" spans="1:13" x14ac:dyDescent="0.25">
      <c r="A149" s="68" t="s">
        <v>212</v>
      </c>
      <c r="B149" s="60">
        <v>321.59999999999997</v>
      </c>
      <c r="C149" s="60">
        <v>449.6</v>
      </c>
      <c r="D149" s="60">
        <f t="shared" si="3"/>
        <v>-128.00000000000006</v>
      </c>
      <c r="E149" s="3"/>
      <c r="F149" s="40">
        <v>-166.4</v>
      </c>
      <c r="G149" s="40">
        <v>242</v>
      </c>
      <c r="H149" s="17" t="s">
        <v>27</v>
      </c>
      <c r="I149" s="40">
        <v>-78.7</v>
      </c>
      <c r="J149" s="60">
        <v>-3.2</v>
      </c>
      <c r="K149" s="26" t="s">
        <v>27</v>
      </c>
      <c r="L149" s="66">
        <f t="shared" si="2"/>
        <v>621.00000000000011</v>
      </c>
      <c r="M149" s="69">
        <v>621</v>
      </c>
    </row>
    <row r="150" spans="1:13" x14ac:dyDescent="0.25">
      <c r="A150" s="68" t="s">
        <v>213</v>
      </c>
      <c r="B150" s="60">
        <v>315.3</v>
      </c>
      <c r="C150" s="3">
        <v>462.40000000000003</v>
      </c>
      <c r="D150" s="60">
        <f t="shared" si="3"/>
        <v>-147.10000000000002</v>
      </c>
      <c r="E150" s="3"/>
      <c r="F150" s="40">
        <v>-139.30000000000001</v>
      </c>
      <c r="G150" s="40">
        <v>161.4</v>
      </c>
      <c r="H150" s="17" t="s">
        <v>27</v>
      </c>
      <c r="I150" s="40">
        <v>-29.5</v>
      </c>
      <c r="J150" s="60">
        <v>-7.4</v>
      </c>
      <c r="K150" s="26" t="s">
        <v>27</v>
      </c>
      <c r="L150" s="60">
        <f t="shared" si="2"/>
        <v>613.60000000000014</v>
      </c>
      <c r="M150" s="70"/>
    </row>
    <row r="151" spans="1:13" x14ac:dyDescent="0.25">
      <c r="A151" s="68" t="s">
        <v>214</v>
      </c>
      <c r="B151" s="60">
        <v>330.1</v>
      </c>
      <c r="C151" s="3">
        <v>498.8</v>
      </c>
      <c r="D151" s="60">
        <f t="shared" si="3"/>
        <v>-168.7</v>
      </c>
      <c r="E151" s="3"/>
      <c r="F151" s="40">
        <v>-228.2</v>
      </c>
      <c r="G151" s="40">
        <v>88.8</v>
      </c>
      <c r="H151" s="17" t="s">
        <v>27</v>
      </c>
      <c r="I151" s="40">
        <v>140.30000000000001</v>
      </c>
      <c r="J151" s="60">
        <v>0.9</v>
      </c>
      <c r="K151" s="26" t="s">
        <v>27</v>
      </c>
      <c r="L151" s="60">
        <f t="shared" si="2"/>
        <v>614.50000000000011</v>
      </c>
      <c r="M151" s="70"/>
    </row>
    <row r="152" spans="1:13" x14ac:dyDescent="0.25">
      <c r="A152" s="68" t="s">
        <v>215</v>
      </c>
      <c r="B152" s="60">
        <v>278.2</v>
      </c>
      <c r="C152" s="3">
        <v>495.5</v>
      </c>
      <c r="D152" s="60">
        <f t="shared" si="3"/>
        <v>-217.3</v>
      </c>
      <c r="E152" s="3"/>
      <c r="F152" s="40">
        <v>-233.4</v>
      </c>
      <c r="G152" s="40">
        <v>155</v>
      </c>
      <c r="H152" s="17" t="s">
        <v>27</v>
      </c>
      <c r="I152" s="40">
        <v>65.400000000000006</v>
      </c>
      <c r="J152" s="60">
        <v>-13</v>
      </c>
      <c r="K152" s="26" t="s">
        <v>27</v>
      </c>
      <c r="L152" s="60">
        <f t="shared" si="2"/>
        <v>601.50000000000011</v>
      </c>
      <c r="M152" s="70"/>
    </row>
    <row r="153" spans="1:13" x14ac:dyDescent="0.25">
      <c r="A153" s="68" t="s">
        <v>216</v>
      </c>
      <c r="B153" s="60">
        <v>352.90000000000003</v>
      </c>
      <c r="C153" s="3">
        <v>479.9</v>
      </c>
      <c r="D153" s="60">
        <f t="shared" si="3"/>
        <v>-126.99999999999994</v>
      </c>
      <c r="E153" s="3"/>
      <c r="F153" s="40">
        <v>-174.5</v>
      </c>
      <c r="G153" s="40">
        <v>108.6</v>
      </c>
      <c r="H153" s="17" t="s">
        <v>27</v>
      </c>
      <c r="I153" s="40">
        <v>134.4</v>
      </c>
      <c r="J153" s="60">
        <v>68.5</v>
      </c>
      <c r="K153" s="26" t="s">
        <v>27</v>
      </c>
      <c r="L153" s="66">
        <f t="shared" si="2"/>
        <v>670.00000000000011</v>
      </c>
      <c r="M153" s="69">
        <v>670</v>
      </c>
    </row>
    <row r="154" spans="1:13" x14ac:dyDescent="0.25">
      <c r="A154" s="68" t="s">
        <v>217</v>
      </c>
      <c r="B154" s="60">
        <v>350.4</v>
      </c>
      <c r="C154" s="3">
        <v>464.29999999999995</v>
      </c>
      <c r="D154" s="60">
        <f t="shared" si="3"/>
        <v>-113.89999999999998</v>
      </c>
      <c r="E154" s="3"/>
      <c r="F154" s="40">
        <v>-99.8</v>
      </c>
      <c r="G154" s="40">
        <v>168.3</v>
      </c>
      <c r="H154" s="17" t="s">
        <v>27</v>
      </c>
      <c r="I154" s="40">
        <v>-65.099999999999994</v>
      </c>
      <c r="J154" s="60">
        <v>3.4</v>
      </c>
      <c r="K154" s="26" t="s">
        <v>27</v>
      </c>
      <c r="L154" s="60">
        <f t="shared" si="2"/>
        <v>673.40000000000009</v>
      </c>
      <c r="M154" s="70"/>
    </row>
    <row r="155" spans="1:13" x14ac:dyDescent="0.25">
      <c r="A155" s="68" t="s">
        <v>218</v>
      </c>
      <c r="B155" s="60">
        <v>363.6</v>
      </c>
      <c r="C155" s="3">
        <v>506.1</v>
      </c>
      <c r="D155" s="60">
        <f t="shared" si="3"/>
        <v>-142.5</v>
      </c>
      <c r="E155" s="3"/>
      <c r="F155" s="40">
        <v>-187.2</v>
      </c>
      <c r="G155" s="40">
        <v>288.89999999999998</v>
      </c>
      <c r="H155" s="17" t="s">
        <v>27</v>
      </c>
      <c r="I155" s="40">
        <v>-74.099999999999994</v>
      </c>
      <c r="J155" s="60">
        <v>27.6</v>
      </c>
      <c r="K155" s="26" t="s">
        <v>27</v>
      </c>
      <c r="L155" s="60">
        <f t="shared" si="2"/>
        <v>701.00000000000011</v>
      </c>
      <c r="M155" s="70"/>
    </row>
    <row r="156" spans="1:13" x14ac:dyDescent="0.25">
      <c r="A156" s="68" t="s">
        <v>219</v>
      </c>
      <c r="B156" s="60">
        <v>362.4</v>
      </c>
      <c r="C156" s="3">
        <v>499.9</v>
      </c>
      <c r="D156" s="60">
        <f t="shared" si="3"/>
        <v>-137.5</v>
      </c>
      <c r="E156" s="3"/>
      <c r="F156" s="40">
        <v>-217.9</v>
      </c>
      <c r="G156" s="40">
        <v>159.4</v>
      </c>
      <c r="H156" s="17" t="s">
        <v>27</v>
      </c>
      <c r="I156" s="40">
        <v>27.9</v>
      </c>
      <c r="J156" s="60">
        <v>-30.6</v>
      </c>
      <c r="K156" s="26" t="s">
        <v>27</v>
      </c>
      <c r="L156" s="60">
        <f t="shared" si="2"/>
        <v>670.40000000000009</v>
      </c>
      <c r="M156" s="70"/>
    </row>
    <row r="157" spans="1:13" x14ac:dyDescent="0.25">
      <c r="A157" s="68" t="s">
        <v>220</v>
      </c>
      <c r="B157" s="60">
        <v>394.09999999999997</v>
      </c>
      <c r="C157" s="3">
        <v>531.5</v>
      </c>
      <c r="D157" s="60">
        <f t="shared" si="3"/>
        <v>-137.40000000000003</v>
      </c>
      <c r="E157" s="3"/>
      <c r="F157" s="40">
        <v>-203.2</v>
      </c>
      <c r="G157" s="40">
        <v>49</v>
      </c>
      <c r="H157" s="17" t="s">
        <v>27</v>
      </c>
      <c r="I157" s="40">
        <v>202</v>
      </c>
      <c r="J157" s="60">
        <v>47.6</v>
      </c>
      <c r="K157" s="26" t="s">
        <v>27</v>
      </c>
      <c r="L157" s="66">
        <f t="shared" si="2"/>
        <v>718.00000000000011</v>
      </c>
      <c r="M157" s="69">
        <v>718</v>
      </c>
    </row>
    <row r="158" spans="1:13" x14ac:dyDescent="0.25">
      <c r="A158" s="14" t="s">
        <v>221</v>
      </c>
      <c r="B158" s="71"/>
      <c r="C158" s="71"/>
      <c r="D158" s="71"/>
      <c r="E158" s="3"/>
      <c r="F158" s="40">
        <v>-130.19999999999999</v>
      </c>
      <c r="G158" s="40">
        <v>127.5</v>
      </c>
      <c r="H158" s="3">
        <v>45.4</v>
      </c>
      <c r="I158" s="40">
        <v>9.1999999999999993</v>
      </c>
      <c r="J158" s="3">
        <v>51.9</v>
      </c>
      <c r="K158" s="26" t="s">
        <v>27</v>
      </c>
      <c r="L158" s="72">
        <f t="shared" si="2"/>
        <v>769.90000000000009</v>
      </c>
      <c r="M158" s="70"/>
    </row>
    <row r="159" spans="1:13" x14ac:dyDescent="0.25">
      <c r="A159" s="73" t="s">
        <v>222</v>
      </c>
      <c r="B159" s="71"/>
      <c r="C159" s="71"/>
      <c r="D159" s="71"/>
      <c r="E159" s="3"/>
      <c r="F159" s="40">
        <v>-313</v>
      </c>
      <c r="G159" s="40">
        <v>193.5</v>
      </c>
      <c r="H159" s="17" t="s">
        <v>27</v>
      </c>
      <c r="I159" s="40">
        <v>91.9</v>
      </c>
      <c r="J159" s="3">
        <v>-27.6</v>
      </c>
      <c r="K159" s="26" t="s">
        <v>27</v>
      </c>
      <c r="L159" s="72">
        <f t="shared" si="2"/>
        <v>742.30000000000007</v>
      </c>
      <c r="M159" s="70"/>
    </row>
    <row r="160" spans="1:13" x14ac:dyDescent="0.25">
      <c r="A160" s="68" t="s">
        <v>223</v>
      </c>
      <c r="B160" s="3"/>
      <c r="C160" s="3"/>
      <c r="D160" s="3"/>
      <c r="E160" s="3"/>
      <c r="F160" s="40">
        <v>-398.9</v>
      </c>
      <c r="G160" s="40">
        <v>230.9</v>
      </c>
      <c r="H160" s="17" t="s">
        <v>27</v>
      </c>
      <c r="I160" s="40">
        <v>154.30000000000001</v>
      </c>
      <c r="J160" s="3">
        <v>-13.7</v>
      </c>
      <c r="K160" s="26" t="s">
        <v>27</v>
      </c>
      <c r="L160" s="72">
        <f t="shared" si="2"/>
        <v>728.6</v>
      </c>
      <c r="M160" s="70"/>
    </row>
    <row r="161" spans="1:13" x14ac:dyDescent="0.25">
      <c r="A161" s="68" t="s">
        <v>224</v>
      </c>
      <c r="B161" s="3"/>
      <c r="C161" s="3"/>
      <c r="D161" s="3"/>
      <c r="E161" s="3"/>
      <c r="F161" s="40">
        <v>-345.8</v>
      </c>
      <c r="G161" s="40">
        <v>298.3</v>
      </c>
      <c r="H161" s="17" t="s">
        <v>27</v>
      </c>
      <c r="I161" s="40">
        <v>139</v>
      </c>
      <c r="J161" s="3">
        <v>91.5</v>
      </c>
      <c r="K161" s="26" t="s">
        <v>27</v>
      </c>
      <c r="L161" s="74">
        <f t="shared" si="2"/>
        <v>820.1</v>
      </c>
      <c r="M161" s="75">
        <v>820.1</v>
      </c>
    </row>
    <row r="162" spans="1:13" x14ac:dyDescent="0.25">
      <c r="A162" s="68" t="s">
        <v>225</v>
      </c>
      <c r="B162" s="3"/>
      <c r="C162" s="3"/>
      <c r="D162" s="3"/>
      <c r="E162" s="3"/>
      <c r="F162" s="40">
        <v>-190.4</v>
      </c>
      <c r="G162" s="40">
        <v>205.9</v>
      </c>
      <c r="H162" s="3">
        <v>39.6</v>
      </c>
      <c r="I162" s="40">
        <v>45</v>
      </c>
      <c r="J162" s="3">
        <v>100</v>
      </c>
      <c r="K162" s="26" t="s">
        <v>27</v>
      </c>
      <c r="L162" s="72">
        <f t="shared" si="2"/>
        <v>920.1</v>
      </c>
      <c r="M162" s="70"/>
    </row>
    <row r="163" spans="1:13" x14ac:dyDescent="0.25">
      <c r="A163" s="68" t="s">
        <v>226</v>
      </c>
      <c r="B163" s="3"/>
      <c r="C163" s="3"/>
      <c r="D163" s="3"/>
      <c r="E163" s="3"/>
      <c r="F163" s="40">
        <v>-278.2</v>
      </c>
      <c r="G163" s="40">
        <v>60.3</v>
      </c>
      <c r="H163" s="17" t="s">
        <v>27</v>
      </c>
      <c r="I163" s="40">
        <v>257.8</v>
      </c>
      <c r="J163" s="3">
        <v>39.9</v>
      </c>
      <c r="K163" s="26" t="s">
        <v>27</v>
      </c>
      <c r="L163" s="72">
        <f t="shared" si="2"/>
        <v>960</v>
      </c>
      <c r="M163" s="70"/>
    </row>
    <row r="164" spans="1:13" x14ac:dyDescent="0.25">
      <c r="A164" s="68" t="s">
        <v>227</v>
      </c>
      <c r="B164" s="3"/>
      <c r="C164" s="3"/>
      <c r="D164" s="3"/>
      <c r="E164" s="3"/>
      <c r="F164" s="40">
        <v>-250.5</v>
      </c>
      <c r="G164" s="40">
        <v>193.3</v>
      </c>
      <c r="H164" s="17" t="s">
        <v>27</v>
      </c>
      <c r="I164" s="40">
        <v>86.9</v>
      </c>
      <c r="J164" s="3">
        <v>29.6</v>
      </c>
      <c r="K164" s="26" t="s">
        <v>27</v>
      </c>
      <c r="L164" s="72">
        <f t="shared" si="2"/>
        <v>989.6</v>
      </c>
      <c r="M164" s="70"/>
    </row>
    <row r="165" spans="1:13" x14ac:dyDescent="0.25">
      <c r="A165" s="68" t="s">
        <v>228</v>
      </c>
      <c r="B165" s="3"/>
      <c r="C165" s="3"/>
      <c r="D165" s="3"/>
      <c r="E165" s="3"/>
      <c r="F165" s="40">
        <v>-209.7</v>
      </c>
      <c r="G165" s="40">
        <v>436.3</v>
      </c>
      <c r="H165" s="17" t="s">
        <v>27</v>
      </c>
      <c r="I165" s="40">
        <v>-196.2</v>
      </c>
      <c r="J165" s="3">
        <v>30.4</v>
      </c>
      <c r="K165" s="26" t="s">
        <v>27</v>
      </c>
      <c r="L165" s="74">
        <f t="shared" si="2"/>
        <v>1020</v>
      </c>
      <c r="M165" s="75">
        <v>1020</v>
      </c>
    </row>
    <row r="166" spans="1:13" x14ac:dyDescent="0.25">
      <c r="A166" s="68" t="s">
        <v>229</v>
      </c>
      <c r="B166" s="3"/>
      <c r="C166" s="3"/>
      <c r="D166" s="3"/>
      <c r="E166" s="3"/>
      <c r="F166" s="40">
        <v>-99.8</v>
      </c>
      <c r="G166" s="40">
        <v>195.6</v>
      </c>
      <c r="H166" s="3">
        <v>39.200000000000003</v>
      </c>
      <c r="I166" s="40">
        <v>-35.5</v>
      </c>
      <c r="J166" s="3">
        <v>99.5</v>
      </c>
      <c r="K166" s="26" t="s">
        <v>27</v>
      </c>
      <c r="L166" s="72">
        <f t="shared" si="2"/>
        <v>1119.5</v>
      </c>
      <c r="M166" s="70"/>
    </row>
    <row r="167" spans="1:13" x14ac:dyDescent="0.25">
      <c r="A167" s="68" t="s">
        <v>230</v>
      </c>
      <c r="B167" s="3"/>
      <c r="C167" s="3"/>
      <c r="D167" s="3"/>
      <c r="E167" s="3"/>
      <c r="F167" s="40">
        <v>-261.2</v>
      </c>
      <c r="G167" s="40">
        <v>202.5</v>
      </c>
      <c r="H167" s="17" t="s">
        <v>27</v>
      </c>
      <c r="I167" s="40">
        <v>222.2</v>
      </c>
      <c r="J167" s="3">
        <v>163.6</v>
      </c>
      <c r="K167" s="26" t="s">
        <v>27</v>
      </c>
      <c r="L167" s="72">
        <f t="shared" si="2"/>
        <v>1283.0999999999999</v>
      </c>
      <c r="M167" s="70"/>
    </row>
    <row r="168" spans="1:13" x14ac:dyDescent="0.25">
      <c r="A168" s="68" t="s">
        <v>231</v>
      </c>
      <c r="B168" s="3"/>
      <c r="C168" s="3"/>
      <c r="D168" s="3"/>
      <c r="E168" s="3"/>
      <c r="F168" s="40">
        <v>-377.7</v>
      </c>
      <c r="G168" s="40">
        <v>-13.2</v>
      </c>
      <c r="H168" s="17" t="s">
        <v>27</v>
      </c>
      <c r="I168" s="40">
        <v>360.3</v>
      </c>
      <c r="J168" s="3">
        <v>-30.3</v>
      </c>
      <c r="K168" s="26" t="s">
        <v>27</v>
      </c>
      <c r="L168" s="72">
        <f t="shared" si="2"/>
        <v>1252.8</v>
      </c>
      <c r="M168" s="70"/>
    </row>
    <row r="169" spans="1:13" x14ac:dyDescent="0.25">
      <c r="A169" s="68" t="s">
        <v>232</v>
      </c>
      <c r="B169" s="3"/>
      <c r="C169" s="3"/>
      <c r="D169" s="3"/>
      <c r="E169" s="3"/>
      <c r="F169" s="40">
        <v>-267.10000000000002</v>
      </c>
      <c r="G169" s="40">
        <v>47.3</v>
      </c>
      <c r="H169" s="17" t="s">
        <v>27</v>
      </c>
      <c r="I169" s="40">
        <v>251.7</v>
      </c>
      <c r="J169" s="3">
        <v>31.9</v>
      </c>
      <c r="K169" s="26" t="s">
        <v>27</v>
      </c>
      <c r="L169" s="74">
        <f t="shared" si="2"/>
        <v>1284.7</v>
      </c>
      <c r="M169" s="75">
        <v>1284.7</v>
      </c>
    </row>
    <row r="170" spans="1:13" x14ac:dyDescent="0.25">
      <c r="A170" s="68" t="s">
        <v>233</v>
      </c>
      <c r="B170" s="3"/>
      <c r="C170" s="3"/>
      <c r="D170" s="3"/>
      <c r="E170" s="3"/>
      <c r="F170" s="40">
        <v>-205.8</v>
      </c>
      <c r="G170" s="40">
        <v>312.10000000000002</v>
      </c>
      <c r="H170" s="17" t="s">
        <v>27</v>
      </c>
      <c r="I170" s="40">
        <v>-67.400000000000006</v>
      </c>
      <c r="J170" s="3">
        <v>38.9</v>
      </c>
      <c r="K170" s="26" t="s">
        <v>27</v>
      </c>
      <c r="L170" s="72">
        <f t="shared" si="2"/>
        <v>1323.6000000000001</v>
      </c>
      <c r="M170" s="70"/>
    </row>
    <row r="171" spans="1:13" x14ac:dyDescent="0.25">
      <c r="A171" s="68" t="s">
        <v>234</v>
      </c>
      <c r="B171" s="3"/>
      <c r="C171" s="3"/>
      <c r="D171" s="3"/>
      <c r="E171" s="3"/>
      <c r="F171" s="40">
        <v>-329.5</v>
      </c>
      <c r="G171" s="40">
        <v>553.20000000000005</v>
      </c>
      <c r="H171" s="17" t="s">
        <v>27</v>
      </c>
      <c r="I171" s="40">
        <v>-276.89999999999998</v>
      </c>
      <c r="J171" s="3">
        <v>-53.2</v>
      </c>
      <c r="K171" s="26" t="s">
        <v>27</v>
      </c>
      <c r="L171" s="72">
        <f t="shared" si="2"/>
        <v>1270.4000000000001</v>
      </c>
      <c r="M171" s="70"/>
    </row>
    <row r="172" spans="1:13" x14ac:dyDescent="0.25">
      <c r="A172" s="68" t="s">
        <v>235</v>
      </c>
      <c r="B172" s="3"/>
      <c r="C172" s="3"/>
      <c r="D172" s="3"/>
      <c r="E172" s="3"/>
      <c r="F172" s="40">
        <v>-450.3</v>
      </c>
      <c r="G172" s="40">
        <v>580.1</v>
      </c>
      <c r="H172" s="17" t="s">
        <v>27</v>
      </c>
      <c r="I172" s="40">
        <v>-243.5</v>
      </c>
      <c r="J172" s="3">
        <v>-113.6</v>
      </c>
      <c r="K172" s="26" t="s">
        <v>27</v>
      </c>
      <c r="L172" s="72">
        <f t="shared" si="2"/>
        <v>1156.8000000000002</v>
      </c>
      <c r="M172" s="70"/>
    </row>
    <row r="173" spans="1:13" x14ac:dyDescent="0.25">
      <c r="A173" s="14" t="s">
        <v>236</v>
      </c>
      <c r="B173" s="3"/>
      <c r="C173" s="3"/>
      <c r="D173" s="3"/>
      <c r="E173" s="3"/>
      <c r="F173" s="40">
        <v>-543.20000000000005</v>
      </c>
      <c r="G173" s="40">
        <v>608.70000000000005</v>
      </c>
      <c r="H173" s="17" t="s">
        <v>27</v>
      </c>
      <c r="I173" s="40">
        <v>184.7</v>
      </c>
      <c r="J173" s="3">
        <v>250.1</v>
      </c>
      <c r="K173" s="26" t="s">
        <v>27</v>
      </c>
      <c r="L173" s="74">
        <f t="shared" si="2"/>
        <v>1406.9</v>
      </c>
      <c r="M173" s="75">
        <v>1406.9</v>
      </c>
    </row>
    <row r="174" spans="1:13" x14ac:dyDescent="0.25">
      <c r="A174" s="14" t="s">
        <v>237</v>
      </c>
      <c r="B174" s="3"/>
      <c r="C174" s="3"/>
      <c r="D174" s="3"/>
      <c r="E174" s="3"/>
      <c r="F174" s="40">
        <v>-412.1</v>
      </c>
      <c r="G174" s="40">
        <v>890.5</v>
      </c>
      <c r="H174" s="17" t="s">
        <v>27</v>
      </c>
      <c r="I174" s="40">
        <v>-289.8</v>
      </c>
      <c r="J174" s="3">
        <v>188.6</v>
      </c>
      <c r="K174" s="26" t="s">
        <v>27</v>
      </c>
      <c r="L174" s="72">
        <f t="shared" si="2"/>
        <v>1595.5</v>
      </c>
      <c r="M174" s="70"/>
    </row>
    <row r="175" spans="1:13" x14ac:dyDescent="0.25">
      <c r="A175" s="14" t="s">
        <v>238</v>
      </c>
      <c r="B175" s="3"/>
      <c r="C175" s="3"/>
      <c r="D175" s="3"/>
      <c r="E175" s="3"/>
      <c r="F175" s="40">
        <v>-811.9</v>
      </c>
      <c r="G175" s="40">
        <v>925.3</v>
      </c>
      <c r="H175" s="17" t="s">
        <v>27</v>
      </c>
      <c r="I175" s="40">
        <v>-119.2</v>
      </c>
      <c r="J175" s="3">
        <v>-5.9</v>
      </c>
      <c r="K175" s="26" t="s">
        <v>27</v>
      </c>
      <c r="L175" s="72">
        <f t="shared" si="2"/>
        <v>1589.6</v>
      </c>
      <c r="M175" s="70"/>
    </row>
    <row r="176" spans="1:13" x14ac:dyDescent="0.25">
      <c r="A176" s="14" t="s">
        <v>239</v>
      </c>
      <c r="B176" s="3"/>
      <c r="C176" s="3"/>
      <c r="D176" s="3"/>
      <c r="E176" s="3"/>
      <c r="F176" s="40">
        <v>-927.3</v>
      </c>
      <c r="G176" s="40">
        <v>993.4</v>
      </c>
      <c r="H176" s="17" t="s">
        <v>27</v>
      </c>
      <c r="I176" s="40">
        <v>-242.4</v>
      </c>
      <c r="J176" s="3">
        <v>-176.3</v>
      </c>
      <c r="K176" s="26" t="s">
        <v>27</v>
      </c>
      <c r="L176" s="72">
        <f t="shared" si="2"/>
        <v>1413.3</v>
      </c>
      <c r="M176" s="70"/>
    </row>
    <row r="177" spans="1:13" x14ac:dyDescent="0.25">
      <c r="A177" s="14" t="s">
        <v>240</v>
      </c>
      <c r="B177" s="3"/>
      <c r="C177" s="3"/>
      <c r="D177" s="3"/>
      <c r="E177" s="3"/>
      <c r="F177" s="40">
        <v>-1074.7</v>
      </c>
      <c r="G177" s="40">
        <v>1013.3</v>
      </c>
      <c r="H177" s="17" t="s">
        <v>27</v>
      </c>
      <c r="I177" s="40">
        <v>91.9</v>
      </c>
      <c r="J177" s="3">
        <v>30.6</v>
      </c>
      <c r="K177" s="26" t="s">
        <v>27</v>
      </c>
      <c r="L177" s="74">
        <f t="shared" si="2"/>
        <v>1443.8999999999999</v>
      </c>
      <c r="M177" s="75">
        <v>1443.9</v>
      </c>
    </row>
    <row r="178" spans="1:13" x14ac:dyDescent="0.25">
      <c r="A178" s="14" t="s">
        <v>241</v>
      </c>
      <c r="B178" s="3"/>
      <c r="C178" s="3"/>
      <c r="D178" s="3"/>
      <c r="E178" s="3"/>
      <c r="F178" s="40">
        <v>-884.4</v>
      </c>
      <c r="G178" s="40">
        <v>1074.4000000000001</v>
      </c>
      <c r="H178" s="17" t="s">
        <v>27</v>
      </c>
      <c r="I178" s="40">
        <v>-93.8</v>
      </c>
      <c r="J178" s="3">
        <v>96.1</v>
      </c>
      <c r="K178" s="26" t="s">
        <v>27</v>
      </c>
      <c r="L178" s="72">
        <f t="shared" si="2"/>
        <v>1539.9999999999998</v>
      </c>
      <c r="M178" s="70"/>
    </row>
    <row r="179" spans="1:13" x14ac:dyDescent="0.25">
      <c r="A179" s="14" t="s">
        <v>242</v>
      </c>
      <c r="B179" s="3"/>
      <c r="C179" s="3"/>
      <c r="D179" s="3"/>
      <c r="E179" s="3"/>
      <c r="F179" s="40">
        <v>-1135.4000000000001</v>
      </c>
      <c r="G179" s="40">
        <v>874.3</v>
      </c>
      <c r="H179" s="17" t="s">
        <v>27</v>
      </c>
      <c r="I179" s="40">
        <v>165.2</v>
      </c>
      <c r="J179" s="3">
        <v>-95.9</v>
      </c>
      <c r="K179" s="26" t="s">
        <v>27</v>
      </c>
      <c r="L179" s="72">
        <f t="shared" si="2"/>
        <v>1444.0999999999997</v>
      </c>
      <c r="M179" s="70"/>
    </row>
    <row r="180" spans="1:13" x14ac:dyDescent="0.25">
      <c r="A180" s="14" t="s">
        <v>243</v>
      </c>
      <c r="B180" s="3"/>
      <c r="C180" s="3"/>
      <c r="D180" s="3"/>
      <c r="E180" s="3"/>
      <c r="F180" s="40">
        <v>-1065.5999999999999</v>
      </c>
      <c r="G180" s="40">
        <v>1705.4</v>
      </c>
      <c r="H180" s="17" t="s">
        <v>27</v>
      </c>
      <c r="I180" s="40">
        <v>-711.7</v>
      </c>
      <c r="J180" s="3">
        <v>-71.8</v>
      </c>
      <c r="K180" s="26" t="s">
        <v>27</v>
      </c>
      <c r="L180" s="72">
        <f t="shared" si="2"/>
        <v>1372.2999999999997</v>
      </c>
      <c r="M180" s="70"/>
    </row>
    <row r="181" spans="1:13" x14ac:dyDescent="0.25">
      <c r="A181" s="14" t="s">
        <v>244</v>
      </c>
      <c r="B181" s="3"/>
      <c r="C181" s="3"/>
      <c r="D181" s="3"/>
      <c r="E181" s="3"/>
      <c r="F181" s="40">
        <v>-1357.2</v>
      </c>
      <c r="G181" s="40">
        <v>1804.8</v>
      </c>
      <c r="H181" s="17" t="s">
        <v>27</v>
      </c>
      <c r="I181" s="40">
        <v>-211</v>
      </c>
      <c r="J181" s="3">
        <v>236.6</v>
      </c>
      <c r="K181" s="26" t="s">
        <v>27</v>
      </c>
      <c r="L181" s="74">
        <f t="shared" si="2"/>
        <v>1608.8999999999996</v>
      </c>
      <c r="M181" s="75">
        <v>1608.9</v>
      </c>
    </row>
    <row r="182" spans="1:13" x14ac:dyDescent="0.25">
      <c r="A182" s="14" t="s">
        <v>245</v>
      </c>
      <c r="B182" s="3"/>
      <c r="C182" s="3"/>
      <c r="D182" s="3"/>
      <c r="E182" s="3"/>
      <c r="F182" s="40">
        <v>-907.6</v>
      </c>
      <c r="G182" s="40">
        <v>1201</v>
      </c>
      <c r="H182" s="17" t="s">
        <v>27</v>
      </c>
      <c r="I182" s="40">
        <v>-337.8</v>
      </c>
      <c r="J182" s="3">
        <v>-44.4</v>
      </c>
      <c r="K182" s="26" t="s">
        <v>27</v>
      </c>
      <c r="L182" s="72">
        <f t="shared" si="2"/>
        <v>1564.4999999999995</v>
      </c>
      <c r="M182" s="70"/>
    </row>
    <row r="183" spans="1:13" x14ac:dyDescent="0.25">
      <c r="A183" s="14" t="s">
        <v>246</v>
      </c>
      <c r="B183" s="3"/>
      <c r="C183" s="3"/>
      <c r="D183" s="3"/>
      <c r="E183" s="3"/>
      <c r="F183" s="40">
        <v>-1075.5999999999999</v>
      </c>
      <c r="G183" s="40">
        <v>1773.9</v>
      </c>
      <c r="H183" s="17" t="s">
        <v>27</v>
      </c>
      <c r="I183" s="40">
        <v>-400.4</v>
      </c>
      <c r="J183" s="60">
        <v>-185</v>
      </c>
      <c r="K183" s="26" t="s">
        <v>27</v>
      </c>
      <c r="L183" s="72">
        <f t="shared" si="2"/>
        <v>1379.4999999999995</v>
      </c>
      <c r="M183" s="70"/>
    </row>
    <row r="184" spans="1:13" x14ac:dyDescent="0.25">
      <c r="A184" s="14" t="s">
        <v>247</v>
      </c>
      <c r="B184" s="3"/>
      <c r="C184" s="3"/>
      <c r="D184" s="3"/>
      <c r="E184" s="3"/>
      <c r="F184" s="40">
        <v>-1079.7</v>
      </c>
      <c r="G184" s="40">
        <v>836.7</v>
      </c>
      <c r="H184" s="17" t="s">
        <v>27</v>
      </c>
      <c r="I184" s="40">
        <v>-410.5</v>
      </c>
      <c r="J184" s="3">
        <v>-170.5</v>
      </c>
      <c r="K184" s="26" t="s">
        <v>27</v>
      </c>
      <c r="L184" s="72">
        <f t="shared" si="2"/>
        <v>1208.9999999999995</v>
      </c>
      <c r="M184" s="70"/>
    </row>
    <row r="185" spans="1:13" x14ac:dyDescent="0.25">
      <c r="A185" s="14" t="s">
        <v>248</v>
      </c>
      <c r="B185" s="3"/>
      <c r="C185" s="3"/>
      <c r="D185" s="3"/>
      <c r="E185" s="3"/>
      <c r="F185" s="40">
        <v>-620.4</v>
      </c>
      <c r="G185" s="40">
        <v>1258.3</v>
      </c>
      <c r="H185" s="17" t="s">
        <v>27</v>
      </c>
      <c r="I185" s="40">
        <v>-559</v>
      </c>
      <c r="J185" s="3">
        <v>79</v>
      </c>
      <c r="K185" s="26" t="s">
        <v>27</v>
      </c>
      <c r="L185" s="74">
        <f t="shared" si="2"/>
        <v>1287.9999999999995</v>
      </c>
      <c r="M185" s="75">
        <v>1287.9999999999995</v>
      </c>
    </row>
    <row r="186" spans="1:13" x14ac:dyDescent="0.25">
      <c r="A186" s="14" t="s">
        <v>249</v>
      </c>
      <c r="B186" s="3"/>
      <c r="C186" s="3"/>
      <c r="D186" s="3"/>
      <c r="E186" s="3"/>
      <c r="F186" s="40">
        <v>-20.7</v>
      </c>
      <c r="G186" s="40">
        <v>-52</v>
      </c>
      <c r="H186" s="17" t="s">
        <v>27</v>
      </c>
      <c r="I186" s="40">
        <v>282.8</v>
      </c>
      <c r="J186" s="3">
        <v>210.1</v>
      </c>
      <c r="K186" s="26" t="s">
        <v>27</v>
      </c>
      <c r="L186" s="72">
        <f t="shared" si="2"/>
        <v>1498.0999999999995</v>
      </c>
      <c r="M186" s="70"/>
    </row>
    <row r="187" spans="1:13" x14ac:dyDescent="0.25">
      <c r="A187" s="14" t="s">
        <v>250</v>
      </c>
      <c r="B187" s="3"/>
      <c r="C187" s="3"/>
      <c r="D187" s="3"/>
      <c r="E187" s="3"/>
      <c r="F187" s="40">
        <v>-389.3</v>
      </c>
      <c r="G187" s="40">
        <v>941.4</v>
      </c>
      <c r="H187" s="17" t="s">
        <v>27</v>
      </c>
      <c r="I187" s="40">
        <v>-378.7</v>
      </c>
      <c r="J187" s="3">
        <v>173.4</v>
      </c>
      <c r="K187" s="26" t="s">
        <v>27</v>
      </c>
      <c r="L187" s="72">
        <f t="shared" si="2"/>
        <v>1671.4999999999995</v>
      </c>
      <c r="M187" s="70"/>
    </row>
    <row r="188" spans="1:13" x14ac:dyDescent="0.25">
      <c r="A188" s="14" t="s">
        <v>251</v>
      </c>
      <c r="B188" s="3"/>
      <c r="C188" s="3"/>
      <c r="D188" s="3"/>
      <c r="E188" s="3"/>
      <c r="F188" s="40">
        <v>-669.4</v>
      </c>
      <c r="G188" s="40">
        <v>722.5</v>
      </c>
      <c r="H188" s="17" t="s">
        <v>27</v>
      </c>
      <c r="I188" s="40">
        <v>171.7</v>
      </c>
      <c r="J188" s="3">
        <v>224.8</v>
      </c>
      <c r="K188" s="26" t="s">
        <v>27</v>
      </c>
      <c r="L188" s="72">
        <f t="shared" si="2"/>
        <v>1896.2999999999995</v>
      </c>
      <c r="M188" s="70"/>
    </row>
    <row r="189" spans="1:13" x14ac:dyDescent="0.25">
      <c r="A189" s="14" t="s">
        <v>252</v>
      </c>
      <c r="B189" s="3"/>
      <c r="C189" s="3"/>
      <c r="D189" s="3"/>
      <c r="E189" s="3"/>
      <c r="F189" s="40">
        <v>-520.20000000000005</v>
      </c>
      <c r="G189" s="40">
        <v>665.1</v>
      </c>
      <c r="H189" s="17" t="s">
        <v>27</v>
      </c>
      <c r="I189" s="40">
        <v>-96.1</v>
      </c>
      <c r="J189" s="3">
        <v>48.8</v>
      </c>
      <c r="K189" s="26" t="s">
        <v>27</v>
      </c>
      <c r="L189" s="74">
        <f t="shared" si="2"/>
        <v>1945.0999999999995</v>
      </c>
      <c r="M189" s="75">
        <v>1945.0999999999995</v>
      </c>
    </row>
    <row r="190" spans="1:13" x14ac:dyDescent="0.25">
      <c r="A190" s="14" t="s">
        <v>253</v>
      </c>
      <c r="B190" s="3"/>
      <c r="C190" s="3"/>
      <c r="D190" s="3"/>
      <c r="E190" s="3"/>
      <c r="F190" s="40">
        <v>-139.1</v>
      </c>
      <c r="G190" s="40">
        <v>758.9</v>
      </c>
      <c r="H190" s="17" t="s">
        <v>27</v>
      </c>
      <c r="I190" s="40">
        <v>-464</v>
      </c>
      <c r="J190" s="3">
        <v>155.80000000000001</v>
      </c>
      <c r="K190" s="26" t="s">
        <v>27</v>
      </c>
      <c r="L190" s="72">
        <f t="shared" si="2"/>
        <v>2100.8999999999996</v>
      </c>
      <c r="M190" s="70"/>
    </row>
    <row r="191" spans="1:13" x14ac:dyDescent="0.25">
      <c r="A191" s="14" t="s">
        <v>254</v>
      </c>
      <c r="B191" s="3"/>
      <c r="C191" s="3"/>
      <c r="D191" s="3"/>
      <c r="E191" s="3"/>
      <c r="F191" s="40">
        <v>-962.9</v>
      </c>
      <c r="G191" s="40">
        <v>535.6</v>
      </c>
      <c r="H191" s="17" t="s">
        <v>27</v>
      </c>
      <c r="I191" s="40">
        <v>494.7</v>
      </c>
      <c r="J191" s="3">
        <v>67.3</v>
      </c>
      <c r="K191" s="26" t="s">
        <v>27</v>
      </c>
      <c r="L191" s="72">
        <f t="shared" si="2"/>
        <v>2168.1999999999998</v>
      </c>
      <c r="M191" s="70"/>
    </row>
    <row r="192" spans="1:13" x14ac:dyDescent="0.25">
      <c r="A192" s="14" t="s">
        <v>255</v>
      </c>
      <c r="B192" s="3"/>
      <c r="C192" s="3"/>
      <c r="D192" s="3"/>
      <c r="E192" s="3"/>
      <c r="F192" s="40">
        <v>-779</v>
      </c>
      <c r="G192" s="40">
        <v>614.4</v>
      </c>
      <c r="H192" s="17" t="s">
        <v>27</v>
      </c>
      <c r="I192" s="40">
        <v>219.6</v>
      </c>
      <c r="J192" s="3">
        <v>55.1</v>
      </c>
      <c r="K192" s="26" t="s">
        <v>27</v>
      </c>
      <c r="L192" s="72">
        <f t="shared" si="2"/>
        <v>2223.2999999999997</v>
      </c>
      <c r="M192" s="70"/>
    </row>
    <row r="193" spans="1:13" x14ac:dyDescent="0.25">
      <c r="A193" s="14" t="s">
        <v>256</v>
      </c>
      <c r="B193" s="3"/>
      <c r="C193" s="3"/>
      <c r="D193" s="3"/>
      <c r="E193" s="3"/>
      <c r="F193" s="40">
        <v>-812</v>
      </c>
      <c r="G193" s="40">
        <v>1348.2</v>
      </c>
      <c r="H193" s="17" t="s">
        <v>27</v>
      </c>
      <c r="I193" s="40">
        <v>-380.2</v>
      </c>
      <c r="J193" s="3">
        <v>156</v>
      </c>
      <c r="K193" s="26" t="s">
        <v>27</v>
      </c>
      <c r="L193" s="74">
        <f t="shared" si="2"/>
        <v>2379.2999999999997</v>
      </c>
      <c r="M193" s="74">
        <v>2379.2999999999997</v>
      </c>
    </row>
    <row r="194" spans="1:13" x14ac:dyDescent="0.25">
      <c r="A194" s="14" t="s">
        <v>257</v>
      </c>
      <c r="B194" s="3"/>
      <c r="C194" s="3"/>
      <c r="D194" s="3"/>
      <c r="E194" s="3"/>
      <c r="F194" s="40">
        <v>-543.29999999999995</v>
      </c>
      <c r="G194" s="40">
        <v>772.8</v>
      </c>
      <c r="H194" s="3">
        <v>70</v>
      </c>
      <c r="I194" s="40">
        <v>-88.6</v>
      </c>
      <c r="J194" s="3">
        <v>210.9</v>
      </c>
      <c r="K194" s="26" t="s">
        <v>27</v>
      </c>
      <c r="L194" s="72">
        <f t="shared" si="2"/>
        <v>2590.1999999999998</v>
      </c>
      <c r="M194" s="70"/>
    </row>
    <row r="195" spans="1:13" x14ac:dyDescent="0.25">
      <c r="A195" s="14" t="s">
        <v>258</v>
      </c>
      <c r="B195" s="3"/>
      <c r="C195" s="3"/>
      <c r="D195" s="3"/>
      <c r="E195" s="3"/>
      <c r="F195" s="40">
        <v>-1187.9000000000001</v>
      </c>
      <c r="G195" s="40">
        <v>1325.8</v>
      </c>
      <c r="H195" s="17" t="s">
        <v>27</v>
      </c>
      <c r="I195" s="40">
        <v>-41.1</v>
      </c>
      <c r="J195" s="3">
        <v>96.8</v>
      </c>
      <c r="K195" s="26" t="s">
        <v>27</v>
      </c>
      <c r="L195" s="72">
        <f t="shared" si="2"/>
        <v>2687</v>
      </c>
      <c r="M195" s="70"/>
    </row>
    <row r="196" spans="1:13" x14ac:dyDescent="0.25">
      <c r="A196" s="14" t="s">
        <v>259</v>
      </c>
      <c r="B196" s="3"/>
      <c r="C196" s="3"/>
      <c r="D196" s="3"/>
      <c r="E196" s="3"/>
      <c r="F196" s="40">
        <v>-1650.3</v>
      </c>
      <c r="G196" s="40">
        <v>1063.5</v>
      </c>
      <c r="H196" s="17" t="s">
        <v>27</v>
      </c>
      <c r="I196" s="40">
        <v>537.6</v>
      </c>
      <c r="J196" s="3">
        <v>-49.2</v>
      </c>
      <c r="K196" s="26" t="s">
        <v>27</v>
      </c>
      <c r="L196" s="72">
        <f t="shared" si="2"/>
        <v>2637.8</v>
      </c>
      <c r="M196" s="70"/>
    </row>
    <row r="197" spans="1:13" x14ac:dyDescent="0.25">
      <c r="A197" s="14" t="s">
        <v>260</v>
      </c>
      <c r="B197" s="3"/>
      <c r="C197" s="3"/>
      <c r="D197" s="3"/>
      <c r="E197" s="3"/>
      <c r="F197" s="40">
        <v>-1489</v>
      </c>
      <c r="G197" s="40">
        <v>1371.2</v>
      </c>
      <c r="H197" s="17" t="s">
        <v>27</v>
      </c>
      <c r="I197" s="40">
        <v>278.3</v>
      </c>
      <c r="J197" s="3">
        <v>160.5</v>
      </c>
      <c r="K197" s="26" t="s">
        <v>27</v>
      </c>
      <c r="L197" s="74">
        <f t="shared" si="2"/>
        <v>2798.3</v>
      </c>
      <c r="M197" s="75">
        <v>2798.3</v>
      </c>
    </row>
    <row r="198" spans="1:13" x14ac:dyDescent="0.25">
      <c r="A198" s="14" t="s">
        <v>261</v>
      </c>
      <c r="B198" s="3"/>
      <c r="C198" s="3"/>
      <c r="D198" s="3"/>
      <c r="E198" s="3"/>
      <c r="F198" s="40">
        <v>-1335.6</v>
      </c>
      <c r="G198" s="40">
        <v>2346.1999999999998</v>
      </c>
      <c r="H198" s="17" t="s">
        <v>27</v>
      </c>
      <c r="I198" s="40">
        <v>-1018.5</v>
      </c>
      <c r="J198" s="40">
        <v>159</v>
      </c>
      <c r="K198" s="3">
        <v>-166.8</v>
      </c>
      <c r="L198" s="72">
        <f t="shared" ref="L198:L209" si="4">L197+J198-K198</f>
        <v>3124.1000000000004</v>
      </c>
      <c r="M198" s="76"/>
    </row>
    <row r="199" spans="1:13" x14ac:dyDescent="0.25">
      <c r="A199" s="14" t="s">
        <v>262</v>
      </c>
      <c r="B199" s="3"/>
      <c r="C199" s="3"/>
      <c r="D199" s="3"/>
      <c r="E199" s="3"/>
      <c r="F199" s="40">
        <v>-2554.4</v>
      </c>
      <c r="G199" s="40">
        <v>2670.8</v>
      </c>
      <c r="H199" s="17" t="s">
        <v>27</v>
      </c>
      <c r="I199" s="40">
        <v>98.4</v>
      </c>
      <c r="J199" s="40">
        <v>231.5</v>
      </c>
      <c r="K199" s="3">
        <v>-16.600000000000001</v>
      </c>
      <c r="L199" s="72">
        <f t="shared" si="4"/>
        <v>3372.2000000000003</v>
      </c>
      <c r="M199" s="76"/>
    </row>
    <row r="200" spans="1:13" x14ac:dyDescent="0.25">
      <c r="A200" s="14" t="s">
        <v>263</v>
      </c>
      <c r="B200" s="3"/>
      <c r="C200" s="3"/>
      <c r="D200" s="3"/>
      <c r="E200" s="3"/>
      <c r="F200" s="40">
        <v>-3178.6</v>
      </c>
      <c r="G200" s="40">
        <v>3614.4</v>
      </c>
      <c r="H200" s="17" t="s">
        <v>27</v>
      </c>
      <c r="I200" s="40">
        <v>-243.4</v>
      </c>
      <c r="J200" s="40">
        <v>226.2</v>
      </c>
      <c r="K200" s="3">
        <v>-33.700000000000003</v>
      </c>
      <c r="L200" s="72">
        <f t="shared" si="4"/>
        <v>3632.1</v>
      </c>
      <c r="M200" s="76"/>
    </row>
    <row r="201" spans="1:13" x14ac:dyDescent="0.25">
      <c r="A201" s="14" t="s">
        <v>264</v>
      </c>
      <c r="B201" s="3"/>
      <c r="C201" s="3"/>
      <c r="D201" s="3"/>
      <c r="E201" s="3"/>
      <c r="F201" s="40">
        <v>-3365.6</v>
      </c>
      <c r="G201" s="40">
        <v>2643.1</v>
      </c>
      <c r="H201" s="17" t="s">
        <v>27</v>
      </c>
      <c r="I201" s="40">
        <v>1021.2</v>
      </c>
      <c r="J201" s="40">
        <v>299.5</v>
      </c>
      <c r="K201" s="77">
        <v>-0.8</v>
      </c>
      <c r="L201" s="74">
        <f t="shared" si="4"/>
        <v>3932.4</v>
      </c>
      <c r="M201" s="74">
        <v>3932.4</v>
      </c>
    </row>
    <row r="202" spans="1:13" x14ac:dyDescent="0.25">
      <c r="A202" s="14" t="s">
        <v>265</v>
      </c>
      <c r="B202" s="3"/>
      <c r="C202" s="3"/>
      <c r="D202" s="3"/>
      <c r="E202" s="3"/>
      <c r="F202" s="40">
        <v>-2584.6999999999998</v>
      </c>
      <c r="G202" s="40">
        <v>2643.8</v>
      </c>
      <c r="H202" s="17" t="s">
        <v>27</v>
      </c>
      <c r="I202" s="40">
        <v>154.80000000000001</v>
      </c>
      <c r="J202" s="40">
        <v>267.10000000000002</v>
      </c>
      <c r="K202" s="3">
        <v>-53.1</v>
      </c>
      <c r="L202" s="72">
        <f t="shared" si="4"/>
        <v>4252.6000000000004</v>
      </c>
      <c r="M202" s="76"/>
    </row>
    <row r="203" spans="1:13" x14ac:dyDescent="0.25">
      <c r="A203" s="14" t="s">
        <v>266</v>
      </c>
      <c r="B203" s="3"/>
      <c r="C203" s="3"/>
      <c r="D203" s="3"/>
      <c r="E203" s="3"/>
      <c r="F203" s="40">
        <v>-3877.5</v>
      </c>
      <c r="G203" s="40">
        <v>6508.2</v>
      </c>
      <c r="H203" s="17" t="s">
        <v>27</v>
      </c>
      <c r="I203" s="40">
        <v>-3183.9</v>
      </c>
      <c r="J203" s="40">
        <v>-562.1</v>
      </c>
      <c r="K203" s="3">
        <v>8.9</v>
      </c>
      <c r="L203" s="72">
        <f t="shared" si="4"/>
        <v>3681.6000000000004</v>
      </c>
      <c r="M203" s="76"/>
    </row>
    <row r="204" spans="1:13" x14ac:dyDescent="0.25">
      <c r="A204" s="14" t="s">
        <v>267</v>
      </c>
      <c r="B204" s="3"/>
      <c r="C204" s="3"/>
      <c r="D204" s="3"/>
      <c r="E204" s="3"/>
      <c r="F204" s="40">
        <v>-5078.6000000000004</v>
      </c>
      <c r="G204" s="40">
        <v>7455.7</v>
      </c>
      <c r="H204" s="17" t="s">
        <v>27</v>
      </c>
      <c r="I204" s="40">
        <v>-2127.4</v>
      </c>
      <c r="J204" s="40">
        <v>244.4</v>
      </c>
      <c r="K204" s="3">
        <v>5.3</v>
      </c>
      <c r="L204" s="72">
        <f t="shared" si="4"/>
        <v>3920.7000000000003</v>
      </c>
      <c r="M204" s="76"/>
    </row>
    <row r="205" spans="1:13" x14ac:dyDescent="0.25">
      <c r="A205" s="14" t="s">
        <v>268</v>
      </c>
      <c r="B205" s="3"/>
      <c r="C205" s="3"/>
      <c r="D205" s="3"/>
      <c r="E205" s="3"/>
      <c r="F205" s="40">
        <v>-4699.8</v>
      </c>
      <c r="G205" s="40">
        <v>10008.6</v>
      </c>
      <c r="H205" s="17" t="s">
        <v>27</v>
      </c>
      <c r="I205" s="40">
        <v>-4064.5</v>
      </c>
      <c r="J205" s="40">
        <v>1082</v>
      </c>
      <c r="K205" s="77">
        <v>162.30000000000001</v>
      </c>
      <c r="L205" s="74">
        <f t="shared" si="4"/>
        <v>4840.4000000000005</v>
      </c>
      <c r="M205" s="78">
        <v>4840.4000000000005</v>
      </c>
    </row>
    <row r="206" spans="1:13" x14ac:dyDescent="0.25">
      <c r="A206" s="14" t="s">
        <v>269</v>
      </c>
      <c r="B206" s="3"/>
      <c r="C206" s="3"/>
      <c r="D206" s="3"/>
      <c r="E206" s="3"/>
      <c r="F206" s="40">
        <v>-4093.6</v>
      </c>
      <c r="G206" s="40">
        <v>2614</v>
      </c>
      <c r="H206" s="17" t="s">
        <v>27</v>
      </c>
      <c r="I206" s="40">
        <v>-83.5</v>
      </c>
      <c r="J206" s="40">
        <v>-1703</v>
      </c>
      <c r="K206" s="3">
        <v>139.80000000000001</v>
      </c>
      <c r="L206" s="72">
        <f t="shared" si="4"/>
        <v>2997.6000000000004</v>
      </c>
      <c r="M206" s="76"/>
    </row>
    <row r="207" spans="1:13" x14ac:dyDescent="0.25">
      <c r="A207" s="14" t="s">
        <v>270</v>
      </c>
      <c r="B207" s="3"/>
      <c r="C207" s="3"/>
      <c r="D207" s="3"/>
      <c r="E207" s="3"/>
      <c r="F207" s="40">
        <v>-2523.6999999999998</v>
      </c>
      <c r="G207" s="40">
        <v>3178</v>
      </c>
      <c r="H207" s="17" t="s">
        <v>27</v>
      </c>
      <c r="I207" s="40">
        <v>-1790.9</v>
      </c>
      <c r="J207" s="40">
        <v>-1170.7</v>
      </c>
      <c r="K207" s="3">
        <v>34.200000000000003</v>
      </c>
      <c r="L207" s="72">
        <f t="shared" si="4"/>
        <v>1792.7000000000003</v>
      </c>
      <c r="M207" s="76"/>
    </row>
    <row r="208" spans="1:13" x14ac:dyDescent="0.25">
      <c r="A208" s="14" t="s">
        <v>271</v>
      </c>
      <c r="B208" s="3"/>
      <c r="C208" s="3"/>
      <c r="D208" s="3"/>
      <c r="E208" s="3"/>
      <c r="F208" s="40">
        <v>-375.1</v>
      </c>
      <c r="G208" s="40">
        <v>2978.2</v>
      </c>
      <c r="H208" s="17" t="s">
        <v>27</v>
      </c>
      <c r="I208" s="40">
        <v>-3019.1</v>
      </c>
      <c r="J208" s="40">
        <v>-205.3</v>
      </c>
      <c r="K208" s="3">
        <v>-210.7</v>
      </c>
      <c r="L208" s="72">
        <f t="shared" si="4"/>
        <v>1798.1000000000004</v>
      </c>
      <c r="M208" s="76"/>
    </row>
    <row r="209" spans="1:13" x14ac:dyDescent="0.25">
      <c r="A209" s="67" t="s">
        <v>272</v>
      </c>
      <c r="B209" s="6"/>
      <c r="C209" s="6"/>
      <c r="D209" s="6"/>
      <c r="E209" s="3"/>
      <c r="F209" s="79">
        <v>1102.2</v>
      </c>
      <c r="G209" s="79">
        <v>1207.3</v>
      </c>
      <c r="H209" s="49" t="s">
        <v>27</v>
      </c>
      <c r="I209" s="79">
        <v>-2512.1999999999998</v>
      </c>
      <c r="J209" s="79">
        <v>-123.9</v>
      </c>
      <c r="K209" s="5">
        <v>-78.8</v>
      </c>
      <c r="L209" s="80">
        <f t="shared" si="4"/>
        <v>1753.0000000000002</v>
      </c>
      <c r="M209" s="81">
        <v>1753.0000000000002</v>
      </c>
    </row>
    <row r="210" spans="1:13" x14ac:dyDescent="0.25">
      <c r="A210" s="181" t="s">
        <v>273</v>
      </c>
      <c r="B210" s="181"/>
      <c r="C210" s="181"/>
      <c r="D210" s="181"/>
      <c r="E210" s="3"/>
      <c r="F210" s="181" t="s">
        <v>273</v>
      </c>
      <c r="G210" s="181"/>
      <c r="H210" s="181"/>
      <c r="I210" s="181"/>
      <c r="J210" s="3"/>
      <c r="K210" s="3"/>
      <c r="L210" s="3"/>
      <c r="M210" s="3"/>
    </row>
    <row r="211" spans="1:13" x14ac:dyDescent="0.25">
      <c r="A211" s="182"/>
      <c r="B211" s="182"/>
      <c r="C211" s="182"/>
      <c r="D211" s="182"/>
      <c r="E211" s="3"/>
      <c r="F211" s="182"/>
      <c r="G211" s="182"/>
      <c r="H211" s="182"/>
      <c r="I211" s="182"/>
      <c r="J211" s="3"/>
      <c r="K211" s="3"/>
      <c r="L211" s="3"/>
      <c r="M211" s="3"/>
    </row>
    <row r="212" spans="1:13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</row>
  </sheetData>
  <mergeCells count="24">
    <mergeCell ref="K74:K76"/>
    <mergeCell ref="L74:L76"/>
    <mergeCell ref="M74:M76"/>
    <mergeCell ref="F74:F76"/>
    <mergeCell ref="G74:G76"/>
    <mergeCell ref="H74:H76"/>
    <mergeCell ref="I74:I76"/>
    <mergeCell ref="J74:J76"/>
    <mergeCell ref="A210:D211"/>
    <mergeCell ref="F210:I211"/>
    <mergeCell ref="A1:C1"/>
    <mergeCell ref="F1:M1"/>
    <mergeCell ref="B2:B4"/>
    <mergeCell ref="C2:C4"/>
    <mergeCell ref="D2:D4"/>
    <mergeCell ref="F2:F4"/>
    <mergeCell ref="G2:G4"/>
    <mergeCell ref="H2:H4"/>
    <mergeCell ref="I2:I4"/>
    <mergeCell ref="J2:J4"/>
    <mergeCell ref="K2:K4"/>
    <mergeCell ref="L2:L4"/>
    <mergeCell ref="M2:M4"/>
    <mergeCell ref="F73:M73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38"/>
  <sheetViews>
    <sheetView workbookViewId="0">
      <pane xSplit="1" ySplit="6" topLeftCell="AO7" activePane="bottomRight" state="frozen"/>
      <selection pane="topRight" activeCell="B1" sqref="B1"/>
      <selection pane="bottomLeft" activeCell="A5" sqref="A5"/>
      <selection pane="bottomRight" activeCell="F7" sqref="F7"/>
    </sheetView>
  </sheetViews>
  <sheetFormatPr baseColWidth="10" defaultColWidth="8" defaultRowHeight="15.75" x14ac:dyDescent="0.25"/>
  <cols>
    <col min="1" max="1" width="13.125" style="147" customWidth="1"/>
    <col min="2" max="2" width="10" style="147" customWidth="1"/>
    <col min="3" max="3" width="9.5" style="147" customWidth="1"/>
    <col min="4" max="4" width="12.875" style="147" customWidth="1"/>
    <col min="5" max="5" width="19.125" style="147" customWidth="1"/>
    <col min="6" max="6" width="14" style="147" customWidth="1"/>
    <col min="7" max="7" width="9.5" style="147" customWidth="1"/>
    <col min="8" max="8" width="12.5" style="147" customWidth="1"/>
    <col min="9" max="9" width="11.125" style="147" customWidth="1"/>
    <col min="10" max="10" width="13.625" style="147" customWidth="1"/>
    <col min="11" max="11" width="11.875" style="147" customWidth="1"/>
    <col min="12" max="12" width="11.25" style="147" customWidth="1"/>
    <col min="13" max="13" width="13.125" style="147" customWidth="1"/>
    <col min="14" max="14" width="20.5" style="147" customWidth="1"/>
    <col min="15" max="16" width="13.75" style="147" customWidth="1"/>
    <col min="17" max="17" width="11" style="147" customWidth="1"/>
    <col min="18" max="18" width="12.5" style="147" customWidth="1"/>
    <col min="19" max="19" width="13.75" style="147" customWidth="1"/>
    <col min="20" max="20" width="16.625" style="147" customWidth="1"/>
    <col min="21" max="21" width="15.25" style="147" customWidth="1"/>
    <col min="22" max="22" width="10.75" style="147" customWidth="1"/>
    <col min="23" max="23" width="13.75" style="147" customWidth="1"/>
    <col min="24" max="24" width="15" style="147" customWidth="1"/>
    <col min="25" max="25" width="12.5" style="147" customWidth="1"/>
    <col min="26" max="26" width="11.75" style="147" customWidth="1"/>
    <col min="27" max="27" width="12.25" style="147" customWidth="1"/>
    <col min="28" max="28" width="11.5" style="147" customWidth="1"/>
    <col min="29" max="29" width="11.25" style="147" customWidth="1"/>
    <col min="30" max="30" width="15.875" style="147" customWidth="1"/>
    <col min="31" max="31" width="18.625" style="147" customWidth="1"/>
    <col min="32" max="32" width="15.875" style="147" customWidth="1"/>
    <col min="33" max="33" width="15.5" style="147" customWidth="1"/>
    <col min="34" max="34" width="19" style="147" customWidth="1"/>
    <col min="35" max="35" width="19.375" style="147" customWidth="1"/>
    <col min="36" max="36" width="19.625" style="147" customWidth="1"/>
    <col min="37" max="38" width="20.375" style="147" customWidth="1"/>
    <col min="39" max="39" width="21" style="147" customWidth="1"/>
    <col min="40" max="40" width="16.75" style="147" customWidth="1"/>
    <col min="41" max="41" width="15.125" style="147" customWidth="1"/>
    <col min="42" max="42" width="14.875" style="147" customWidth="1"/>
    <col min="43" max="43" width="17.5" style="147" customWidth="1"/>
    <col min="44" max="44" width="15.625" style="147" customWidth="1"/>
    <col min="45" max="45" width="10" style="147" customWidth="1"/>
    <col min="46" max="46" width="14.25" style="147" customWidth="1"/>
    <col min="47" max="47" width="16.75" style="147" customWidth="1"/>
    <col min="48" max="16384" width="8" style="147"/>
  </cols>
  <sheetData>
    <row r="1" spans="1:47" ht="15.75" customHeight="1" x14ac:dyDescent="0.25">
      <c r="B1" s="194" t="s">
        <v>356</v>
      </c>
      <c r="C1" s="194"/>
      <c r="D1" s="194"/>
      <c r="E1" s="194"/>
      <c r="F1" s="194"/>
      <c r="G1" s="194"/>
      <c r="H1" s="194"/>
      <c r="I1" s="194"/>
      <c r="J1" s="194"/>
    </row>
    <row r="2" spans="1:47" x14ac:dyDescent="0.25">
      <c r="B2" s="194"/>
      <c r="C2" s="194"/>
      <c r="D2" s="194"/>
      <c r="E2" s="194"/>
      <c r="F2" s="194"/>
      <c r="G2" s="194"/>
      <c r="H2" s="194"/>
      <c r="I2" s="194"/>
      <c r="J2" s="194"/>
    </row>
    <row r="3" spans="1:47" x14ac:dyDescent="0.25">
      <c r="B3" s="148">
        <v>1</v>
      </c>
      <c r="C3" s="148">
        <v>2</v>
      </c>
      <c r="D3" s="148">
        <v>3</v>
      </c>
      <c r="E3" s="148">
        <v>4</v>
      </c>
      <c r="F3" s="148">
        <v>5</v>
      </c>
      <c r="G3" s="148">
        <v>6</v>
      </c>
      <c r="H3" s="148">
        <v>7</v>
      </c>
      <c r="I3" s="148">
        <v>8</v>
      </c>
      <c r="J3" s="148">
        <v>9</v>
      </c>
      <c r="K3" s="148">
        <v>10</v>
      </c>
      <c r="L3" s="148">
        <v>11</v>
      </c>
      <c r="M3" s="148">
        <v>12</v>
      </c>
      <c r="N3" s="148">
        <v>13</v>
      </c>
      <c r="O3" s="148">
        <v>14</v>
      </c>
      <c r="P3" s="148">
        <v>15</v>
      </c>
      <c r="Q3" s="148">
        <v>16</v>
      </c>
      <c r="R3" s="148">
        <v>17</v>
      </c>
      <c r="S3" s="148">
        <v>18</v>
      </c>
      <c r="T3" s="148">
        <v>19</v>
      </c>
      <c r="U3" s="148">
        <v>20</v>
      </c>
      <c r="V3" s="148">
        <v>21</v>
      </c>
      <c r="W3" s="148">
        <v>22</v>
      </c>
      <c r="X3" s="148">
        <v>23</v>
      </c>
      <c r="Y3" s="148">
        <v>24</v>
      </c>
      <c r="Z3" s="148">
        <v>25</v>
      </c>
      <c r="AA3" s="148">
        <v>26</v>
      </c>
      <c r="AB3" s="148">
        <v>27</v>
      </c>
      <c r="AC3" s="148">
        <v>28</v>
      </c>
      <c r="AD3" s="148">
        <v>29</v>
      </c>
      <c r="AE3" s="148">
        <v>30</v>
      </c>
      <c r="AF3" s="148">
        <v>31</v>
      </c>
      <c r="AG3" s="148">
        <v>32</v>
      </c>
      <c r="AH3" s="148">
        <v>33</v>
      </c>
      <c r="AI3" s="148">
        <v>34</v>
      </c>
      <c r="AJ3" s="148">
        <v>35</v>
      </c>
      <c r="AK3" s="148">
        <v>36</v>
      </c>
      <c r="AL3" s="148">
        <v>37</v>
      </c>
      <c r="AM3" s="148">
        <v>38</v>
      </c>
      <c r="AN3" s="148">
        <v>39</v>
      </c>
      <c r="AO3" s="148">
        <v>40</v>
      </c>
      <c r="AP3" s="148">
        <v>41</v>
      </c>
      <c r="AQ3" s="148">
        <v>42</v>
      </c>
      <c r="AR3" s="148">
        <v>43</v>
      </c>
      <c r="AS3" s="148">
        <v>44</v>
      </c>
      <c r="AT3" s="148">
        <v>45</v>
      </c>
      <c r="AU3" s="148">
        <v>46</v>
      </c>
    </row>
    <row r="4" spans="1:47" ht="19.5" customHeight="1" x14ac:dyDescent="0.25">
      <c r="A4" s="188"/>
      <c r="B4" s="188" t="s">
        <v>311</v>
      </c>
      <c r="C4" s="187" t="s">
        <v>312</v>
      </c>
      <c r="D4" s="187" t="s">
        <v>313</v>
      </c>
      <c r="E4" s="189" t="s">
        <v>314</v>
      </c>
      <c r="F4" s="187" t="s">
        <v>315</v>
      </c>
      <c r="G4" s="187" t="s">
        <v>316</v>
      </c>
      <c r="H4" s="187" t="s">
        <v>317</v>
      </c>
      <c r="I4" s="187" t="s">
        <v>318</v>
      </c>
      <c r="J4" s="187" t="s">
        <v>319</v>
      </c>
      <c r="K4" s="187" t="s">
        <v>320</v>
      </c>
      <c r="L4" s="187" t="s">
        <v>321</v>
      </c>
      <c r="M4" s="187" t="s">
        <v>322</v>
      </c>
      <c r="N4" s="190" t="s">
        <v>323</v>
      </c>
      <c r="O4" s="190" t="s">
        <v>324</v>
      </c>
      <c r="P4" s="190" t="s">
        <v>325</v>
      </c>
      <c r="Q4" s="190" t="s">
        <v>326</v>
      </c>
      <c r="R4" s="190" t="s">
        <v>327</v>
      </c>
      <c r="S4" s="190" t="s">
        <v>328</v>
      </c>
      <c r="T4" s="190" t="s">
        <v>329</v>
      </c>
      <c r="U4" s="187" t="s">
        <v>330</v>
      </c>
      <c r="V4" s="187" t="s">
        <v>331</v>
      </c>
      <c r="W4" s="187" t="s">
        <v>332</v>
      </c>
      <c r="X4" s="187" t="s">
        <v>333</v>
      </c>
      <c r="Y4" s="190" t="s">
        <v>334</v>
      </c>
      <c r="Z4" s="190" t="s">
        <v>335</v>
      </c>
      <c r="AA4" s="196" t="s">
        <v>336</v>
      </c>
      <c r="AB4" s="187" t="s">
        <v>337</v>
      </c>
      <c r="AC4" s="192" t="s">
        <v>338</v>
      </c>
      <c r="AD4" s="192" t="s">
        <v>339</v>
      </c>
      <c r="AE4" s="192" t="s">
        <v>340</v>
      </c>
      <c r="AF4" s="192" t="s">
        <v>341</v>
      </c>
      <c r="AG4" s="193" t="s">
        <v>342</v>
      </c>
      <c r="AH4" s="193" t="s">
        <v>343</v>
      </c>
      <c r="AI4" s="193" t="s">
        <v>344</v>
      </c>
      <c r="AJ4" s="187" t="s">
        <v>345</v>
      </c>
      <c r="AK4" s="187" t="s">
        <v>346</v>
      </c>
      <c r="AL4" s="187" t="s">
        <v>347</v>
      </c>
      <c r="AM4" s="193" t="s">
        <v>348</v>
      </c>
      <c r="AN4" s="195" t="s">
        <v>349</v>
      </c>
      <c r="AO4" s="191" t="s">
        <v>350</v>
      </c>
      <c r="AP4" s="191" t="s">
        <v>351</v>
      </c>
      <c r="AQ4" s="191" t="s">
        <v>352</v>
      </c>
      <c r="AR4" s="192" t="s">
        <v>353</v>
      </c>
      <c r="AS4" s="187" t="s">
        <v>354</v>
      </c>
      <c r="AT4" s="195" t="s">
        <v>63</v>
      </c>
      <c r="AU4" s="187" t="s">
        <v>355</v>
      </c>
    </row>
    <row r="5" spans="1:47" x14ac:dyDescent="0.25">
      <c r="A5" s="188"/>
      <c r="B5" s="188"/>
      <c r="C5" s="187"/>
      <c r="D5" s="187"/>
      <c r="E5" s="189"/>
      <c r="F5" s="187"/>
      <c r="G5" s="187"/>
      <c r="H5" s="187"/>
      <c r="I5" s="187"/>
      <c r="J5" s="187"/>
      <c r="K5" s="187"/>
      <c r="L5" s="187"/>
      <c r="M5" s="187"/>
      <c r="N5" s="190"/>
      <c r="O5" s="190"/>
      <c r="P5" s="190"/>
      <c r="Q5" s="190"/>
      <c r="R5" s="190"/>
      <c r="S5" s="190"/>
      <c r="T5" s="190"/>
      <c r="U5" s="187"/>
      <c r="V5" s="187"/>
      <c r="W5" s="187"/>
      <c r="X5" s="187"/>
      <c r="Y5" s="190"/>
      <c r="Z5" s="190"/>
      <c r="AA5" s="196"/>
      <c r="AB5" s="187"/>
      <c r="AC5" s="192"/>
      <c r="AD5" s="192"/>
      <c r="AE5" s="192"/>
      <c r="AF5" s="192"/>
      <c r="AG5" s="193"/>
      <c r="AH5" s="193"/>
      <c r="AI5" s="193"/>
      <c r="AJ5" s="187"/>
      <c r="AK5" s="187"/>
      <c r="AL5" s="187"/>
      <c r="AM5" s="193"/>
      <c r="AN5" s="195"/>
      <c r="AO5" s="191"/>
      <c r="AP5" s="191"/>
      <c r="AQ5" s="191"/>
      <c r="AR5" s="192"/>
      <c r="AS5" s="187"/>
      <c r="AT5" s="195"/>
      <c r="AU5" s="187"/>
    </row>
    <row r="6" spans="1:47" x14ac:dyDescent="0.25">
      <c r="A6" s="188"/>
      <c r="B6" s="188"/>
      <c r="C6" s="187"/>
      <c r="D6" s="187"/>
      <c r="E6" s="189"/>
      <c r="F6" s="187"/>
      <c r="G6" s="187"/>
      <c r="H6" s="187"/>
      <c r="I6" s="187"/>
      <c r="J6" s="187"/>
      <c r="K6" s="187"/>
      <c r="L6" s="187"/>
      <c r="M6" s="187"/>
      <c r="N6" s="190"/>
      <c r="O6" s="190"/>
      <c r="P6" s="190"/>
      <c r="Q6" s="190"/>
      <c r="R6" s="190"/>
      <c r="S6" s="190"/>
      <c r="T6" s="190"/>
      <c r="U6" s="187"/>
      <c r="V6" s="187"/>
      <c r="W6" s="187"/>
      <c r="X6" s="187"/>
      <c r="Y6" s="190"/>
      <c r="Z6" s="190"/>
      <c r="AA6" s="196"/>
      <c r="AB6" s="187"/>
      <c r="AC6" s="192"/>
      <c r="AD6" s="192"/>
      <c r="AE6" s="192"/>
      <c r="AF6" s="192"/>
      <c r="AG6" s="193"/>
      <c r="AH6" s="193"/>
      <c r="AI6" s="193"/>
      <c r="AJ6" s="187"/>
      <c r="AK6" s="187"/>
      <c r="AL6" s="187"/>
      <c r="AM6" s="193"/>
      <c r="AN6" s="195"/>
      <c r="AO6" s="191"/>
      <c r="AP6" s="191"/>
      <c r="AQ6" s="191"/>
      <c r="AR6" s="192"/>
      <c r="AS6" s="187"/>
      <c r="AT6" s="195"/>
      <c r="AU6" s="187"/>
    </row>
    <row r="7" spans="1:47" x14ac:dyDescent="0.25">
      <c r="A7" s="149">
        <v>18264</v>
      </c>
      <c r="B7" s="150">
        <v>10.199999999999999</v>
      </c>
      <c r="C7" s="150">
        <v>185.8</v>
      </c>
      <c r="D7" s="150">
        <v>95.3</v>
      </c>
      <c r="E7" s="150">
        <f>D7+G7+F7</f>
        <v>119.9</v>
      </c>
      <c r="F7" s="150">
        <v>0</v>
      </c>
      <c r="G7" s="150">
        <v>24.6</v>
      </c>
      <c r="H7" s="151" t="s">
        <v>27</v>
      </c>
      <c r="I7" s="150">
        <v>26.2</v>
      </c>
      <c r="J7" s="150">
        <v>24.6</v>
      </c>
      <c r="K7" s="150">
        <v>2.2000000000000002</v>
      </c>
      <c r="L7" s="150">
        <v>2.7</v>
      </c>
      <c r="M7" s="150">
        <v>10.199999999999999</v>
      </c>
      <c r="N7" s="150">
        <v>175.7</v>
      </c>
      <c r="O7" s="150">
        <v>118</v>
      </c>
      <c r="P7" s="150">
        <v>17.8</v>
      </c>
      <c r="Q7" s="150">
        <v>0.7</v>
      </c>
      <c r="R7" s="150">
        <v>1.3</v>
      </c>
      <c r="S7" s="150">
        <v>1.6</v>
      </c>
      <c r="T7" s="150">
        <v>15.1</v>
      </c>
      <c r="U7" s="150">
        <v>15.7</v>
      </c>
      <c r="V7" s="150">
        <v>11.9</v>
      </c>
      <c r="W7" s="150">
        <v>2.4</v>
      </c>
      <c r="X7" s="150">
        <v>1.4</v>
      </c>
      <c r="Y7" s="150">
        <v>3.8</v>
      </c>
      <c r="Z7" s="150">
        <v>1.7</v>
      </c>
      <c r="AA7" s="150">
        <v>22.3</v>
      </c>
      <c r="AB7" s="150">
        <v>22.2</v>
      </c>
      <c r="AC7" s="150">
        <v>1.7</v>
      </c>
      <c r="AD7" s="150">
        <v>7.2</v>
      </c>
      <c r="AE7" s="150">
        <v>-5.5</v>
      </c>
      <c r="AF7" s="150">
        <v>0</v>
      </c>
      <c r="AG7" s="150">
        <v>20.399999999999999</v>
      </c>
      <c r="AH7" s="150">
        <v>19.899999999999999</v>
      </c>
      <c r="AI7" s="150">
        <v>0</v>
      </c>
      <c r="AJ7" s="151" t="s">
        <v>27</v>
      </c>
      <c r="AK7" s="151" t="s">
        <v>27</v>
      </c>
      <c r="AL7" s="151" t="s">
        <v>27</v>
      </c>
      <c r="AM7" s="150">
        <v>0.5</v>
      </c>
      <c r="AN7" s="150">
        <v>0.2</v>
      </c>
      <c r="AO7" s="150">
        <v>0</v>
      </c>
      <c r="AP7" s="151" t="s">
        <v>27</v>
      </c>
      <c r="AQ7" s="150">
        <v>0</v>
      </c>
      <c r="AR7" s="150">
        <v>0.2</v>
      </c>
      <c r="AS7" s="150">
        <v>0</v>
      </c>
      <c r="AT7" s="150">
        <v>-28.6</v>
      </c>
      <c r="AU7" s="150">
        <v>3.8</v>
      </c>
    </row>
    <row r="8" spans="1:47" x14ac:dyDescent="0.25">
      <c r="A8" s="152">
        <v>18354</v>
      </c>
      <c r="B8" s="150">
        <v>-5.9</v>
      </c>
      <c r="C8" s="150">
        <v>175.8</v>
      </c>
      <c r="D8" s="150">
        <v>92.1</v>
      </c>
      <c r="E8" s="150">
        <f t="shared" ref="E8:E71" si="0">D8+G8+F8</f>
        <v>105.39999999999999</v>
      </c>
      <c r="F8" s="150">
        <v>0</v>
      </c>
      <c r="G8" s="150">
        <v>13.3</v>
      </c>
      <c r="H8" s="151" t="s">
        <v>27</v>
      </c>
      <c r="I8" s="150">
        <v>26.1</v>
      </c>
      <c r="J8" s="150">
        <v>28.9</v>
      </c>
      <c r="K8" s="150">
        <v>3.2</v>
      </c>
      <c r="L8" s="150">
        <v>2.7</v>
      </c>
      <c r="M8" s="150">
        <v>9.4</v>
      </c>
      <c r="N8" s="150">
        <v>181.6</v>
      </c>
      <c r="O8" s="150">
        <v>117.6</v>
      </c>
      <c r="P8" s="150">
        <v>24.6</v>
      </c>
      <c r="Q8" s="150">
        <v>0</v>
      </c>
      <c r="R8" s="150">
        <v>1.5</v>
      </c>
      <c r="S8" s="150">
        <v>2.4</v>
      </c>
      <c r="T8" s="150">
        <v>18</v>
      </c>
      <c r="U8" s="150">
        <v>12.4</v>
      </c>
      <c r="V8" s="150">
        <v>8.1</v>
      </c>
      <c r="W8" s="150">
        <v>2.6</v>
      </c>
      <c r="X8" s="150">
        <v>1.7</v>
      </c>
      <c r="Y8" s="150">
        <v>4.0999999999999996</v>
      </c>
      <c r="Z8" s="150">
        <v>1.1000000000000001</v>
      </c>
      <c r="AA8" s="150">
        <v>16.8</v>
      </c>
      <c r="AB8" s="150">
        <v>11</v>
      </c>
      <c r="AC8" s="150">
        <v>5.7</v>
      </c>
      <c r="AD8" s="150">
        <v>10.199999999999999</v>
      </c>
      <c r="AE8" s="150">
        <v>-4.5</v>
      </c>
      <c r="AF8" s="150">
        <v>0</v>
      </c>
      <c r="AG8" s="150">
        <v>5.3</v>
      </c>
      <c r="AH8" s="150">
        <v>8.3000000000000007</v>
      </c>
      <c r="AI8" s="150">
        <v>0</v>
      </c>
      <c r="AJ8" s="151" t="s">
        <v>27</v>
      </c>
      <c r="AK8" s="151" t="s">
        <v>27</v>
      </c>
      <c r="AL8" s="151" t="s">
        <v>27</v>
      </c>
      <c r="AM8" s="150">
        <v>-3.1</v>
      </c>
      <c r="AN8" s="150">
        <v>5.9</v>
      </c>
      <c r="AO8" s="150">
        <v>0</v>
      </c>
      <c r="AP8" s="151" t="s">
        <v>27</v>
      </c>
      <c r="AQ8" s="150">
        <v>0</v>
      </c>
      <c r="AR8" s="150">
        <v>5.9</v>
      </c>
      <c r="AS8" s="150">
        <v>0</v>
      </c>
      <c r="AT8" s="150">
        <v>-29</v>
      </c>
      <c r="AU8" s="150">
        <v>-18</v>
      </c>
    </row>
    <row r="9" spans="1:47" x14ac:dyDescent="0.25">
      <c r="A9" s="153">
        <v>18445</v>
      </c>
      <c r="B9" s="150">
        <v>65.3</v>
      </c>
      <c r="C9" s="150">
        <v>279</v>
      </c>
      <c r="D9" s="150">
        <v>141.5</v>
      </c>
      <c r="E9" s="150">
        <f t="shared" si="0"/>
        <v>196.3</v>
      </c>
      <c r="F9" s="150">
        <v>0</v>
      </c>
      <c r="G9" s="150">
        <v>54.8</v>
      </c>
      <c r="H9" s="151" t="s">
        <v>27</v>
      </c>
      <c r="I9" s="150">
        <v>32.299999999999997</v>
      </c>
      <c r="J9" s="150">
        <v>34.9</v>
      </c>
      <c r="K9" s="150">
        <v>2.9</v>
      </c>
      <c r="L9" s="150">
        <v>2.8</v>
      </c>
      <c r="M9" s="150">
        <v>9.6999999999999993</v>
      </c>
      <c r="N9" s="150">
        <v>213.7</v>
      </c>
      <c r="O9" s="150">
        <v>139.80000000000001</v>
      </c>
      <c r="P9" s="150">
        <v>29.4</v>
      </c>
      <c r="Q9" s="150">
        <v>0</v>
      </c>
      <c r="R9" s="150">
        <v>1.9</v>
      </c>
      <c r="S9" s="150">
        <v>2.2000000000000002</v>
      </c>
      <c r="T9" s="150">
        <v>21.2</v>
      </c>
      <c r="U9" s="150">
        <v>13.7</v>
      </c>
      <c r="V9" s="150">
        <v>8.3000000000000007</v>
      </c>
      <c r="W9" s="150">
        <v>4.0999999999999996</v>
      </c>
      <c r="X9" s="150">
        <v>1.4</v>
      </c>
      <c r="Y9" s="150">
        <v>4.2</v>
      </c>
      <c r="Z9" s="150">
        <v>1.2</v>
      </c>
      <c r="AA9" s="150">
        <v>29.2</v>
      </c>
      <c r="AB9" s="150">
        <v>15.7</v>
      </c>
      <c r="AC9" s="150">
        <v>-3</v>
      </c>
      <c r="AD9" s="150">
        <v>7.3</v>
      </c>
      <c r="AE9" s="150">
        <v>-10.199999999999999</v>
      </c>
      <c r="AF9" s="150">
        <v>0</v>
      </c>
      <c r="AG9" s="150">
        <v>18.7</v>
      </c>
      <c r="AH9" s="150">
        <v>18.3</v>
      </c>
      <c r="AI9" s="150">
        <v>0</v>
      </c>
      <c r="AJ9" s="151" t="s">
        <v>27</v>
      </c>
      <c r="AK9" s="151" t="s">
        <v>27</v>
      </c>
      <c r="AL9" s="151" t="s">
        <v>27</v>
      </c>
      <c r="AM9" s="150">
        <v>0.4</v>
      </c>
      <c r="AN9" s="150">
        <v>13.4</v>
      </c>
      <c r="AO9" s="150">
        <v>0</v>
      </c>
      <c r="AP9" s="151" t="s">
        <v>27</v>
      </c>
      <c r="AQ9" s="150">
        <v>0</v>
      </c>
      <c r="AR9" s="150">
        <v>13.4</v>
      </c>
      <c r="AS9" s="150">
        <v>0</v>
      </c>
      <c r="AT9" s="150">
        <v>-20.5</v>
      </c>
      <c r="AU9" s="150">
        <v>74</v>
      </c>
    </row>
    <row r="10" spans="1:47" x14ac:dyDescent="0.25">
      <c r="A10" s="154">
        <v>18537</v>
      </c>
      <c r="B10" s="150">
        <v>93.4</v>
      </c>
      <c r="C10" s="150">
        <v>353.5</v>
      </c>
      <c r="D10" s="150">
        <v>164.5</v>
      </c>
      <c r="E10" s="150">
        <f t="shared" si="0"/>
        <v>277.8</v>
      </c>
      <c r="F10" s="150">
        <v>0</v>
      </c>
      <c r="G10" s="150">
        <v>113.3</v>
      </c>
      <c r="H10" s="151" t="s">
        <v>27</v>
      </c>
      <c r="I10" s="150">
        <v>26.3</v>
      </c>
      <c r="J10" s="150">
        <v>33.4</v>
      </c>
      <c r="K10" s="150">
        <v>4</v>
      </c>
      <c r="L10" s="150">
        <v>2.8</v>
      </c>
      <c r="M10" s="150">
        <v>9.1999999999999993</v>
      </c>
      <c r="N10" s="150">
        <v>260</v>
      </c>
      <c r="O10" s="150">
        <v>180.4</v>
      </c>
      <c r="P10" s="150">
        <v>33.299999999999997</v>
      </c>
      <c r="Q10" s="150">
        <v>0</v>
      </c>
      <c r="R10" s="150">
        <v>1.7</v>
      </c>
      <c r="S10" s="150">
        <v>2.5</v>
      </c>
      <c r="T10" s="150">
        <v>22.1</v>
      </c>
      <c r="U10" s="150">
        <v>14.1</v>
      </c>
      <c r="V10" s="150">
        <v>10.1</v>
      </c>
      <c r="W10" s="150">
        <v>2.2000000000000002</v>
      </c>
      <c r="X10" s="150">
        <v>1.8</v>
      </c>
      <c r="Y10" s="150">
        <v>4.5</v>
      </c>
      <c r="Z10" s="150">
        <v>1.5</v>
      </c>
      <c r="AA10" s="150">
        <v>-15.3</v>
      </c>
      <c r="AB10" s="150">
        <v>5.8</v>
      </c>
      <c r="AC10" s="150">
        <v>-4.8</v>
      </c>
      <c r="AD10" s="150">
        <v>3.9</v>
      </c>
      <c r="AE10" s="150">
        <v>-8.6999999999999993</v>
      </c>
      <c r="AF10" s="150">
        <v>0</v>
      </c>
      <c r="AG10" s="150">
        <v>10.7</v>
      </c>
      <c r="AH10" s="150">
        <v>10.9</v>
      </c>
      <c r="AI10" s="150">
        <v>0</v>
      </c>
      <c r="AJ10" s="151" t="s">
        <v>27</v>
      </c>
      <c r="AK10" s="151" t="s">
        <v>27</v>
      </c>
      <c r="AL10" s="151" t="s">
        <v>27</v>
      </c>
      <c r="AM10" s="150">
        <v>-0.2</v>
      </c>
      <c r="AN10" s="150">
        <v>-21.1</v>
      </c>
      <c r="AO10" s="150">
        <v>0</v>
      </c>
      <c r="AP10" s="151" t="s">
        <v>27</v>
      </c>
      <c r="AQ10" s="150">
        <v>0</v>
      </c>
      <c r="AR10" s="150">
        <v>-21.1</v>
      </c>
      <c r="AS10" s="150">
        <v>0</v>
      </c>
      <c r="AT10" s="150">
        <v>34</v>
      </c>
      <c r="AU10" s="150">
        <v>112.2</v>
      </c>
    </row>
    <row r="11" spans="1:47" x14ac:dyDescent="0.25">
      <c r="A11" s="149">
        <v>18629</v>
      </c>
      <c r="B11" s="150">
        <v>77.3</v>
      </c>
      <c r="C11" s="150">
        <v>334</v>
      </c>
      <c r="D11" s="150">
        <v>163.9</v>
      </c>
      <c r="E11" s="150">
        <f t="shared" si="0"/>
        <v>259.7</v>
      </c>
      <c r="F11" s="150">
        <v>0</v>
      </c>
      <c r="G11" s="150">
        <v>95.8</v>
      </c>
      <c r="H11" s="151" t="s">
        <v>27</v>
      </c>
      <c r="I11" s="150">
        <v>27.5</v>
      </c>
      <c r="J11" s="150">
        <v>34.5</v>
      </c>
      <c r="K11" s="150">
        <v>2.8</v>
      </c>
      <c r="L11" s="150">
        <v>2.8</v>
      </c>
      <c r="M11" s="150">
        <v>6.7</v>
      </c>
      <c r="N11" s="150">
        <v>256.7</v>
      </c>
      <c r="O11" s="150">
        <v>182.2</v>
      </c>
      <c r="P11" s="150">
        <v>25.4</v>
      </c>
      <c r="Q11" s="150">
        <v>0</v>
      </c>
      <c r="R11" s="150">
        <v>1.7</v>
      </c>
      <c r="S11" s="150">
        <v>2.1</v>
      </c>
      <c r="T11" s="150">
        <v>23.9</v>
      </c>
      <c r="U11" s="150">
        <v>14.7</v>
      </c>
      <c r="V11" s="150">
        <v>11.1</v>
      </c>
      <c r="W11" s="150">
        <v>1.4</v>
      </c>
      <c r="X11" s="150">
        <v>2.2000000000000002</v>
      </c>
      <c r="Y11" s="150">
        <v>5.4</v>
      </c>
      <c r="Z11" s="150">
        <v>1.3</v>
      </c>
      <c r="AA11" s="150">
        <v>67.8</v>
      </c>
      <c r="AB11" s="150">
        <v>33.6</v>
      </c>
      <c r="AC11" s="150">
        <v>9.6</v>
      </c>
      <c r="AD11" s="150">
        <v>16.399999999999999</v>
      </c>
      <c r="AE11" s="150">
        <v>-6.8</v>
      </c>
      <c r="AF11" s="150">
        <v>0</v>
      </c>
      <c r="AG11" s="150">
        <v>24</v>
      </c>
      <c r="AH11" s="150">
        <v>24.1</v>
      </c>
      <c r="AI11" s="150">
        <v>0</v>
      </c>
      <c r="AJ11" s="151" t="s">
        <v>27</v>
      </c>
      <c r="AK11" s="151" t="s">
        <v>27</v>
      </c>
      <c r="AL11" s="151" t="s">
        <v>27</v>
      </c>
      <c r="AM11" s="150">
        <v>-0.1</v>
      </c>
      <c r="AN11" s="150">
        <v>34.299999999999997</v>
      </c>
      <c r="AO11" s="150">
        <v>0</v>
      </c>
      <c r="AP11" s="151" t="s">
        <v>27</v>
      </c>
      <c r="AQ11" s="150">
        <v>0</v>
      </c>
      <c r="AR11" s="150">
        <v>34.299999999999997</v>
      </c>
      <c r="AS11" s="150">
        <v>0</v>
      </c>
      <c r="AT11" s="150">
        <v>-110.3</v>
      </c>
      <c r="AU11" s="150">
        <v>34.799999999999997</v>
      </c>
    </row>
    <row r="12" spans="1:47" x14ac:dyDescent="0.25">
      <c r="A12" s="152">
        <v>18719</v>
      </c>
      <c r="B12" s="150">
        <v>-193.1</v>
      </c>
      <c r="C12" s="150">
        <v>175.6</v>
      </c>
      <c r="D12" s="150">
        <v>101.4</v>
      </c>
      <c r="E12" s="150">
        <f t="shared" si="0"/>
        <v>104</v>
      </c>
      <c r="F12" s="150">
        <v>0</v>
      </c>
      <c r="G12" s="150">
        <v>2.6</v>
      </c>
      <c r="H12" s="151" t="s">
        <v>27</v>
      </c>
      <c r="I12" s="150">
        <v>26.1</v>
      </c>
      <c r="J12" s="150">
        <v>30</v>
      </c>
      <c r="K12" s="150">
        <v>2.4</v>
      </c>
      <c r="L12" s="150">
        <v>2.8</v>
      </c>
      <c r="M12" s="150">
        <v>10.3</v>
      </c>
      <c r="N12" s="150">
        <v>368.7</v>
      </c>
      <c r="O12" s="150">
        <v>226.2</v>
      </c>
      <c r="P12" s="150">
        <v>25.3</v>
      </c>
      <c r="Q12" s="150">
        <v>76.5</v>
      </c>
      <c r="R12" s="150">
        <v>0.5</v>
      </c>
      <c r="S12" s="150">
        <v>2.6</v>
      </c>
      <c r="T12" s="150">
        <v>18.8</v>
      </c>
      <c r="U12" s="150">
        <v>11.6</v>
      </c>
      <c r="V12" s="150">
        <v>7.6</v>
      </c>
      <c r="W12" s="150">
        <v>2.1</v>
      </c>
      <c r="X12" s="150">
        <v>1.9</v>
      </c>
      <c r="Y12" s="150">
        <v>6</v>
      </c>
      <c r="Z12" s="150">
        <v>1.4</v>
      </c>
      <c r="AA12" s="150">
        <v>-3.4</v>
      </c>
      <c r="AB12" s="150">
        <v>10.7</v>
      </c>
      <c r="AC12" s="150">
        <v>0.6</v>
      </c>
      <c r="AD12" s="150">
        <v>9.1</v>
      </c>
      <c r="AE12" s="150">
        <v>-8.5</v>
      </c>
      <c r="AF12" s="150">
        <v>0</v>
      </c>
      <c r="AG12" s="150">
        <v>10</v>
      </c>
      <c r="AH12" s="150">
        <v>11.2</v>
      </c>
      <c r="AI12" s="150">
        <v>0</v>
      </c>
      <c r="AJ12" s="151" t="s">
        <v>27</v>
      </c>
      <c r="AK12" s="151" t="s">
        <v>27</v>
      </c>
      <c r="AL12" s="151" t="s">
        <v>27</v>
      </c>
      <c r="AM12" s="150">
        <v>-1.2</v>
      </c>
      <c r="AN12" s="150">
        <v>-14</v>
      </c>
      <c r="AO12" s="150">
        <v>0</v>
      </c>
      <c r="AP12" s="151" t="s">
        <v>27</v>
      </c>
      <c r="AQ12" s="150">
        <v>0</v>
      </c>
      <c r="AR12" s="150">
        <v>-14</v>
      </c>
      <c r="AS12" s="150">
        <v>0</v>
      </c>
      <c r="AT12" s="150">
        <v>112.6</v>
      </c>
      <c r="AU12" s="150">
        <v>-83.9</v>
      </c>
    </row>
    <row r="13" spans="1:47" x14ac:dyDescent="0.25">
      <c r="A13" s="153">
        <v>18810</v>
      </c>
      <c r="B13" s="150">
        <v>-91.7</v>
      </c>
      <c r="C13" s="150">
        <v>239.8</v>
      </c>
      <c r="D13" s="150">
        <v>145.5</v>
      </c>
      <c r="E13" s="150">
        <f t="shared" si="0"/>
        <v>148.19999999999999</v>
      </c>
      <c r="F13" s="150">
        <v>0</v>
      </c>
      <c r="G13" s="150">
        <v>2.7</v>
      </c>
      <c r="H13" s="151" t="s">
        <v>27</v>
      </c>
      <c r="I13" s="150">
        <v>32.200000000000003</v>
      </c>
      <c r="J13" s="150">
        <v>41.8</v>
      </c>
      <c r="K13" s="150">
        <v>2.2000000000000002</v>
      </c>
      <c r="L13" s="150">
        <v>2.9</v>
      </c>
      <c r="M13" s="150">
        <v>12.4</v>
      </c>
      <c r="N13" s="150">
        <v>331.5</v>
      </c>
      <c r="O13" s="150">
        <v>215.2</v>
      </c>
      <c r="P13" s="150">
        <v>30.4</v>
      </c>
      <c r="Q13" s="150">
        <v>37.1</v>
      </c>
      <c r="R13" s="150">
        <v>1.2</v>
      </c>
      <c r="S13" s="150">
        <v>2.6</v>
      </c>
      <c r="T13" s="150">
        <v>23</v>
      </c>
      <c r="U13" s="150">
        <v>14.5</v>
      </c>
      <c r="V13" s="150">
        <v>7.6</v>
      </c>
      <c r="W13" s="150">
        <v>4.2</v>
      </c>
      <c r="X13" s="150">
        <v>2.8</v>
      </c>
      <c r="Y13" s="150">
        <v>5.8</v>
      </c>
      <c r="Z13" s="150">
        <v>1.7</v>
      </c>
      <c r="AA13" s="150">
        <v>13.7</v>
      </c>
      <c r="AB13" s="150">
        <v>10.9</v>
      </c>
      <c r="AC13" s="150">
        <v>-8.6999999999999993</v>
      </c>
      <c r="AD13" s="150">
        <v>4.9000000000000004</v>
      </c>
      <c r="AE13" s="150">
        <v>-13.6</v>
      </c>
      <c r="AF13" s="150">
        <v>0</v>
      </c>
      <c r="AG13" s="150">
        <v>19.7</v>
      </c>
      <c r="AH13" s="150">
        <v>21.8</v>
      </c>
      <c r="AI13" s="150">
        <v>0</v>
      </c>
      <c r="AJ13" s="151" t="s">
        <v>27</v>
      </c>
      <c r="AK13" s="151" t="s">
        <v>27</v>
      </c>
      <c r="AL13" s="151" t="s">
        <v>27</v>
      </c>
      <c r="AM13" s="150">
        <v>-2.1</v>
      </c>
      <c r="AN13" s="150">
        <v>2.8</v>
      </c>
      <c r="AO13" s="150">
        <v>0.3</v>
      </c>
      <c r="AP13" s="151" t="s">
        <v>27</v>
      </c>
      <c r="AQ13" s="150">
        <v>0.3</v>
      </c>
      <c r="AR13" s="150">
        <v>2.5</v>
      </c>
      <c r="AS13" s="150">
        <v>0</v>
      </c>
      <c r="AT13" s="150">
        <v>97.3</v>
      </c>
      <c r="AU13" s="150">
        <v>19.3</v>
      </c>
    </row>
    <row r="14" spans="1:47" x14ac:dyDescent="0.25">
      <c r="A14" s="154">
        <v>18902</v>
      </c>
      <c r="B14" s="150">
        <v>4.2</v>
      </c>
      <c r="C14" s="150">
        <v>293.10000000000002</v>
      </c>
      <c r="D14" s="150">
        <v>180.7</v>
      </c>
      <c r="E14" s="150">
        <f t="shared" si="0"/>
        <v>208.2</v>
      </c>
      <c r="F14" s="150">
        <v>0</v>
      </c>
      <c r="G14" s="150">
        <v>27.5</v>
      </c>
      <c r="H14" s="151" t="s">
        <v>27</v>
      </c>
      <c r="I14" s="150">
        <v>25</v>
      </c>
      <c r="J14" s="150">
        <v>42</v>
      </c>
      <c r="K14" s="150">
        <v>3.6</v>
      </c>
      <c r="L14" s="150">
        <v>2.8</v>
      </c>
      <c r="M14" s="150">
        <v>11.5</v>
      </c>
      <c r="N14" s="150">
        <v>288.89999999999998</v>
      </c>
      <c r="O14" s="150">
        <v>198.5</v>
      </c>
      <c r="P14" s="150">
        <v>37.6</v>
      </c>
      <c r="Q14" s="150">
        <v>0.2</v>
      </c>
      <c r="R14" s="150">
        <v>3</v>
      </c>
      <c r="S14" s="150">
        <v>2.7</v>
      </c>
      <c r="T14" s="150">
        <v>22.7</v>
      </c>
      <c r="U14" s="150">
        <v>17.3</v>
      </c>
      <c r="V14" s="150">
        <v>12.3</v>
      </c>
      <c r="W14" s="150">
        <v>1.9</v>
      </c>
      <c r="X14" s="150">
        <v>3</v>
      </c>
      <c r="Y14" s="150">
        <v>5.5</v>
      </c>
      <c r="Z14" s="150">
        <v>1.3</v>
      </c>
      <c r="AA14" s="150">
        <v>-23</v>
      </c>
      <c r="AB14" s="150">
        <v>-5</v>
      </c>
      <c r="AC14" s="150">
        <v>-16.899999999999999</v>
      </c>
      <c r="AD14" s="150">
        <v>5.3</v>
      </c>
      <c r="AE14" s="150">
        <v>-22.1</v>
      </c>
      <c r="AF14" s="150">
        <v>0</v>
      </c>
      <c r="AG14" s="150">
        <v>11.9</v>
      </c>
      <c r="AH14" s="150">
        <v>14.9</v>
      </c>
      <c r="AI14" s="150">
        <v>0</v>
      </c>
      <c r="AJ14" s="151" t="s">
        <v>27</v>
      </c>
      <c r="AK14" s="151" t="s">
        <v>27</v>
      </c>
      <c r="AL14" s="151" t="s">
        <v>27</v>
      </c>
      <c r="AM14" s="150">
        <v>-3</v>
      </c>
      <c r="AN14" s="150">
        <v>-18</v>
      </c>
      <c r="AO14" s="150">
        <v>-0.3</v>
      </c>
      <c r="AP14" s="151" t="s">
        <v>27</v>
      </c>
      <c r="AQ14" s="150">
        <v>-0.3</v>
      </c>
      <c r="AR14" s="150">
        <v>-17.7</v>
      </c>
      <c r="AS14" s="150">
        <v>0</v>
      </c>
      <c r="AT14" s="150">
        <v>40.9</v>
      </c>
      <c r="AU14" s="150">
        <v>22.2</v>
      </c>
    </row>
    <row r="15" spans="1:47" x14ac:dyDescent="0.25">
      <c r="A15" s="149">
        <v>18994</v>
      </c>
      <c r="B15" s="150">
        <v>-71.2</v>
      </c>
      <c r="C15" s="150">
        <v>243.4</v>
      </c>
      <c r="D15" s="150">
        <v>154.80000000000001</v>
      </c>
      <c r="E15" s="150">
        <f t="shared" si="0"/>
        <v>163.9</v>
      </c>
      <c r="F15" s="150">
        <v>0</v>
      </c>
      <c r="G15" s="150">
        <v>9.1</v>
      </c>
      <c r="H15" s="151" t="s">
        <v>27</v>
      </c>
      <c r="I15" s="150">
        <v>28.5</v>
      </c>
      <c r="J15" s="150">
        <v>36.799999999999997</v>
      </c>
      <c r="K15" s="150">
        <v>3.4</v>
      </c>
      <c r="L15" s="150">
        <v>3.3</v>
      </c>
      <c r="M15" s="150">
        <v>7.5</v>
      </c>
      <c r="N15" s="150">
        <v>314.60000000000002</v>
      </c>
      <c r="O15" s="150">
        <v>212</v>
      </c>
      <c r="P15" s="150">
        <v>24.8</v>
      </c>
      <c r="Q15" s="150">
        <v>23.2</v>
      </c>
      <c r="R15" s="150">
        <v>0.8</v>
      </c>
      <c r="S15" s="150">
        <v>2.4</v>
      </c>
      <c r="T15" s="150">
        <v>25.5</v>
      </c>
      <c r="U15" s="150">
        <v>18.5</v>
      </c>
      <c r="V15" s="150">
        <v>13.6</v>
      </c>
      <c r="W15" s="150">
        <v>1.7</v>
      </c>
      <c r="X15" s="150">
        <v>3.2</v>
      </c>
      <c r="Y15" s="150">
        <v>6.3</v>
      </c>
      <c r="Z15" s="150">
        <v>1.2</v>
      </c>
      <c r="AA15" s="150">
        <v>-11.1</v>
      </c>
      <c r="AB15" s="150">
        <v>-0.7</v>
      </c>
      <c r="AC15" s="150">
        <v>0.7</v>
      </c>
      <c r="AD15" s="150">
        <v>9.5</v>
      </c>
      <c r="AE15" s="150">
        <v>-8.8000000000000007</v>
      </c>
      <c r="AF15" s="150">
        <v>0</v>
      </c>
      <c r="AG15" s="150">
        <v>-1.4</v>
      </c>
      <c r="AH15" s="150">
        <v>0.4</v>
      </c>
      <c r="AI15" s="150">
        <v>0</v>
      </c>
      <c r="AJ15" s="151" t="s">
        <v>27</v>
      </c>
      <c r="AK15" s="151" t="s">
        <v>27</v>
      </c>
      <c r="AL15" s="151" t="s">
        <v>27</v>
      </c>
      <c r="AM15" s="150">
        <v>-1.8</v>
      </c>
      <c r="AN15" s="150">
        <v>-10.4</v>
      </c>
      <c r="AO15" s="150">
        <v>0</v>
      </c>
      <c r="AP15" s="151" t="s">
        <v>27</v>
      </c>
      <c r="AQ15" s="150">
        <v>0</v>
      </c>
      <c r="AR15" s="150">
        <v>-10.4</v>
      </c>
      <c r="AS15" s="150">
        <v>0</v>
      </c>
      <c r="AT15" s="150">
        <v>53.4</v>
      </c>
      <c r="AU15" s="150">
        <v>-28.9</v>
      </c>
    </row>
    <row r="16" spans="1:47" x14ac:dyDescent="0.25">
      <c r="A16" s="152">
        <v>19085</v>
      </c>
      <c r="B16" s="150">
        <v>-145.19999999999999</v>
      </c>
      <c r="C16" s="150">
        <v>252.8</v>
      </c>
      <c r="D16" s="150">
        <v>157.6</v>
      </c>
      <c r="E16" s="150">
        <f t="shared" si="0"/>
        <v>172.29999999999998</v>
      </c>
      <c r="F16" s="150">
        <v>0</v>
      </c>
      <c r="G16" s="150">
        <v>14.7</v>
      </c>
      <c r="H16" s="151" t="s">
        <v>27</v>
      </c>
      <c r="I16" s="150">
        <v>28.9</v>
      </c>
      <c r="J16" s="150">
        <v>36.9</v>
      </c>
      <c r="K16" s="150">
        <v>2.9</v>
      </c>
      <c r="L16" s="150">
        <v>3.6</v>
      </c>
      <c r="M16" s="150">
        <v>8.3000000000000007</v>
      </c>
      <c r="N16" s="150">
        <v>398</v>
      </c>
      <c r="O16" s="150">
        <v>208</v>
      </c>
      <c r="P16" s="150">
        <v>24.7</v>
      </c>
      <c r="Q16" s="150">
        <v>115.1</v>
      </c>
      <c r="R16" s="150">
        <v>0.4</v>
      </c>
      <c r="S16" s="150">
        <v>3.2</v>
      </c>
      <c r="T16" s="150">
        <v>23.9</v>
      </c>
      <c r="U16" s="150">
        <v>14</v>
      </c>
      <c r="V16" s="150">
        <v>9.4</v>
      </c>
      <c r="W16" s="150">
        <v>1.8</v>
      </c>
      <c r="X16" s="150">
        <v>2.8</v>
      </c>
      <c r="Y16" s="150">
        <v>7.4</v>
      </c>
      <c r="Z16" s="150">
        <v>1.2</v>
      </c>
      <c r="AA16" s="150">
        <v>-19.600000000000001</v>
      </c>
      <c r="AB16" s="150">
        <v>-5</v>
      </c>
      <c r="AC16" s="150">
        <v>-0.5</v>
      </c>
      <c r="AD16" s="150">
        <v>7.9</v>
      </c>
      <c r="AE16" s="150">
        <v>-8.4</v>
      </c>
      <c r="AF16" s="150">
        <v>0</v>
      </c>
      <c r="AG16" s="150">
        <v>-4.5</v>
      </c>
      <c r="AH16" s="150">
        <v>-4.9000000000000004</v>
      </c>
      <c r="AI16" s="150">
        <v>0</v>
      </c>
      <c r="AJ16" s="151" t="s">
        <v>27</v>
      </c>
      <c r="AK16" s="151" t="s">
        <v>27</v>
      </c>
      <c r="AL16" s="151" t="s">
        <v>27</v>
      </c>
      <c r="AM16" s="150">
        <v>0.4</v>
      </c>
      <c r="AN16" s="150">
        <v>-14.6</v>
      </c>
      <c r="AO16" s="150">
        <v>0</v>
      </c>
      <c r="AP16" s="151" t="s">
        <v>27</v>
      </c>
      <c r="AQ16" s="150">
        <v>0</v>
      </c>
      <c r="AR16" s="150">
        <v>-14.6</v>
      </c>
      <c r="AS16" s="150">
        <v>0</v>
      </c>
      <c r="AT16" s="150">
        <v>61.1</v>
      </c>
      <c r="AU16" s="150">
        <v>-103.6</v>
      </c>
    </row>
    <row r="17" spans="1:47" x14ac:dyDescent="0.25">
      <c r="A17" s="153">
        <v>19176</v>
      </c>
      <c r="B17" s="150">
        <v>-17.399999999999999</v>
      </c>
      <c r="C17" s="150">
        <v>261.39999999999998</v>
      </c>
      <c r="D17" s="150">
        <v>147.80000000000001</v>
      </c>
      <c r="E17" s="150">
        <f t="shared" si="0"/>
        <v>169.8</v>
      </c>
      <c r="F17" s="150">
        <v>0</v>
      </c>
      <c r="G17" s="150">
        <v>22</v>
      </c>
      <c r="H17" s="151" t="s">
        <v>27</v>
      </c>
      <c r="I17" s="150">
        <v>32.1</v>
      </c>
      <c r="J17" s="150">
        <v>42.8</v>
      </c>
      <c r="K17" s="150">
        <v>2.6</v>
      </c>
      <c r="L17" s="150">
        <v>3.6</v>
      </c>
      <c r="M17" s="150">
        <v>10.3</v>
      </c>
      <c r="N17" s="150">
        <v>278.8</v>
      </c>
      <c r="O17" s="150">
        <v>192.7</v>
      </c>
      <c r="P17" s="150">
        <v>29.7</v>
      </c>
      <c r="Q17" s="150">
        <v>0</v>
      </c>
      <c r="R17" s="150">
        <v>2.7</v>
      </c>
      <c r="S17" s="150">
        <v>2.9</v>
      </c>
      <c r="T17" s="150">
        <v>24.3</v>
      </c>
      <c r="U17" s="150">
        <v>17.8</v>
      </c>
      <c r="V17" s="150">
        <v>9.6999999999999993</v>
      </c>
      <c r="W17" s="150">
        <v>4.3</v>
      </c>
      <c r="X17" s="150">
        <v>3.8</v>
      </c>
      <c r="Y17" s="150">
        <v>7.3</v>
      </c>
      <c r="Z17" s="150">
        <v>1.5</v>
      </c>
      <c r="AA17" s="150">
        <v>42.3</v>
      </c>
      <c r="AB17" s="150">
        <v>28</v>
      </c>
      <c r="AC17" s="150">
        <v>20.5</v>
      </c>
      <c r="AD17" s="150">
        <v>32.1</v>
      </c>
      <c r="AE17" s="150">
        <v>-11.6</v>
      </c>
      <c r="AF17" s="150">
        <v>0</v>
      </c>
      <c r="AG17" s="150">
        <v>7.6</v>
      </c>
      <c r="AH17" s="150">
        <v>10.1</v>
      </c>
      <c r="AI17" s="150">
        <v>0</v>
      </c>
      <c r="AJ17" s="151" t="s">
        <v>27</v>
      </c>
      <c r="AK17" s="151" t="s">
        <v>27</v>
      </c>
      <c r="AL17" s="151" t="s">
        <v>27</v>
      </c>
      <c r="AM17" s="150">
        <v>-2.6</v>
      </c>
      <c r="AN17" s="150">
        <v>14.2</v>
      </c>
      <c r="AO17" s="150">
        <v>0</v>
      </c>
      <c r="AP17" s="151" t="s">
        <v>27</v>
      </c>
      <c r="AQ17" s="150">
        <v>0</v>
      </c>
      <c r="AR17" s="150">
        <v>14.2</v>
      </c>
      <c r="AS17" s="150">
        <v>0</v>
      </c>
      <c r="AT17" s="150">
        <v>34.700000000000003</v>
      </c>
      <c r="AU17" s="150">
        <v>59.6</v>
      </c>
    </row>
    <row r="18" spans="1:47" x14ac:dyDescent="0.25">
      <c r="A18" s="154">
        <v>19268</v>
      </c>
      <c r="B18" s="150">
        <v>20.6</v>
      </c>
      <c r="C18" s="150">
        <v>313.2</v>
      </c>
      <c r="D18" s="150">
        <v>165.1</v>
      </c>
      <c r="E18" s="150">
        <f t="shared" si="0"/>
        <v>223.39999999999998</v>
      </c>
      <c r="F18" s="150">
        <v>0</v>
      </c>
      <c r="G18" s="150">
        <v>58.3</v>
      </c>
      <c r="H18" s="151" t="s">
        <v>27</v>
      </c>
      <c r="I18" s="150">
        <v>25.4</v>
      </c>
      <c r="J18" s="150">
        <v>46.5</v>
      </c>
      <c r="K18" s="150">
        <v>4.3</v>
      </c>
      <c r="L18" s="150">
        <v>3.4</v>
      </c>
      <c r="M18" s="150">
        <v>10.3</v>
      </c>
      <c r="N18" s="150">
        <v>292.60000000000002</v>
      </c>
      <c r="O18" s="150">
        <v>194.7</v>
      </c>
      <c r="P18" s="150">
        <v>36.700000000000003</v>
      </c>
      <c r="Q18" s="150">
        <v>0</v>
      </c>
      <c r="R18" s="150">
        <v>0.7</v>
      </c>
      <c r="S18" s="150">
        <v>2.8</v>
      </c>
      <c r="T18" s="150">
        <v>27.8</v>
      </c>
      <c r="U18" s="150">
        <v>18.7</v>
      </c>
      <c r="V18" s="150">
        <v>13.7</v>
      </c>
      <c r="W18" s="150">
        <v>1.9</v>
      </c>
      <c r="X18" s="150">
        <v>3</v>
      </c>
      <c r="Y18" s="150">
        <v>9.3000000000000007</v>
      </c>
      <c r="Z18" s="150">
        <v>1.9</v>
      </c>
      <c r="AA18" s="150">
        <v>23.8</v>
      </c>
      <c r="AB18" s="150">
        <v>22.9</v>
      </c>
      <c r="AC18" s="150">
        <v>2.6</v>
      </c>
      <c r="AD18" s="150">
        <v>14.5</v>
      </c>
      <c r="AE18" s="150">
        <v>-12</v>
      </c>
      <c r="AF18" s="150">
        <v>0</v>
      </c>
      <c r="AG18" s="150">
        <v>20.3</v>
      </c>
      <c r="AH18" s="150">
        <v>23.2</v>
      </c>
      <c r="AI18" s="150">
        <v>0</v>
      </c>
      <c r="AJ18" s="151" t="s">
        <v>27</v>
      </c>
      <c r="AK18" s="151" t="s">
        <v>27</v>
      </c>
      <c r="AL18" s="151" t="s">
        <v>27</v>
      </c>
      <c r="AM18" s="150">
        <v>-2.9</v>
      </c>
      <c r="AN18" s="150">
        <v>1</v>
      </c>
      <c r="AO18" s="150">
        <v>0.1</v>
      </c>
      <c r="AP18" s="151" t="s">
        <v>27</v>
      </c>
      <c r="AQ18" s="150">
        <v>0.1</v>
      </c>
      <c r="AR18" s="150">
        <v>0.9</v>
      </c>
      <c r="AS18" s="150">
        <v>0</v>
      </c>
      <c r="AT18" s="150">
        <v>7.9</v>
      </c>
      <c r="AU18" s="150">
        <v>52.4</v>
      </c>
    </row>
    <row r="19" spans="1:47" x14ac:dyDescent="0.25">
      <c r="A19" s="149">
        <v>19360</v>
      </c>
      <c r="B19" s="150">
        <v>22.4</v>
      </c>
      <c r="C19" s="150">
        <v>288.89999999999998</v>
      </c>
      <c r="D19" s="150">
        <v>170</v>
      </c>
      <c r="E19" s="150">
        <f t="shared" si="0"/>
        <v>202.1</v>
      </c>
      <c r="F19" s="150">
        <v>0</v>
      </c>
      <c r="G19" s="150">
        <v>32.1</v>
      </c>
      <c r="H19" s="151" t="s">
        <v>27</v>
      </c>
      <c r="I19" s="150">
        <v>26.4</v>
      </c>
      <c r="J19" s="150">
        <v>46.7</v>
      </c>
      <c r="K19" s="150">
        <v>3</v>
      </c>
      <c r="L19" s="150">
        <v>3.4</v>
      </c>
      <c r="M19" s="150">
        <v>7.3</v>
      </c>
      <c r="N19" s="150">
        <v>266.5</v>
      </c>
      <c r="O19" s="150">
        <v>173.2</v>
      </c>
      <c r="P19" s="150">
        <v>24.6</v>
      </c>
      <c r="Q19" s="150">
        <v>0</v>
      </c>
      <c r="R19" s="150">
        <v>2</v>
      </c>
      <c r="S19" s="150">
        <v>3.3</v>
      </c>
      <c r="T19" s="150">
        <v>31.8</v>
      </c>
      <c r="U19" s="150">
        <v>23.2</v>
      </c>
      <c r="V19" s="150">
        <v>18.100000000000001</v>
      </c>
      <c r="W19" s="150">
        <v>2.1</v>
      </c>
      <c r="X19" s="150">
        <v>3</v>
      </c>
      <c r="Y19" s="150">
        <v>6.6</v>
      </c>
      <c r="Z19" s="150">
        <v>1.8</v>
      </c>
      <c r="AA19" s="150">
        <v>18.600000000000001</v>
      </c>
      <c r="AB19" s="150">
        <v>11.4</v>
      </c>
      <c r="AC19" s="150">
        <v>2.7</v>
      </c>
      <c r="AD19" s="150">
        <v>9.3000000000000007</v>
      </c>
      <c r="AE19" s="150">
        <v>-6.6</v>
      </c>
      <c r="AF19" s="150">
        <v>0</v>
      </c>
      <c r="AG19" s="150">
        <v>8.6999999999999993</v>
      </c>
      <c r="AH19" s="150">
        <v>9.9</v>
      </c>
      <c r="AI19" s="150">
        <v>0</v>
      </c>
      <c r="AJ19" s="151" t="s">
        <v>27</v>
      </c>
      <c r="AK19" s="151" t="s">
        <v>27</v>
      </c>
      <c r="AL19" s="151" t="s">
        <v>27</v>
      </c>
      <c r="AM19" s="150">
        <v>-1.2</v>
      </c>
      <c r="AN19" s="150">
        <v>7.2</v>
      </c>
      <c r="AO19" s="150">
        <v>0</v>
      </c>
      <c r="AP19" s="151" t="s">
        <v>27</v>
      </c>
      <c r="AQ19" s="150">
        <v>0</v>
      </c>
      <c r="AR19" s="150">
        <v>7.2</v>
      </c>
      <c r="AS19" s="150">
        <v>0</v>
      </c>
      <c r="AT19" s="150">
        <v>-39</v>
      </c>
      <c r="AU19" s="150">
        <v>2</v>
      </c>
    </row>
    <row r="20" spans="1:47" x14ac:dyDescent="0.25">
      <c r="A20" s="152">
        <v>19450</v>
      </c>
      <c r="B20" s="150">
        <v>-77</v>
      </c>
      <c r="C20" s="150">
        <v>213.7</v>
      </c>
      <c r="D20" s="150">
        <v>115.6</v>
      </c>
      <c r="E20" s="150">
        <f t="shared" si="0"/>
        <v>127.89999999999999</v>
      </c>
      <c r="F20" s="150">
        <v>0</v>
      </c>
      <c r="G20" s="150">
        <v>12.3</v>
      </c>
      <c r="H20" s="151" t="s">
        <v>27</v>
      </c>
      <c r="I20" s="150">
        <v>26.9</v>
      </c>
      <c r="J20" s="150">
        <v>44.3</v>
      </c>
      <c r="K20" s="150">
        <v>2.6</v>
      </c>
      <c r="L20" s="150">
        <v>3.4</v>
      </c>
      <c r="M20" s="150">
        <v>8.6999999999999993</v>
      </c>
      <c r="N20" s="150">
        <v>290.7</v>
      </c>
      <c r="O20" s="150">
        <v>196.5</v>
      </c>
      <c r="P20" s="150">
        <v>24.5</v>
      </c>
      <c r="Q20" s="150">
        <v>9.3000000000000007</v>
      </c>
      <c r="R20" s="150">
        <v>2</v>
      </c>
      <c r="S20" s="150">
        <v>3.7</v>
      </c>
      <c r="T20" s="150">
        <v>28</v>
      </c>
      <c r="U20" s="150">
        <v>16.899999999999999</v>
      </c>
      <c r="V20" s="150">
        <v>12.2</v>
      </c>
      <c r="W20" s="150">
        <v>2</v>
      </c>
      <c r="X20" s="150">
        <v>2.7</v>
      </c>
      <c r="Y20" s="150">
        <v>8.1</v>
      </c>
      <c r="Z20" s="150">
        <v>1.8</v>
      </c>
      <c r="AA20" s="150">
        <v>4</v>
      </c>
      <c r="AB20" s="150">
        <v>2</v>
      </c>
      <c r="AC20" s="150">
        <v>0.6</v>
      </c>
      <c r="AD20" s="150">
        <v>8.1999999999999993</v>
      </c>
      <c r="AE20" s="150">
        <v>-7.5</v>
      </c>
      <c r="AF20" s="150">
        <v>0</v>
      </c>
      <c r="AG20" s="150">
        <v>1.4</v>
      </c>
      <c r="AH20" s="150">
        <v>2.5</v>
      </c>
      <c r="AI20" s="150">
        <v>0</v>
      </c>
      <c r="AJ20" s="151" t="s">
        <v>27</v>
      </c>
      <c r="AK20" s="151" t="s">
        <v>27</v>
      </c>
      <c r="AL20" s="151" t="s">
        <v>27</v>
      </c>
      <c r="AM20" s="150">
        <v>-1.1000000000000001</v>
      </c>
      <c r="AN20" s="150">
        <v>2</v>
      </c>
      <c r="AO20" s="150">
        <v>0</v>
      </c>
      <c r="AP20" s="151" t="s">
        <v>27</v>
      </c>
      <c r="AQ20" s="150">
        <v>0</v>
      </c>
      <c r="AR20" s="150">
        <v>2</v>
      </c>
      <c r="AS20" s="150">
        <v>0</v>
      </c>
      <c r="AT20" s="150">
        <v>24.8</v>
      </c>
      <c r="AU20" s="150">
        <v>-48.2</v>
      </c>
    </row>
    <row r="21" spans="1:47" x14ac:dyDescent="0.25">
      <c r="A21" s="153">
        <v>19541</v>
      </c>
      <c r="B21" s="150">
        <v>-104.2</v>
      </c>
      <c r="C21" s="150">
        <v>230.5</v>
      </c>
      <c r="D21" s="150">
        <v>113.7</v>
      </c>
      <c r="E21" s="150">
        <f t="shared" si="0"/>
        <v>127.3</v>
      </c>
      <c r="F21" s="150">
        <v>0</v>
      </c>
      <c r="G21" s="150">
        <v>13.6</v>
      </c>
      <c r="H21" s="151" t="s">
        <v>27</v>
      </c>
      <c r="I21" s="150">
        <v>31</v>
      </c>
      <c r="J21" s="150">
        <v>54</v>
      </c>
      <c r="K21" s="150">
        <v>2.4</v>
      </c>
      <c r="L21" s="150">
        <v>3.5</v>
      </c>
      <c r="M21" s="150">
        <v>12.4</v>
      </c>
      <c r="N21" s="150">
        <v>334.7</v>
      </c>
      <c r="O21" s="150">
        <v>215.7</v>
      </c>
      <c r="P21" s="150">
        <v>29.4</v>
      </c>
      <c r="Q21" s="150">
        <v>19</v>
      </c>
      <c r="R21" s="150">
        <v>1.9</v>
      </c>
      <c r="S21" s="150">
        <v>3.3</v>
      </c>
      <c r="T21" s="150">
        <v>34.799999999999997</v>
      </c>
      <c r="U21" s="150">
        <v>21</v>
      </c>
      <c r="V21" s="150">
        <v>12.9</v>
      </c>
      <c r="W21" s="150">
        <v>4.4000000000000004</v>
      </c>
      <c r="X21" s="150">
        <v>3.7</v>
      </c>
      <c r="Y21" s="150">
        <v>8</v>
      </c>
      <c r="Z21" s="150">
        <v>1.6</v>
      </c>
      <c r="AA21" s="150">
        <v>-0.2</v>
      </c>
      <c r="AB21" s="150">
        <v>9.8000000000000007</v>
      </c>
      <c r="AC21" s="150">
        <v>3.4</v>
      </c>
      <c r="AD21" s="150">
        <v>14.3</v>
      </c>
      <c r="AE21" s="150">
        <v>-11</v>
      </c>
      <c r="AF21" s="150">
        <v>0</v>
      </c>
      <c r="AG21" s="150">
        <v>6.5</v>
      </c>
      <c r="AH21" s="150">
        <v>7.9</v>
      </c>
      <c r="AI21" s="150">
        <v>0</v>
      </c>
      <c r="AJ21" s="151" t="s">
        <v>27</v>
      </c>
      <c r="AK21" s="151" t="s">
        <v>27</v>
      </c>
      <c r="AL21" s="151" t="s">
        <v>27</v>
      </c>
      <c r="AM21" s="150">
        <v>-1.4</v>
      </c>
      <c r="AN21" s="150">
        <v>-10</v>
      </c>
      <c r="AO21" s="150">
        <v>0</v>
      </c>
      <c r="AP21" s="151" t="s">
        <v>27</v>
      </c>
      <c r="AQ21" s="150">
        <v>0</v>
      </c>
      <c r="AR21" s="150">
        <v>-10</v>
      </c>
      <c r="AS21" s="150">
        <v>0</v>
      </c>
      <c r="AT21" s="150">
        <v>81.900000000000006</v>
      </c>
      <c r="AU21" s="150">
        <v>-22.6</v>
      </c>
    </row>
    <row r="22" spans="1:47" x14ac:dyDescent="0.25">
      <c r="A22" s="154">
        <v>19633</v>
      </c>
      <c r="B22" s="150">
        <v>-45.7</v>
      </c>
      <c r="C22" s="150">
        <v>283</v>
      </c>
      <c r="D22" s="150">
        <v>159.80000000000001</v>
      </c>
      <c r="E22" s="150">
        <f t="shared" si="0"/>
        <v>180.8</v>
      </c>
      <c r="F22" s="150">
        <v>0</v>
      </c>
      <c r="G22" s="150">
        <v>21</v>
      </c>
      <c r="H22" s="151" t="s">
        <v>27</v>
      </c>
      <c r="I22" s="150">
        <v>24.6</v>
      </c>
      <c r="J22" s="150">
        <v>56.9</v>
      </c>
      <c r="K22" s="150">
        <v>3.8</v>
      </c>
      <c r="L22" s="150">
        <v>3.4</v>
      </c>
      <c r="M22" s="150">
        <v>13.6</v>
      </c>
      <c r="N22" s="150">
        <v>328.7</v>
      </c>
      <c r="O22" s="150">
        <v>222.1</v>
      </c>
      <c r="P22" s="150">
        <v>36.4</v>
      </c>
      <c r="Q22" s="150">
        <v>0</v>
      </c>
      <c r="R22" s="150">
        <v>2.4</v>
      </c>
      <c r="S22" s="150">
        <v>3.5</v>
      </c>
      <c r="T22" s="150">
        <v>33.6</v>
      </c>
      <c r="U22" s="150">
        <v>20</v>
      </c>
      <c r="V22" s="150">
        <v>13.8</v>
      </c>
      <c r="W22" s="150">
        <v>2.4</v>
      </c>
      <c r="X22" s="150">
        <v>3.8</v>
      </c>
      <c r="Y22" s="150">
        <v>8.9</v>
      </c>
      <c r="Z22" s="150">
        <v>1.8</v>
      </c>
      <c r="AA22" s="150">
        <v>12.8</v>
      </c>
      <c r="AB22" s="150">
        <v>12.7</v>
      </c>
      <c r="AC22" s="150">
        <v>8.9</v>
      </c>
      <c r="AD22" s="150">
        <v>20</v>
      </c>
      <c r="AE22" s="150">
        <v>-11.1</v>
      </c>
      <c r="AF22" s="150">
        <v>0</v>
      </c>
      <c r="AG22" s="150">
        <v>3.7</v>
      </c>
      <c r="AH22" s="150">
        <v>4.4000000000000004</v>
      </c>
      <c r="AI22" s="150">
        <v>0</v>
      </c>
      <c r="AJ22" s="151" t="s">
        <v>27</v>
      </c>
      <c r="AK22" s="151" t="s">
        <v>27</v>
      </c>
      <c r="AL22" s="151" t="s">
        <v>27</v>
      </c>
      <c r="AM22" s="150">
        <v>-0.7</v>
      </c>
      <c r="AN22" s="150">
        <v>0.1</v>
      </c>
      <c r="AO22" s="150">
        <v>0.1</v>
      </c>
      <c r="AP22" s="151" t="s">
        <v>27</v>
      </c>
      <c r="AQ22" s="150">
        <v>0.1</v>
      </c>
      <c r="AR22" s="150">
        <v>0</v>
      </c>
      <c r="AS22" s="150">
        <v>0</v>
      </c>
      <c r="AT22" s="150">
        <v>59.8</v>
      </c>
      <c r="AU22" s="150">
        <v>26.9</v>
      </c>
    </row>
    <row r="23" spans="1:47" x14ac:dyDescent="0.25">
      <c r="A23" s="149">
        <v>19725</v>
      </c>
      <c r="B23" s="150">
        <v>-9.9</v>
      </c>
      <c r="C23" s="150">
        <v>293.2</v>
      </c>
      <c r="D23" s="150">
        <v>177.4</v>
      </c>
      <c r="E23" s="150">
        <f t="shared" si="0"/>
        <v>194.70000000000002</v>
      </c>
      <c r="F23" s="150">
        <v>0</v>
      </c>
      <c r="G23" s="150">
        <v>17.3</v>
      </c>
      <c r="H23" s="151" t="s">
        <v>27</v>
      </c>
      <c r="I23" s="150">
        <v>22.7</v>
      </c>
      <c r="J23" s="150">
        <v>53.8</v>
      </c>
      <c r="K23" s="150">
        <v>4</v>
      </c>
      <c r="L23" s="150">
        <v>8.4</v>
      </c>
      <c r="M23" s="150">
        <v>9.5</v>
      </c>
      <c r="N23" s="150">
        <v>303.10000000000002</v>
      </c>
      <c r="O23" s="150">
        <v>204.2</v>
      </c>
      <c r="P23" s="150">
        <v>24.4</v>
      </c>
      <c r="Q23" s="150">
        <v>0</v>
      </c>
      <c r="R23" s="150">
        <v>2</v>
      </c>
      <c r="S23" s="150">
        <v>3.2</v>
      </c>
      <c r="T23" s="150">
        <v>38.1</v>
      </c>
      <c r="U23" s="150">
        <v>18.100000000000001</v>
      </c>
      <c r="V23" s="150">
        <v>12.9</v>
      </c>
      <c r="W23" s="150">
        <v>2.4</v>
      </c>
      <c r="X23" s="150">
        <v>2.8</v>
      </c>
      <c r="Y23" s="150">
        <v>10.8</v>
      </c>
      <c r="Z23" s="150">
        <v>2.2000000000000002</v>
      </c>
      <c r="AA23" s="150">
        <v>18.8</v>
      </c>
      <c r="AB23" s="150">
        <v>13.8</v>
      </c>
      <c r="AC23" s="150">
        <v>-5.4</v>
      </c>
      <c r="AD23" s="150">
        <v>3.7</v>
      </c>
      <c r="AE23" s="150">
        <v>-9.1</v>
      </c>
      <c r="AF23" s="150">
        <v>0</v>
      </c>
      <c r="AG23" s="150">
        <v>19.100000000000001</v>
      </c>
      <c r="AH23" s="150">
        <v>20</v>
      </c>
      <c r="AI23" s="150">
        <v>0</v>
      </c>
      <c r="AJ23" s="151" t="s">
        <v>27</v>
      </c>
      <c r="AK23" s="151" t="s">
        <v>27</v>
      </c>
      <c r="AL23" s="151" t="s">
        <v>27</v>
      </c>
      <c r="AM23" s="150">
        <v>-0.8</v>
      </c>
      <c r="AN23" s="150">
        <v>5</v>
      </c>
      <c r="AO23" s="150">
        <v>0</v>
      </c>
      <c r="AP23" s="151" t="s">
        <v>27</v>
      </c>
      <c r="AQ23" s="150">
        <v>0</v>
      </c>
      <c r="AR23" s="150">
        <v>5</v>
      </c>
      <c r="AS23" s="150">
        <v>0</v>
      </c>
      <c r="AT23" s="150">
        <v>-20.5</v>
      </c>
      <c r="AU23" s="150">
        <v>-11.6</v>
      </c>
    </row>
    <row r="24" spans="1:47" x14ac:dyDescent="0.25">
      <c r="A24" s="152">
        <v>19815</v>
      </c>
      <c r="B24" s="150">
        <v>-183.7</v>
      </c>
      <c r="C24" s="150">
        <v>217.3</v>
      </c>
      <c r="D24" s="150">
        <v>106.1</v>
      </c>
      <c r="E24" s="150">
        <f t="shared" si="0"/>
        <v>120.3</v>
      </c>
      <c r="F24" s="150">
        <v>0</v>
      </c>
      <c r="G24" s="150">
        <v>14.2</v>
      </c>
      <c r="H24" s="151" t="s">
        <v>27</v>
      </c>
      <c r="I24" s="150">
        <v>19.3</v>
      </c>
      <c r="J24" s="150">
        <v>56.7</v>
      </c>
      <c r="K24" s="150">
        <v>3.5</v>
      </c>
      <c r="L24" s="150">
        <v>7.8</v>
      </c>
      <c r="M24" s="150">
        <v>9.6999999999999993</v>
      </c>
      <c r="N24" s="150">
        <v>401</v>
      </c>
      <c r="O24" s="150">
        <v>199.5</v>
      </c>
      <c r="P24" s="150">
        <v>24.3</v>
      </c>
      <c r="Q24" s="150">
        <v>105.6</v>
      </c>
      <c r="R24" s="150">
        <v>1.8</v>
      </c>
      <c r="S24" s="150">
        <v>3.4</v>
      </c>
      <c r="T24" s="150">
        <v>36.6</v>
      </c>
      <c r="U24" s="150">
        <v>13.2</v>
      </c>
      <c r="V24" s="150">
        <v>8.9</v>
      </c>
      <c r="W24" s="150">
        <v>1.8</v>
      </c>
      <c r="X24" s="150">
        <v>2.5</v>
      </c>
      <c r="Y24" s="150">
        <v>12.6</v>
      </c>
      <c r="Z24" s="150">
        <v>4.0999999999999996</v>
      </c>
      <c r="AA24" s="150">
        <v>-4.3</v>
      </c>
      <c r="AB24" s="150">
        <v>30.9</v>
      </c>
      <c r="AC24" s="150">
        <v>19.8</v>
      </c>
      <c r="AD24" s="150">
        <v>30.3</v>
      </c>
      <c r="AE24" s="150">
        <v>-10.5</v>
      </c>
      <c r="AF24" s="150">
        <v>0</v>
      </c>
      <c r="AG24" s="150">
        <v>11</v>
      </c>
      <c r="AH24" s="150">
        <v>12.1</v>
      </c>
      <c r="AI24" s="150">
        <v>0</v>
      </c>
      <c r="AJ24" s="151" t="s">
        <v>27</v>
      </c>
      <c r="AK24" s="151" t="s">
        <v>27</v>
      </c>
      <c r="AL24" s="151" t="s">
        <v>27</v>
      </c>
      <c r="AM24" s="150">
        <v>-1</v>
      </c>
      <c r="AN24" s="150">
        <v>-35.200000000000003</v>
      </c>
      <c r="AO24" s="150">
        <v>0.1</v>
      </c>
      <c r="AP24" s="151" t="s">
        <v>27</v>
      </c>
      <c r="AQ24" s="150">
        <v>0.1</v>
      </c>
      <c r="AR24" s="150">
        <v>-35.299999999999997</v>
      </c>
      <c r="AS24" s="150">
        <v>0</v>
      </c>
      <c r="AT24" s="150">
        <v>72.099999999999994</v>
      </c>
      <c r="AU24" s="150">
        <v>-116</v>
      </c>
    </row>
    <row r="25" spans="1:47" x14ac:dyDescent="0.25">
      <c r="A25" s="153">
        <v>19906</v>
      </c>
      <c r="B25" s="150">
        <v>-18.3</v>
      </c>
      <c r="C25" s="150">
        <v>279.89999999999998</v>
      </c>
      <c r="D25" s="150">
        <v>152.4</v>
      </c>
      <c r="E25" s="150">
        <f t="shared" si="0"/>
        <v>167.5</v>
      </c>
      <c r="F25" s="150">
        <v>0</v>
      </c>
      <c r="G25" s="150">
        <v>15.1</v>
      </c>
      <c r="H25" s="151" t="s">
        <v>27</v>
      </c>
      <c r="I25" s="150">
        <v>23.5</v>
      </c>
      <c r="J25" s="150">
        <v>68</v>
      </c>
      <c r="K25" s="150">
        <v>3.2</v>
      </c>
      <c r="L25" s="150">
        <v>7.8</v>
      </c>
      <c r="M25" s="150">
        <v>9.9</v>
      </c>
      <c r="N25" s="150">
        <v>298.3</v>
      </c>
      <c r="O25" s="150">
        <v>188.3</v>
      </c>
      <c r="P25" s="150">
        <v>29.2</v>
      </c>
      <c r="Q25" s="150">
        <v>0</v>
      </c>
      <c r="R25" s="150">
        <v>1.7</v>
      </c>
      <c r="S25" s="150">
        <v>2.7</v>
      </c>
      <c r="T25" s="150">
        <v>42.7</v>
      </c>
      <c r="U25" s="150">
        <v>17.100000000000001</v>
      </c>
      <c r="V25" s="150">
        <v>9.1999999999999993</v>
      </c>
      <c r="W25" s="150">
        <v>4.3</v>
      </c>
      <c r="X25" s="150">
        <v>3.6</v>
      </c>
      <c r="Y25" s="150">
        <v>13.4</v>
      </c>
      <c r="Z25" s="150">
        <v>3.3</v>
      </c>
      <c r="AA25" s="150">
        <v>-8.9</v>
      </c>
      <c r="AB25" s="150">
        <v>12.6</v>
      </c>
      <c r="AC25" s="150">
        <v>-3.8</v>
      </c>
      <c r="AD25" s="150">
        <v>8.9</v>
      </c>
      <c r="AE25" s="150">
        <v>-12.7</v>
      </c>
      <c r="AF25" s="150">
        <v>0</v>
      </c>
      <c r="AG25" s="150">
        <v>16.399999999999999</v>
      </c>
      <c r="AH25" s="150">
        <v>20.7</v>
      </c>
      <c r="AI25" s="150">
        <v>0</v>
      </c>
      <c r="AJ25" s="151" t="s">
        <v>27</v>
      </c>
      <c r="AK25" s="151" t="s">
        <v>27</v>
      </c>
      <c r="AL25" s="151" t="s">
        <v>27</v>
      </c>
      <c r="AM25" s="150">
        <v>-4.4000000000000004</v>
      </c>
      <c r="AN25" s="150">
        <v>-21.5</v>
      </c>
      <c r="AO25" s="150">
        <v>-0.1</v>
      </c>
      <c r="AP25" s="151" t="s">
        <v>27</v>
      </c>
      <c r="AQ25" s="150">
        <v>-0.1</v>
      </c>
      <c r="AR25" s="150">
        <v>-21.4</v>
      </c>
      <c r="AS25" s="150">
        <v>0</v>
      </c>
      <c r="AT25" s="150">
        <v>65.099999999999994</v>
      </c>
      <c r="AU25" s="150">
        <v>37.799999999999997</v>
      </c>
    </row>
    <row r="26" spans="1:47" x14ac:dyDescent="0.25">
      <c r="A26" s="154">
        <v>19998</v>
      </c>
      <c r="B26" s="150">
        <v>-15.5</v>
      </c>
      <c r="C26" s="150">
        <v>301.60000000000002</v>
      </c>
      <c r="D26" s="150">
        <v>179.9</v>
      </c>
      <c r="E26" s="150">
        <f t="shared" si="0"/>
        <v>191.5</v>
      </c>
      <c r="F26" s="150">
        <v>0</v>
      </c>
      <c r="G26" s="150">
        <v>11.6</v>
      </c>
      <c r="H26" s="151" t="s">
        <v>27</v>
      </c>
      <c r="I26" s="150">
        <v>20.2</v>
      </c>
      <c r="J26" s="150">
        <v>68.2</v>
      </c>
      <c r="K26" s="150">
        <v>5.0999999999999996</v>
      </c>
      <c r="L26" s="150">
        <v>8.1999999999999993</v>
      </c>
      <c r="M26" s="150">
        <v>8.4</v>
      </c>
      <c r="N26" s="150">
        <v>317.10000000000002</v>
      </c>
      <c r="O26" s="150">
        <v>196.7</v>
      </c>
      <c r="P26" s="150">
        <v>36.1</v>
      </c>
      <c r="Q26" s="150">
        <v>0</v>
      </c>
      <c r="R26" s="150">
        <v>1.7</v>
      </c>
      <c r="S26" s="150">
        <v>3</v>
      </c>
      <c r="T26" s="150">
        <v>44.9</v>
      </c>
      <c r="U26" s="150">
        <v>16.8</v>
      </c>
      <c r="V26" s="150">
        <v>10.9</v>
      </c>
      <c r="W26" s="150">
        <v>2.1</v>
      </c>
      <c r="X26" s="150">
        <v>3.8</v>
      </c>
      <c r="Y26" s="150">
        <v>15</v>
      </c>
      <c r="Z26" s="150">
        <v>2.9</v>
      </c>
      <c r="AA26" s="150">
        <v>23.3</v>
      </c>
      <c r="AB26" s="150">
        <v>29.2</v>
      </c>
      <c r="AC26" s="150">
        <v>14.3</v>
      </c>
      <c r="AD26" s="150">
        <v>32.1</v>
      </c>
      <c r="AE26" s="150">
        <v>-17.8</v>
      </c>
      <c r="AF26" s="150">
        <v>0</v>
      </c>
      <c r="AG26" s="150">
        <v>14.9</v>
      </c>
      <c r="AH26" s="150">
        <v>15.4</v>
      </c>
      <c r="AI26" s="150">
        <v>0</v>
      </c>
      <c r="AJ26" s="151" t="s">
        <v>27</v>
      </c>
      <c r="AK26" s="151" t="s">
        <v>27</v>
      </c>
      <c r="AL26" s="151" t="s">
        <v>27</v>
      </c>
      <c r="AM26" s="150">
        <v>-0.4</v>
      </c>
      <c r="AN26" s="150">
        <v>-5.9</v>
      </c>
      <c r="AO26" s="150">
        <v>0.1</v>
      </c>
      <c r="AP26" s="151" t="s">
        <v>27</v>
      </c>
      <c r="AQ26" s="150">
        <v>0.1</v>
      </c>
      <c r="AR26" s="150">
        <v>-6</v>
      </c>
      <c r="AS26" s="150">
        <v>0</v>
      </c>
      <c r="AT26" s="150">
        <v>55.9</v>
      </c>
      <c r="AU26" s="150">
        <v>63.8</v>
      </c>
    </row>
    <row r="27" spans="1:47" x14ac:dyDescent="0.25">
      <c r="A27" s="149">
        <v>20090</v>
      </c>
      <c r="B27" s="150">
        <v>-15.2</v>
      </c>
      <c r="C27" s="150">
        <v>299.2</v>
      </c>
      <c r="D27" s="150">
        <v>189</v>
      </c>
      <c r="E27" s="150">
        <f t="shared" si="0"/>
        <v>197.9</v>
      </c>
      <c r="F27" s="150">
        <v>0</v>
      </c>
      <c r="G27" s="150">
        <v>8.9</v>
      </c>
      <c r="H27" s="151" t="s">
        <v>27</v>
      </c>
      <c r="I27" s="150">
        <v>25.1</v>
      </c>
      <c r="J27" s="150">
        <v>55.7</v>
      </c>
      <c r="K27" s="150">
        <v>4.7</v>
      </c>
      <c r="L27" s="150">
        <v>9.4</v>
      </c>
      <c r="M27" s="150">
        <v>6.4</v>
      </c>
      <c r="N27" s="150">
        <v>314.39999999999998</v>
      </c>
      <c r="O27" s="150">
        <v>210.6</v>
      </c>
      <c r="P27" s="150">
        <v>25.3</v>
      </c>
      <c r="Q27" s="150">
        <v>0</v>
      </c>
      <c r="R27" s="150">
        <v>1.6</v>
      </c>
      <c r="S27" s="150">
        <v>2.7</v>
      </c>
      <c r="T27" s="150">
        <v>36.6</v>
      </c>
      <c r="U27" s="150">
        <v>22.3</v>
      </c>
      <c r="V27" s="150">
        <v>15.3</v>
      </c>
      <c r="W27" s="150">
        <v>3.3</v>
      </c>
      <c r="X27" s="150">
        <v>3.7</v>
      </c>
      <c r="Y27" s="150">
        <v>13.3</v>
      </c>
      <c r="Z27" s="150">
        <v>1.9</v>
      </c>
      <c r="AA27" s="150">
        <v>82.2</v>
      </c>
      <c r="AB27" s="150">
        <v>65.3</v>
      </c>
      <c r="AC27" s="150">
        <v>25.2</v>
      </c>
      <c r="AD27" s="150">
        <v>36.1</v>
      </c>
      <c r="AE27" s="150">
        <v>-10.8</v>
      </c>
      <c r="AF27" s="150">
        <v>0</v>
      </c>
      <c r="AG27" s="150">
        <v>40</v>
      </c>
      <c r="AH27" s="150">
        <v>42.6</v>
      </c>
      <c r="AI27" s="150">
        <v>0</v>
      </c>
      <c r="AJ27" s="151" t="s">
        <v>27</v>
      </c>
      <c r="AK27" s="151" t="s">
        <v>27</v>
      </c>
      <c r="AL27" s="151" t="s">
        <v>27</v>
      </c>
      <c r="AM27" s="150">
        <v>-2.5</v>
      </c>
      <c r="AN27" s="150">
        <v>16.899999999999999</v>
      </c>
      <c r="AO27" s="150">
        <v>-0.1</v>
      </c>
      <c r="AP27" s="151" t="s">
        <v>27</v>
      </c>
      <c r="AQ27" s="150">
        <v>-0.1</v>
      </c>
      <c r="AR27" s="150">
        <v>17</v>
      </c>
      <c r="AS27" s="150">
        <v>0</v>
      </c>
      <c r="AT27" s="150">
        <v>-12.2</v>
      </c>
      <c r="AU27" s="150">
        <v>54.8</v>
      </c>
    </row>
    <row r="28" spans="1:47" x14ac:dyDescent="0.25">
      <c r="A28" s="152">
        <v>20180</v>
      </c>
      <c r="B28" s="150">
        <v>-17.100000000000001</v>
      </c>
      <c r="C28" s="150">
        <v>294.7</v>
      </c>
      <c r="D28" s="150">
        <v>163.4</v>
      </c>
      <c r="E28" s="150">
        <f t="shared" si="0"/>
        <v>188.5</v>
      </c>
      <c r="F28" s="150">
        <v>0</v>
      </c>
      <c r="G28" s="150">
        <v>25.1</v>
      </c>
      <c r="H28" s="151" t="s">
        <v>27</v>
      </c>
      <c r="I28" s="150">
        <v>26.6</v>
      </c>
      <c r="J28" s="150">
        <v>57.5</v>
      </c>
      <c r="K28" s="150">
        <v>4</v>
      </c>
      <c r="L28" s="150">
        <v>10.1</v>
      </c>
      <c r="M28" s="150">
        <v>8</v>
      </c>
      <c r="N28" s="150">
        <v>311.89999999999998</v>
      </c>
      <c r="O28" s="150">
        <v>215.6</v>
      </c>
      <c r="P28" s="150">
        <v>25.2</v>
      </c>
      <c r="Q28" s="150">
        <v>0</v>
      </c>
      <c r="R28" s="150">
        <v>1.8</v>
      </c>
      <c r="S28" s="150">
        <v>3.6</v>
      </c>
      <c r="T28" s="150">
        <v>31.1</v>
      </c>
      <c r="U28" s="150">
        <v>16.600000000000001</v>
      </c>
      <c r="V28" s="150">
        <v>10.199999999999999</v>
      </c>
      <c r="W28" s="150">
        <v>2.7</v>
      </c>
      <c r="X28" s="150">
        <v>3.7</v>
      </c>
      <c r="Y28" s="150">
        <v>15.6</v>
      </c>
      <c r="Z28" s="150">
        <v>2.2000000000000002</v>
      </c>
      <c r="AA28" s="150">
        <v>12.8</v>
      </c>
      <c r="AB28" s="150">
        <v>2.6</v>
      </c>
      <c r="AC28" s="150">
        <v>-5.7</v>
      </c>
      <c r="AD28" s="150">
        <v>12.1</v>
      </c>
      <c r="AE28" s="150">
        <v>-17.899999999999999</v>
      </c>
      <c r="AF28" s="150">
        <v>0</v>
      </c>
      <c r="AG28" s="150">
        <v>8.3000000000000007</v>
      </c>
      <c r="AH28" s="150">
        <v>14.1</v>
      </c>
      <c r="AI28" s="150">
        <v>0</v>
      </c>
      <c r="AJ28" s="151" t="s">
        <v>27</v>
      </c>
      <c r="AK28" s="151" t="s">
        <v>27</v>
      </c>
      <c r="AL28" s="151" t="s">
        <v>27</v>
      </c>
      <c r="AM28" s="150">
        <v>-5.8</v>
      </c>
      <c r="AN28" s="150">
        <v>10.3</v>
      </c>
      <c r="AO28" s="150">
        <v>0.1</v>
      </c>
      <c r="AP28" s="151" t="s">
        <v>27</v>
      </c>
      <c r="AQ28" s="150">
        <v>0.1</v>
      </c>
      <c r="AR28" s="150">
        <v>10.1</v>
      </c>
      <c r="AS28" s="150">
        <v>0</v>
      </c>
      <c r="AT28" s="150">
        <v>24.4</v>
      </c>
      <c r="AU28" s="150">
        <v>20</v>
      </c>
    </row>
    <row r="29" spans="1:47" x14ac:dyDescent="0.25">
      <c r="A29" s="153">
        <v>20271</v>
      </c>
      <c r="B29" s="150">
        <v>50.6</v>
      </c>
      <c r="C29" s="150">
        <v>378</v>
      </c>
      <c r="D29" s="150">
        <v>176.6</v>
      </c>
      <c r="E29" s="150">
        <f t="shared" si="0"/>
        <v>249.89999999999998</v>
      </c>
      <c r="F29" s="150">
        <v>0</v>
      </c>
      <c r="G29" s="150">
        <v>73.3</v>
      </c>
      <c r="H29" s="151" t="s">
        <v>27</v>
      </c>
      <c r="I29" s="150">
        <v>36.299999999999997</v>
      </c>
      <c r="J29" s="150">
        <v>69.3</v>
      </c>
      <c r="K29" s="150">
        <v>3.6</v>
      </c>
      <c r="L29" s="150">
        <v>9.6999999999999993</v>
      </c>
      <c r="M29" s="150">
        <v>9.1</v>
      </c>
      <c r="N29" s="150">
        <v>327.39999999999998</v>
      </c>
      <c r="O29" s="150">
        <v>215</v>
      </c>
      <c r="P29" s="150">
        <v>30.3</v>
      </c>
      <c r="Q29" s="150">
        <v>0</v>
      </c>
      <c r="R29" s="150">
        <v>2.2999999999999998</v>
      </c>
      <c r="S29" s="150">
        <v>3.5</v>
      </c>
      <c r="T29" s="150">
        <v>37.200000000000003</v>
      </c>
      <c r="U29" s="150">
        <v>20.6</v>
      </c>
      <c r="V29" s="150">
        <v>10.8</v>
      </c>
      <c r="W29" s="150">
        <v>4.7</v>
      </c>
      <c r="X29" s="150">
        <v>5.2</v>
      </c>
      <c r="Y29" s="150">
        <v>15.8</v>
      </c>
      <c r="Z29" s="150">
        <v>2.7</v>
      </c>
      <c r="AA29" s="150">
        <v>48</v>
      </c>
      <c r="AB29" s="150">
        <v>48.2</v>
      </c>
      <c r="AC29" s="150">
        <v>12.7</v>
      </c>
      <c r="AD29" s="150">
        <v>28.9</v>
      </c>
      <c r="AE29" s="150">
        <v>-16.100000000000001</v>
      </c>
      <c r="AF29" s="150">
        <v>0</v>
      </c>
      <c r="AG29" s="150">
        <v>35.4</v>
      </c>
      <c r="AH29" s="150">
        <v>36</v>
      </c>
      <c r="AI29" s="150">
        <v>0</v>
      </c>
      <c r="AJ29" s="151" t="s">
        <v>27</v>
      </c>
      <c r="AK29" s="151" t="s">
        <v>27</v>
      </c>
      <c r="AL29" s="151" t="s">
        <v>27</v>
      </c>
      <c r="AM29" s="150">
        <v>-0.5</v>
      </c>
      <c r="AN29" s="150">
        <v>-0.2</v>
      </c>
      <c r="AO29" s="150">
        <v>-0.2</v>
      </c>
      <c r="AP29" s="151" t="s">
        <v>27</v>
      </c>
      <c r="AQ29" s="150">
        <v>-0.2</v>
      </c>
      <c r="AR29" s="150">
        <v>0</v>
      </c>
      <c r="AS29" s="150">
        <v>0</v>
      </c>
      <c r="AT29" s="150">
        <v>-42.7</v>
      </c>
      <c r="AU29" s="150">
        <v>55.8</v>
      </c>
    </row>
    <row r="30" spans="1:47" x14ac:dyDescent="0.25">
      <c r="A30" s="154">
        <v>20363</v>
      </c>
      <c r="B30" s="150">
        <v>-16.600000000000001</v>
      </c>
      <c r="C30" s="150">
        <v>357.1</v>
      </c>
      <c r="D30" s="150">
        <v>209.4</v>
      </c>
      <c r="E30" s="150">
        <f t="shared" si="0"/>
        <v>223</v>
      </c>
      <c r="F30" s="150">
        <v>0</v>
      </c>
      <c r="G30" s="150">
        <v>13.6</v>
      </c>
      <c r="H30" s="151" t="s">
        <v>27</v>
      </c>
      <c r="I30" s="150">
        <v>30.1</v>
      </c>
      <c r="J30" s="150">
        <v>79.3</v>
      </c>
      <c r="K30" s="150">
        <v>5.9</v>
      </c>
      <c r="L30" s="150">
        <v>10.199999999999999</v>
      </c>
      <c r="M30" s="150">
        <v>8.5</v>
      </c>
      <c r="N30" s="150">
        <v>373.7</v>
      </c>
      <c r="O30" s="150">
        <v>242.4</v>
      </c>
      <c r="P30" s="150">
        <v>37.5</v>
      </c>
      <c r="Q30" s="150">
        <v>0.2</v>
      </c>
      <c r="R30" s="150">
        <v>2.2000000000000002</v>
      </c>
      <c r="S30" s="150">
        <v>3.9</v>
      </c>
      <c r="T30" s="150">
        <v>46.4</v>
      </c>
      <c r="U30" s="150">
        <v>21.1</v>
      </c>
      <c r="V30" s="150">
        <v>12.9</v>
      </c>
      <c r="W30" s="150">
        <v>2.8</v>
      </c>
      <c r="X30" s="150">
        <v>5.4</v>
      </c>
      <c r="Y30" s="150">
        <v>18.100000000000001</v>
      </c>
      <c r="Z30" s="150">
        <v>1.9</v>
      </c>
      <c r="AA30" s="150">
        <v>20.2</v>
      </c>
      <c r="AB30" s="150">
        <v>20.8</v>
      </c>
      <c r="AC30" s="150">
        <v>5</v>
      </c>
      <c r="AD30" s="150">
        <v>24.6</v>
      </c>
      <c r="AE30" s="150">
        <v>-19.7</v>
      </c>
      <c r="AF30" s="150">
        <v>0</v>
      </c>
      <c r="AG30" s="150">
        <v>15.9</v>
      </c>
      <c r="AH30" s="150">
        <v>20.3</v>
      </c>
      <c r="AI30" s="150">
        <v>0</v>
      </c>
      <c r="AJ30" s="151" t="s">
        <v>27</v>
      </c>
      <c r="AK30" s="151" t="s">
        <v>27</v>
      </c>
      <c r="AL30" s="151" t="s">
        <v>27</v>
      </c>
      <c r="AM30" s="150">
        <v>-4.4000000000000004</v>
      </c>
      <c r="AN30" s="150">
        <v>-0.6</v>
      </c>
      <c r="AO30" s="150">
        <v>0.1</v>
      </c>
      <c r="AP30" s="151" t="s">
        <v>27</v>
      </c>
      <c r="AQ30" s="150">
        <v>0.1</v>
      </c>
      <c r="AR30" s="150">
        <v>-0.7</v>
      </c>
      <c r="AS30" s="150">
        <v>0</v>
      </c>
      <c r="AT30" s="150">
        <v>67.2</v>
      </c>
      <c r="AU30" s="150">
        <v>70.8</v>
      </c>
    </row>
    <row r="31" spans="1:47" x14ac:dyDescent="0.25">
      <c r="A31" s="149">
        <v>20455</v>
      </c>
      <c r="B31" s="150">
        <v>39.700000000000003</v>
      </c>
      <c r="C31" s="150">
        <v>390.6</v>
      </c>
      <c r="D31" s="150">
        <v>243.6</v>
      </c>
      <c r="E31" s="150">
        <f t="shared" si="0"/>
        <v>274</v>
      </c>
      <c r="F31" s="150">
        <v>0</v>
      </c>
      <c r="G31" s="150">
        <v>30.4</v>
      </c>
      <c r="H31" s="151" t="s">
        <v>27</v>
      </c>
      <c r="I31" s="150">
        <v>31.2</v>
      </c>
      <c r="J31" s="150">
        <v>63</v>
      </c>
      <c r="K31" s="150">
        <v>4.8</v>
      </c>
      <c r="L31" s="150">
        <v>10.6</v>
      </c>
      <c r="M31" s="150">
        <v>6.9</v>
      </c>
      <c r="N31" s="150">
        <v>350.9</v>
      </c>
      <c r="O31" s="150">
        <v>238.5</v>
      </c>
      <c r="P31" s="150">
        <v>27.2</v>
      </c>
      <c r="Q31" s="150">
        <v>0</v>
      </c>
      <c r="R31" s="150">
        <v>2.4</v>
      </c>
      <c r="S31" s="150">
        <v>4.4000000000000004</v>
      </c>
      <c r="T31" s="150">
        <v>40.700000000000003</v>
      </c>
      <c r="U31" s="150">
        <v>22.4</v>
      </c>
      <c r="V31" s="150">
        <v>15.7</v>
      </c>
      <c r="W31" s="150">
        <v>3.5</v>
      </c>
      <c r="X31" s="150">
        <v>3.2</v>
      </c>
      <c r="Y31" s="150">
        <v>13.3</v>
      </c>
      <c r="Z31" s="150">
        <v>2.1</v>
      </c>
      <c r="AA31" s="150">
        <v>30.2</v>
      </c>
      <c r="AB31" s="150">
        <v>49.8</v>
      </c>
      <c r="AC31" s="150">
        <v>9.6999999999999993</v>
      </c>
      <c r="AD31" s="150">
        <v>24.3</v>
      </c>
      <c r="AE31" s="150">
        <v>-14.6</v>
      </c>
      <c r="AF31" s="150">
        <v>0</v>
      </c>
      <c r="AG31" s="150">
        <v>40.1</v>
      </c>
      <c r="AH31" s="150">
        <v>40.299999999999997</v>
      </c>
      <c r="AI31" s="150">
        <v>0</v>
      </c>
      <c r="AJ31" s="151" t="s">
        <v>27</v>
      </c>
      <c r="AK31" s="151" t="s">
        <v>27</v>
      </c>
      <c r="AL31" s="151" t="s">
        <v>27</v>
      </c>
      <c r="AM31" s="150">
        <v>-0.3</v>
      </c>
      <c r="AN31" s="150">
        <v>-19.600000000000001</v>
      </c>
      <c r="AO31" s="150">
        <v>-0.1</v>
      </c>
      <c r="AP31" s="151" t="s">
        <v>27</v>
      </c>
      <c r="AQ31" s="150">
        <v>-0.1</v>
      </c>
      <c r="AR31" s="150">
        <v>-19.5</v>
      </c>
      <c r="AS31" s="150">
        <v>0</v>
      </c>
      <c r="AT31" s="150">
        <v>-57.8</v>
      </c>
      <c r="AU31" s="150">
        <v>12.1</v>
      </c>
    </row>
    <row r="32" spans="1:47" x14ac:dyDescent="0.25">
      <c r="A32" s="152">
        <v>20546</v>
      </c>
      <c r="B32" s="150">
        <v>-84.1</v>
      </c>
      <c r="C32" s="150">
        <v>314.39999999999998</v>
      </c>
      <c r="D32" s="150">
        <v>173.5</v>
      </c>
      <c r="E32" s="150">
        <f t="shared" si="0"/>
        <v>189.6</v>
      </c>
      <c r="F32" s="150">
        <v>0</v>
      </c>
      <c r="G32" s="150">
        <v>16.100000000000001</v>
      </c>
      <c r="H32" s="151" t="s">
        <v>27</v>
      </c>
      <c r="I32" s="150">
        <v>28.3</v>
      </c>
      <c r="J32" s="150">
        <v>72.7</v>
      </c>
      <c r="K32" s="150">
        <v>4.0999999999999996</v>
      </c>
      <c r="L32" s="150">
        <v>11.6</v>
      </c>
      <c r="M32" s="150">
        <v>8.1999999999999993</v>
      </c>
      <c r="N32" s="150">
        <v>398.5</v>
      </c>
      <c r="O32" s="150">
        <v>279.5</v>
      </c>
      <c r="P32" s="150">
        <v>27.1</v>
      </c>
      <c r="Q32" s="150">
        <v>0</v>
      </c>
      <c r="R32" s="150">
        <v>2.5</v>
      </c>
      <c r="S32" s="150">
        <v>4.5</v>
      </c>
      <c r="T32" s="150">
        <v>45.9</v>
      </c>
      <c r="U32" s="150">
        <v>19.899999999999999</v>
      </c>
      <c r="V32" s="150">
        <v>12.8</v>
      </c>
      <c r="W32" s="150">
        <v>3.2</v>
      </c>
      <c r="X32" s="150">
        <v>3.8</v>
      </c>
      <c r="Y32" s="150">
        <v>16.3</v>
      </c>
      <c r="Z32" s="150">
        <v>2.9</v>
      </c>
      <c r="AA32" s="150">
        <v>24.6</v>
      </c>
      <c r="AB32" s="150">
        <v>7.3</v>
      </c>
      <c r="AC32" s="150">
        <v>-1.4</v>
      </c>
      <c r="AD32" s="150">
        <v>17.7</v>
      </c>
      <c r="AE32" s="150">
        <v>-19.100000000000001</v>
      </c>
      <c r="AF32" s="150">
        <v>0</v>
      </c>
      <c r="AG32" s="150">
        <v>8.6999999999999993</v>
      </c>
      <c r="AH32" s="150">
        <v>11</v>
      </c>
      <c r="AI32" s="150">
        <v>0</v>
      </c>
      <c r="AJ32" s="151" t="s">
        <v>27</v>
      </c>
      <c r="AK32" s="151" t="s">
        <v>27</v>
      </c>
      <c r="AL32" s="151" t="s">
        <v>27</v>
      </c>
      <c r="AM32" s="150">
        <v>-2.2999999999999998</v>
      </c>
      <c r="AN32" s="150">
        <v>17.3</v>
      </c>
      <c r="AO32" s="150">
        <v>1.7</v>
      </c>
      <c r="AP32" s="151" t="s">
        <v>27</v>
      </c>
      <c r="AQ32" s="150">
        <v>1.7</v>
      </c>
      <c r="AR32" s="150">
        <v>15.6</v>
      </c>
      <c r="AS32" s="150">
        <v>0</v>
      </c>
      <c r="AT32" s="150">
        <v>22.7</v>
      </c>
      <c r="AU32" s="150">
        <v>-36.799999999999997</v>
      </c>
    </row>
    <row r="33" spans="1:51" x14ac:dyDescent="0.25">
      <c r="A33" s="153">
        <v>20637</v>
      </c>
      <c r="B33" s="150">
        <v>-56.8</v>
      </c>
      <c r="C33" s="150">
        <v>337.8</v>
      </c>
      <c r="D33" s="150">
        <v>187.4</v>
      </c>
      <c r="E33" s="150">
        <f t="shared" si="0"/>
        <v>199.1</v>
      </c>
      <c r="F33" s="150">
        <v>0</v>
      </c>
      <c r="G33" s="150">
        <v>11.7</v>
      </c>
      <c r="H33" s="151" t="s">
        <v>27</v>
      </c>
      <c r="I33" s="150">
        <v>39.5</v>
      </c>
      <c r="J33" s="150">
        <v>70.8</v>
      </c>
      <c r="K33" s="150">
        <v>3.8</v>
      </c>
      <c r="L33" s="150">
        <v>10.8</v>
      </c>
      <c r="M33" s="150">
        <v>13.7</v>
      </c>
      <c r="N33" s="150">
        <v>394.6</v>
      </c>
      <c r="O33" s="150">
        <v>270.89999999999998</v>
      </c>
      <c r="P33" s="150">
        <v>32.5</v>
      </c>
      <c r="Q33" s="150">
        <v>0</v>
      </c>
      <c r="R33" s="150">
        <v>2.9</v>
      </c>
      <c r="S33" s="150">
        <v>4.7</v>
      </c>
      <c r="T33" s="150">
        <v>42</v>
      </c>
      <c r="U33" s="150">
        <v>23.1</v>
      </c>
      <c r="V33" s="150">
        <v>12.5</v>
      </c>
      <c r="W33" s="150">
        <v>4.9000000000000004</v>
      </c>
      <c r="X33" s="150">
        <v>5.7</v>
      </c>
      <c r="Y33" s="150">
        <v>16.5</v>
      </c>
      <c r="Z33" s="150">
        <v>2</v>
      </c>
      <c r="AA33" s="150">
        <v>36.700000000000003</v>
      </c>
      <c r="AB33" s="150">
        <v>46</v>
      </c>
      <c r="AC33" s="150">
        <v>18.7</v>
      </c>
      <c r="AD33" s="150">
        <v>44.8</v>
      </c>
      <c r="AE33" s="150">
        <v>-26.1</v>
      </c>
      <c r="AF33" s="150">
        <v>0</v>
      </c>
      <c r="AG33" s="150">
        <v>27.3</v>
      </c>
      <c r="AH33" s="150">
        <v>28.6</v>
      </c>
      <c r="AI33" s="150">
        <v>0</v>
      </c>
      <c r="AJ33" s="151" t="s">
        <v>27</v>
      </c>
      <c r="AK33" s="151" t="s">
        <v>27</v>
      </c>
      <c r="AL33" s="151" t="s">
        <v>27</v>
      </c>
      <c r="AM33" s="150">
        <v>-1.3</v>
      </c>
      <c r="AN33" s="150">
        <v>-9.3000000000000007</v>
      </c>
      <c r="AO33" s="150">
        <v>-0.5</v>
      </c>
      <c r="AP33" s="151" t="s">
        <v>27</v>
      </c>
      <c r="AQ33" s="150">
        <v>-0.5</v>
      </c>
      <c r="AR33" s="150">
        <v>-8.8000000000000007</v>
      </c>
      <c r="AS33" s="150">
        <v>0</v>
      </c>
      <c r="AT33" s="150">
        <v>53.2</v>
      </c>
      <c r="AU33" s="150">
        <v>33.1</v>
      </c>
    </row>
    <row r="34" spans="1:51" x14ac:dyDescent="0.25">
      <c r="A34" s="154">
        <v>20729</v>
      </c>
      <c r="B34" s="150">
        <v>-81.900000000000006</v>
      </c>
      <c r="C34" s="150">
        <v>352.4</v>
      </c>
      <c r="D34" s="150">
        <v>202.7</v>
      </c>
      <c r="E34" s="150">
        <f t="shared" si="0"/>
        <v>211.79999999999998</v>
      </c>
      <c r="F34" s="150">
        <v>0</v>
      </c>
      <c r="G34" s="150">
        <v>9.1</v>
      </c>
      <c r="H34" s="151" t="s">
        <v>27</v>
      </c>
      <c r="I34" s="150">
        <v>34.6</v>
      </c>
      <c r="J34" s="150">
        <v>71.400000000000006</v>
      </c>
      <c r="K34" s="150">
        <v>6.1</v>
      </c>
      <c r="L34" s="150">
        <v>11.6</v>
      </c>
      <c r="M34" s="150">
        <v>16.899999999999999</v>
      </c>
      <c r="N34" s="150">
        <v>434.3</v>
      </c>
      <c r="O34" s="150">
        <v>282.7</v>
      </c>
      <c r="P34" s="150">
        <v>40.299999999999997</v>
      </c>
      <c r="Q34" s="150">
        <v>0</v>
      </c>
      <c r="R34" s="150">
        <v>2.5</v>
      </c>
      <c r="S34" s="150">
        <v>5.2</v>
      </c>
      <c r="T34" s="150">
        <v>43.2</v>
      </c>
      <c r="U34" s="150">
        <v>33.4</v>
      </c>
      <c r="V34" s="150">
        <v>22.4</v>
      </c>
      <c r="W34" s="150">
        <v>3.4</v>
      </c>
      <c r="X34" s="150">
        <v>7.6</v>
      </c>
      <c r="Y34" s="150">
        <v>24.9</v>
      </c>
      <c r="Z34" s="150">
        <v>2</v>
      </c>
      <c r="AA34" s="150">
        <v>-8.9</v>
      </c>
      <c r="AB34" s="150">
        <v>24.1</v>
      </c>
      <c r="AC34" s="150">
        <v>8.4</v>
      </c>
      <c r="AD34" s="150">
        <v>27.9</v>
      </c>
      <c r="AE34" s="150">
        <v>-19.399999999999999</v>
      </c>
      <c r="AF34" s="150">
        <v>0</v>
      </c>
      <c r="AG34" s="150">
        <v>15.6</v>
      </c>
      <c r="AH34" s="150">
        <v>23.8</v>
      </c>
      <c r="AI34" s="150">
        <v>0</v>
      </c>
      <c r="AJ34" s="151" t="s">
        <v>27</v>
      </c>
      <c r="AK34" s="151" t="s">
        <v>27</v>
      </c>
      <c r="AL34" s="151" t="s">
        <v>27</v>
      </c>
      <c r="AM34" s="150">
        <v>-8.1999999999999993</v>
      </c>
      <c r="AN34" s="150">
        <v>-32.9</v>
      </c>
      <c r="AO34" s="150">
        <v>1.3</v>
      </c>
      <c r="AP34" s="151" t="s">
        <v>27</v>
      </c>
      <c r="AQ34" s="150">
        <v>1.3</v>
      </c>
      <c r="AR34" s="150">
        <v>-34.200000000000003</v>
      </c>
      <c r="AS34" s="150">
        <v>0</v>
      </c>
      <c r="AT34" s="150">
        <v>143.6</v>
      </c>
      <c r="AU34" s="150">
        <v>52.9</v>
      </c>
    </row>
    <row r="35" spans="1:51" x14ac:dyDescent="0.25">
      <c r="A35" s="149">
        <v>20821</v>
      </c>
      <c r="B35" s="150">
        <v>-76.3</v>
      </c>
      <c r="C35" s="150">
        <v>309</v>
      </c>
      <c r="D35" s="150">
        <v>174.8</v>
      </c>
      <c r="E35" s="150">
        <f t="shared" si="0"/>
        <v>190.3</v>
      </c>
      <c r="F35" s="150">
        <v>0</v>
      </c>
      <c r="G35" s="150">
        <v>15.5</v>
      </c>
      <c r="H35" s="151" t="s">
        <v>27</v>
      </c>
      <c r="I35" s="150">
        <v>30.1</v>
      </c>
      <c r="J35" s="150">
        <v>64.8</v>
      </c>
      <c r="K35" s="150">
        <v>4.5</v>
      </c>
      <c r="L35" s="150">
        <v>12.3</v>
      </c>
      <c r="M35" s="150">
        <v>7</v>
      </c>
      <c r="N35" s="150">
        <v>385.3</v>
      </c>
      <c r="O35" s="150">
        <v>270.39999999999998</v>
      </c>
      <c r="P35" s="150">
        <v>28</v>
      </c>
      <c r="Q35" s="150">
        <v>1.2</v>
      </c>
      <c r="R35" s="150">
        <v>2.2000000000000002</v>
      </c>
      <c r="S35" s="150">
        <v>4.8</v>
      </c>
      <c r="T35" s="150">
        <v>39.9</v>
      </c>
      <c r="U35" s="150">
        <v>21.2</v>
      </c>
      <c r="V35" s="150">
        <v>13.7</v>
      </c>
      <c r="W35" s="150">
        <v>3.1</v>
      </c>
      <c r="X35" s="150">
        <v>4.3</v>
      </c>
      <c r="Y35" s="150">
        <v>16.2</v>
      </c>
      <c r="Z35" s="150">
        <v>1.4</v>
      </c>
      <c r="AA35" s="150">
        <v>41.1</v>
      </c>
      <c r="AB35" s="150">
        <v>35.200000000000003</v>
      </c>
      <c r="AC35" s="150">
        <v>6.5</v>
      </c>
      <c r="AD35" s="150">
        <v>20.8</v>
      </c>
      <c r="AE35" s="150">
        <v>-14.4</v>
      </c>
      <c r="AF35" s="150">
        <v>0</v>
      </c>
      <c r="AG35" s="150">
        <v>28.8</v>
      </c>
      <c r="AH35" s="150">
        <v>28.7</v>
      </c>
      <c r="AI35" s="150">
        <v>0</v>
      </c>
      <c r="AJ35" s="151" t="s">
        <v>27</v>
      </c>
      <c r="AK35" s="151" t="s">
        <v>27</v>
      </c>
      <c r="AL35" s="151" t="s">
        <v>27</v>
      </c>
      <c r="AM35" s="150">
        <v>0.1</v>
      </c>
      <c r="AN35" s="150">
        <v>5.9</v>
      </c>
      <c r="AO35" s="150">
        <v>0.3</v>
      </c>
      <c r="AP35" s="151" t="s">
        <v>27</v>
      </c>
      <c r="AQ35" s="150">
        <v>0.3</v>
      </c>
      <c r="AR35" s="150">
        <v>5.6</v>
      </c>
      <c r="AS35" s="150">
        <v>0</v>
      </c>
      <c r="AT35" s="150">
        <v>23.8</v>
      </c>
      <c r="AU35" s="150">
        <v>-11.3</v>
      </c>
    </row>
    <row r="36" spans="1:51" x14ac:dyDescent="0.25">
      <c r="A36" s="152">
        <v>20911</v>
      </c>
      <c r="B36" s="150">
        <v>-135.5</v>
      </c>
      <c r="C36" s="150">
        <v>286.10000000000002</v>
      </c>
      <c r="D36" s="150">
        <v>145.9</v>
      </c>
      <c r="E36" s="150">
        <f t="shared" si="0"/>
        <v>155.9</v>
      </c>
      <c r="F36" s="150">
        <v>0</v>
      </c>
      <c r="G36" s="150">
        <v>10</v>
      </c>
      <c r="H36" s="151" t="s">
        <v>27</v>
      </c>
      <c r="I36" s="150">
        <v>31</v>
      </c>
      <c r="J36" s="150">
        <v>73.7</v>
      </c>
      <c r="K36" s="150">
        <v>3.9</v>
      </c>
      <c r="L36" s="150">
        <v>12.2</v>
      </c>
      <c r="M36" s="150">
        <v>9.5</v>
      </c>
      <c r="N36" s="150">
        <v>421.6</v>
      </c>
      <c r="O36" s="150">
        <v>299.39999999999998</v>
      </c>
      <c r="P36" s="150">
        <v>27.9</v>
      </c>
      <c r="Q36" s="150">
        <v>0.9</v>
      </c>
      <c r="R36" s="150">
        <v>2.6</v>
      </c>
      <c r="S36" s="150">
        <v>5.6</v>
      </c>
      <c r="T36" s="150">
        <v>47.8</v>
      </c>
      <c r="U36" s="150">
        <v>15.7</v>
      </c>
      <c r="V36" s="150">
        <v>6.2</v>
      </c>
      <c r="W36" s="150">
        <v>3.6</v>
      </c>
      <c r="X36" s="150">
        <v>5.8</v>
      </c>
      <c r="Y36" s="150">
        <v>20.399999999999999</v>
      </c>
      <c r="Z36" s="150">
        <v>1.3</v>
      </c>
      <c r="AA36" s="150">
        <v>65.7</v>
      </c>
      <c r="AB36" s="150">
        <v>28.4</v>
      </c>
      <c r="AC36" s="150">
        <v>17</v>
      </c>
      <c r="AD36" s="150">
        <v>36.200000000000003</v>
      </c>
      <c r="AE36" s="150">
        <v>-19.100000000000001</v>
      </c>
      <c r="AF36" s="150">
        <v>0</v>
      </c>
      <c r="AG36" s="150">
        <v>11.4</v>
      </c>
      <c r="AH36" s="150">
        <v>23.1</v>
      </c>
      <c r="AI36" s="150">
        <v>0</v>
      </c>
      <c r="AJ36" s="151" t="s">
        <v>27</v>
      </c>
      <c r="AK36" s="151" t="s">
        <v>27</v>
      </c>
      <c r="AL36" s="151" t="s">
        <v>27</v>
      </c>
      <c r="AM36" s="150">
        <v>-11.8</v>
      </c>
      <c r="AN36" s="150">
        <v>37.299999999999997</v>
      </c>
      <c r="AO36" s="150">
        <v>-0.5</v>
      </c>
      <c r="AP36" s="151" t="s">
        <v>27</v>
      </c>
      <c r="AQ36" s="150">
        <v>-0.5</v>
      </c>
      <c r="AR36" s="150">
        <v>37.799999999999997</v>
      </c>
      <c r="AS36" s="150">
        <v>0</v>
      </c>
      <c r="AT36" s="150">
        <v>16.600000000000001</v>
      </c>
      <c r="AU36" s="150">
        <v>-53.2</v>
      </c>
    </row>
    <row r="37" spans="1:51" x14ac:dyDescent="0.25">
      <c r="A37" s="153">
        <v>21002</v>
      </c>
      <c r="B37" s="150">
        <v>-67.5</v>
      </c>
      <c r="C37" s="150">
        <v>366.4</v>
      </c>
      <c r="D37" s="150">
        <v>181.3</v>
      </c>
      <c r="E37" s="150">
        <f t="shared" si="0"/>
        <v>214.70000000000002</v>
      </c>
      <c r="F37" s="150">
        <v>0</v>
      </c>
      <c r="G37" s="150">
        <v>33.4</v>
      </c>
      <c r="H37" s="151" t="s">
        <v>27</v>
      </c>
      <c r="I37" s="150">
        <v>36.200000000000003</v>
      </c>
      <c r="J37" s="150">
        <v>87.9</v>
      </c>
      <c r="K37" s="150">
        <v>3.5</v>
      </c>
      <c r="L37" s="150">
        <v>11.3</v>
      </c>
      <c r="M37" s="150">
        <v>12.7</v>
      </c>
      <c r="N37" s="150">
        <v>433.8</v>
      </c>
      <c r="O37" s="150">
        <v>296.10000000000002</v>
      </c>
      <c r="P37" s="150">
        <v>33.5</v>
      </c>
      <c r="Q37" s="150">
        <v>1.7</v>
      </c>
      <c r="R37" s="150">
        <v>2.6</v>
      </c>
      <c r="S37" s="150">
        <v>4.3</v>
      </c>
      <c r="T37" s="150">
        <v>51</v>
      </c>
      <c r="U37" s="150">
        <v>24</v>
      </c>
      <c r="V37" s="150">
        <v>11.1</v>
      </c>
      <c r="W37" s="150">
        <v>4.5</v>
      </c>
      <c r="X37" s="150">
        <v>8.5</v>
      </c>
      <c r="Y37" s="150">
        <v>19.3</v>
      </c>
      <c r="Z37" s="150">
        <v>1.1000000000000001</v>
      </c>
      <c r="AA37" s="150">
        <v>24.9</v>
      </c>
      <c r="AB37" s="150">
        <v>54.7</v>
      </c>
      <c r="AC37" s="150">
        <v>32.799999999999997</v>
      </c>
      <c r="AD37" s="150">
        <v>55</v>
      </c>
      <c r="AE37" s="150">
        <v>-22.2</v>
      </c>
      <c r="AF37" s="150">
        <v>0</v>
      </c>
      <c r="AG37" s="150">
        <v>21.9</v>
      </c>
      <c r="AH37" s="150">
        <v>24</v>
      </c>
      <c r="AI37" s="150">
        <v>0</v>
      </c>
      <c r="AJ37" s="151" t="s">
        <v>27</v>
      </c>
      <c r="AK37" s="151" t="s">
        <v>27</v>
      </c>
      <c r="AL37" s="151" t="s">
        <v>27</v>
      </c>
      <c r="AM37" s="150">
        <v>-2.1</v>
      </c>
      <c r="AN37" s="150">
        <v>-29.9</v>
      </c>
      <c r="AO37" s="150">
        <v>0.8</v>
      </c>
      <c r="AP37" s="151" t="s">
        <v>27</v>
      </c>
      <c r="AQ37" s="150">
        <v>0.8</v>
      </c>
      <c r="AR37" s="150">
        <v>-30.7</v>
      </c>
      <c r="AS37" s="150">
        <v>0</v>
      </c>
      <c r="AT37" s="150">
        <v>64.7</v>
      </c>
      <c r="AU37" s="150">
        <v>22.1</v>
      </c>
    </row>
    <row r="38" spans="1:51" x14ac:dyDescent="0.25">
      <c r="A38" s="154">
        <v>21094</v>
      </c>
      <c r="B38" s="150">
        <v>-80.599999999999994</v>
      </c>
      <c r="C38" s="150">
        <v>365.3</v>
      </c>
      <c r="D38" s="150">
        <v>204</v>
      </c>
      <c r="E38" s="150">
        <f t="shared" si="0"/>
        <v>216.4</v>
      </c>
      <c r="F38" s="150">
        <v>0</v>
      </c>
      <c r="G38" s="150">
        <v>12.4</v>
      </c>
      <c r="H38" s="151" t="s">
        <v>27</v>
      </c>
      <c r="I38" s="150">
        <v>31.4</v>
      </c>
      <c r="J38" s="150">
        <v>87</v>
      </c>
      <c r="K38" s="150">
        <v>5.7</v>
      </c>
      <c r="L38" s="150">
        <v>12.8</v>
      </c>
      <c r="M38" s="150">
        <v>12.1</v>
      </c>
      <c r="N38" s="150">
        <v>446</v>
      </c>
      <c r="O38" s="150">
        <v>289.2</v>
      </c>
      <c r="P38" s="150">
        <v>41.5</v>
      </c>
      <c r="Q38" s="150">
        <v>2.6</v>
      </c>
      <c r="R38" s="150">
        <v>2.6</v>
      </c>
      <c r="S38" s="150">
        <v>5.0999999999999996</v>
      </c>
      <c r="T38" s="150">
        <v>54</v>
      </c>
      <c r="U38" s="150">
        <v>27.1</v>
      </c>
      <c r="V38" s="150">
        <v>16.8</v>
      </c>
      <c r="W38" s="150">
        <v>4.3</v>
      </c>
      <c r="X38" s="150">
        <v>6</v>
      </c>
      <c r="Y38" s="150">
        <v>22.9</v>
      </c>
      <c r="Z38" s="150">
        <v>1</v>
      </c>
      <c r="AA38" s="150">
        <v>32</v>
      </c>
      <c r="AB38" s="150">
        <v>41.2</v>
      </c>
      <c r="AC38" s="150">
        <v>19.5</v>
      </c>
      <c r="AD38" s="150">
        <v>46.2</v>
      </c>
      <c r="AE38" s="150">
        <v>-26.7</v>
      </c>
      <c r="AF38" s="150">
        <v>0</v>
      </c>
      <c r="AG38" s="150">
        <v>21.7</v>
      </c>
      <c r="AH38" s="150">
        <v>23.4</v>
      </c>
      <c r="AI38" s="150">
        <v>0</v>
      </c>
      <c r="AJ38" s="151" t="s">
        <v>27</v>
      </c>
      <c r="AK38" s="151" t="s">
        <v>27</v>
      </c>
      <c r="AL38" s="151" t="s">
        <v>27</v>
      </c>
      <c r="AM38" s="150">
        <v>-1.7</v>
      </c>
      <c r="AN38" s="150">
        <v>-9.1999999999999993</v>
      </c>
      <c r="AO38" s="150">
        <v>-0.6</v>
      </c>
      <c r="AP38" s="151" t="s">
        <v>27</v>
      </c>
      <c r="AQ38" s="150">
        <v>-0.6</v>
      </c>
      <c r="AR38" s="150">
        <v>-8.5</v>
      </c>
      <c r="AS38" s="150">
        <v>0</v>
      </c>
      <c r="AT38" s="150">
        <v>77.400000000000006</v>
      </c>
      <c r="AU38" s="150">
        <v>28.8</v>
      </c>
    </row>
    <row r="39" spans="1:51" x14ac:dyDescent="0.25">
      <c r="A39" s="149">
        <v>21186</v>
      </c>
      <c r="B39" s="150">
        <v>-121</v>
      </c>
      <c r="C39" s="150">
        <v>317</v>
      </c>
      <c r="D39" s="150">
        <v>178.2</v>
      </c>
      <c r="E39" s="150">
        <f t="shared" si="0"/>
        <v>189.7</v>
      </c>
      <c r="F39" s="150">
        <v>0</v>
      </c>
      <c r="G39" s="150">
        <v>11.5</v>
      </c>
      <c r="H39" s="151" t="s">
        <v>27</v>
      </c>
      <c r="I39" s="150">
        <v>33.1</v>
      </c>
      <c r="J39" s="150">
        <v>70.7</v>
      </c>
      <c r="K39" s="150">
        <v>4.5</v>
      </c>
      <c r="L39" s="150">
        <v>12.1</v>
      </c>
      <c r="M39" s="150">
        <v>7</v>
      </c>
      <c r="N39" s="150">
        <v>438</v>
      </c>
      <c r="O39" s="150">
        <v>288.60000000000002</v>
      </c>
      <c r="P39" s="150">
        <v>33.200000000000003</v>
      </c>
      <c r="Q39" s="150">
        <v>22.2</v>
      </c>
      <c r="R39" s="150">
        <v>2.8</v>
      </c>
      <c r="S39" s="150">
        <v>6.5</v>
      </c>
      <c r="T39" s="150">
        <v>43.3</v>
      </c>
      <c r="U39" s="150">
        <v>24.2</v>
      </c>
      <c r="V39" s="150">
        <v>13.9</v>
      </c>
      <c r="W39" s="150">
        <v>5</v>
      </c>
      <c r="X39" s="150">
        <v>5.4</v>
      </c>
      <c r="Y39" s="150">
        <v>16.8</v>
      </c>
      <c r="Z39" s="150">
        <v>0.6</v>
      </c>
      <c r="AA39" s="150">
        <v>25.9</v>
      </c>
      <c r="AB39" s="150">
        <v>52.1</v>
      </c>
      <c r="AC39" s="150">
        <v>24.2</v>
      </c>
      <c r="AD39" s="150">
        <v>42.8</v>
      </c>
      <c r="AE39" s="150">
        <v>-18.600000000000001</v>
      </c>
      <c r="AF39" s="150">
        <v>0</v>
      </c>
      <c r="AG39" s="150">
        <v>27.9</v>
      </c>
      <c r="AH39" s="150">
        <v>30.3</v>
      </c>
      <c r="AI39" s="150">
        <v>0</v>
      </c>
      <c r="AJ39" s="151" t="s">
        <v>27</v>
      </c>
      <c r="AK39" s="151" t="s">
        <v>27</v>
      </c>
      <c r="AL39" s="151" t="s">
        <v>27</v>
      </c>
      <c r="AM39" s="150">
        <v>-2.4</v>
      </c>
      <c r="AN39" s="150">
        <v>-26.2</v>
      </c>
      <c r="AO39" s="150">
        <v>0.1</v>
      </c>
      <c r="AP39" s="151" t="s">
        <v>27</v>
      </c>
      <c r="AQ39" s="150">
        <v>0.1</v>
      </c>
      <c r="AR39" s="150">
        <v>-26.3</v>
      </c>
      <c r="AS39" s="150">
        <v>0</v>
      </c>
      <c r="AT39" s="150">
        <v>41</v>
      </c>
      <c r="AU39" s="150">
        <v>-54.1</v>
      </c>
    </row>
    <row r="40" spans="1:51" x14ac:dyDescent="0.25">
      <c r="A40" s="152">
        <v>21276</v>
      </c>
      <c r="B40" s="150">
        <v>-143.1</v>
      </c>
      <c r="C40" s="150">
        <v>306.8</v>
      </c>
      <c r="D40" s="150">
        <v>161.19999999999999</v>
      </c>
      <c r="E40" s="150">
        <f t="shared" si="0"/>
        <v>173</v>
      </c>
      <c r="F40" s="150">
        <v>0</v>
      </c>
      <c r="G40" s="150">
        <v>11.8</v>
      </c>
      <c r="H40" s="151" t="s">
        <v>27</v>
      </c>
      <c r="I40" s="150">
        <v>34.799999999999997</v>
      </c>
      <c r="J40" s="150">
        <v>73.8</v>
      </c>
      <c r="K40" s="150">
        <v>4.7</v>
      </c>
      <c r="L40" s="150">
        <v>12</v>
      </c>
      <c r="M40" s="150">
        <v>8.6999999999999993</v>
      </c>
      <c r="N40" s="150">
        <v>449.9</v>
      </c>
      <c r="O40" s="150">
        <v>316</v>
      </c>
      <c r="P40" s="150">
        <v>36.299999999999997</v>
      </c>
      <c r="Q40" s="150">
        <v>4.5999999999999996</v>
      </c>
      <c r="R40" s="150">
        <v>2.8</v>
      </c>
      <c r="S40" s="150">
        <v>6.1</v>
      </c>
      <c r="T40" s="150">
        <v>42</v>
      </c>
      <c r="U40" s="150">
        <v>16.3</v>
      </c>
      <c r="V40" s="150">
        <v>6.1</v>
      </c>
      <c r="W40" s="150">
        <v>6</v>
      </c>
      <c r="X40" s="150">
        <v>4.2</v>
      </c>
      <c r="Y40" s="150">
        <v>23.4</v>
      </c>
      <c r="Z40" s="150">
        <v>2.2999999999999998</v>
      </c>
      <c r="AA40" s="150">
        <v>40.799999999999997</v>
      </c>
      <c r="AB40" s="150">
        <v>32.9</v>
      </c>
      <c r="AC40" s="150">
        <v>24.3</v>
      </c>
      <c r="AD40" s="150">
        <v>56.8</v>
      </c>
      <c r="AE40" s="150">
        <v>-32.5</v>
      </c>
      <c r="AF40" s="150">
        <v>0</v>
      </c>
      <c r="AG40" s="150">
        <v>8.6</v>
      </c>
      <c r="AH40" s="150">
        <v>9.6</v>
      </c>
      <c r="AI40" s="150">
        <v>0</v>
      </c>
      <c r="AJ40" s="151" t="s">
        <v>27</v>
      </c>
      <c r="AK40" s="151" t="s">
        <v>27</v>
      </c>
      <c r="AL40" s="151" t="s">
        <v>27</v>
      </c>
      <c r="AM40" s="150">
        <v>-1</v>
      </c>
      <c r="AN40" s="150">
        <v>7.9</v>
      </c>
      <c r="AO40" s="150">
        <v>11.4</v>
      </c>
      <c r="AP40" s="150">
        <v>10.1</v>
      </c>
      <c r="AQ40" s="150">
        <v>1.3</v>
      </c>
      <c r="AR40" s="150">
        <v>-3.5</v>
      </c>
      <c r="AS40" s="150">
        <v>0</v>
      </c>
      <c r="AT40" s="150">
        <v>39.200000000000003</v>
      </c>
      <c r="AU40" s="150">
        <v>-63.1</v>
      </c>
    </row>
    <row r="41" spans="1:51" x14ac:dyDescent="0.25">
      <c r="A41" s="153">
        <v>21367</v>
      </c>
      <c r="B41" s="155">
        <v>-69.2</v>
      </c>
      <c r="C41" s="155">
        <v>348.2</v>
      </c>
      <c r="D41" s="155">
        <v>185</v>
      </c>
      <c r="E41" s="150">
        <f t="shared" si="0"/>
        <v>196.5</v>
      </c>
      <c r="F41" s="155">
        <v>0</v>
      </c>
      <c r="G41" s="155">
        <v>11.5</v>
      </c>
      <c r="H41" s="156" t="s">
        <v>27</v>
      </c>
      <c r="I41" s="155">
        <v>33.700000000000003</v>
      </c>
      <c r="J41" s="155">
        <v>88.1</v>
      </c>
      <c r="K41" s="155">
        <v>4.5999999999999996</v>
      </c>
      <c r="L41" s="155">
        <v>12.8</v>
      </c>
      <c r="M41" s="155">
        <v>12.6</v>
      </c>
      <c r="N41" s="155">
        <v>417.4</v>
      </c>
      <c r="O41" s="155">
        <v>272.2</v>
      </c>
      <c r="P41" s="155">
        <v>31.3</v>
      </c>
      <c r="Q41" s="155">
        <v>6.1</v>
      </c>
      <c r="R41" s="155">
        <v>3</v>
      </c>
      <c r="S41" s="155">
        <v>5</v>
      </c>
      <c r="T41" s="155">
        <v>51.4</v>
      </c>
      <c r="U41" s="155">
        <v>24.9</v>
      </c>
      <c r="V41" s="155">
        <v>10.9</v>
      </c>
      <c r="W41" s="155">
        <v>7</v>
      </c>
      <c r="X41" s="155">
        <v>7</v>
      </c>
      <c r="Y41" s="155">
        <v>21.8</v>
      </c>
      <c r="Z41" s="155">
        <v>1.8</v>
      </c>
      <c r="AA41" s="155">
        <v>22.9</v>
      </c>
      <c r="AB41" s="155">
        <v>51</v>
      </c>
      <c r="AC41" s="155">
        <v>34.299999999999997</v>
      </c>
      <c r="AD41" s="155">
        <v>71.900000000000006</v>
      </c>
      <c r="AE41" s="155">
        <v>-37.6</v>
      </c>
      <c r="AF41" s="155">
        <v>0</v>
      </c>
      <c r="AG41" s="155">
        <v>16.7</v>
      </c>
      <c r="AH41" s="155">
        <v>20.3</v>
      </c>
      <c r="AI41" s="155">
        <v>0</v>
      </c>
      <c r="AJ41" s="156" t="s">
        <v>27</v>
      </c>
      <c r="AK41" s="156" t="s">
        <v>27</v>
      </c>
      <c r="AL41" s="156" t="s">
        <v>27</v>
      </c>
      <c r="AM41" s="155">
        <v>-3.7</v>
      </c>
      <c r="AN41" s="155">
        <v>-28.1</v>
      </c>
      <c r="AO41" s="155">
        <v>-0.6</v>
      </c>
      <c r="AP41" s="155">
        <v>-0.4</v>
      </c>
      <c r="AQ41" s="155">
        <v>-0.1</v>
      </c>
      <c r="AR41" s="155">
        <v>-27.5</v>
      </c>
      <c r="AS41" s="155">
        <v>0</v>
      </c>
      <c r="AT41" s="155">
        <v>58.3</v>
      </c>
      <c r="AU41" s="155">
        <v>12</v>
      </c>
      <c r="AV41" s="157"/>
      <c r="AW41" s="157"/>
      <c r="AX41" s="157"/>
      <c r="AY41" s="157"/>
    </row>
    <row r="42" spans="1:51" x14ac:dyDescent="0.25">
      <c r="A42" s="154">
        <v>21459</v>
      </c>
      <c r="B42" s="155">
        <v>-52.2</v>
      </c>
      <c r="C42" s="155">
        <v>348.8</v>
      </c>
      <c r="D42" s="155">
        <v>184.8</v>
      </c>
      <c r="E42" s="150">
        <f t="shared" si="0"/>
        <v>199.20000000000002</v>
      </c>
      <c r="F42" s="155">
        <v>0</v>
      </c>
      <c r="G42" s="155">
        <v>14.4</v>
      </c>
      <c r="H42" s="156" t="s">
        <v>27</v>
      </c>
      <c r="I42" s="155">
        <v>32.700000000000003</v>
      </c>
      <c r="J42" s="155">
        <v>83</v>
      </c>
      <c r="K42" s="155">
        <v>3.5</v>
      </c>
      <c r="L42" s="155">
        <v>14.4</v>
      </c>
      <c r="M42" s="155">
        <v>16.100000000000001</v>
      </c>
      <c r="N42" s="155">
        <v>401</v>
      </c>
      <c r="O42" s="155">
        <v>251.9</v>
      </c>
      <c r="P42" s="155">
        <v>29</v>
      </c>
      <c r="Q42" s="155">
        <v>3.3</v>
      </c>
      <c r="R42" s="155">
        <v>2.7</v>
      </c>
      <c r="S42" s="155">
        <v>5</v>
      </c>
      <c r="T42" s="155">
        <v>52.2</v>
      </c>
      <c r="U42" s="155">
        <v>29.6</v>
      </c>
      <c r="V42" s="155">
        <v>16.3</v>
      </c>
      <c r="W42" s="155">
        <v>6.5</v>
      </c>
      <c r="X42" s="155">
        <v>6.8</v>
      </c>
      <c r="Y42" s="155">
        <v>25.7</v>
      </c>
      <c r="Z42" s="155">
        <v>1.6</v>
      </c>
      <c r="AA42" s="155">
        <v>9.1</v>
      </c>
      <c r="AB42" s="155">
        <v>30.4</v>
      </c>
      <c r="AC42" s="155">
        <v>29</v>
      </c>
      <c r="AD42" s="155">
        <v>68.5</v>
      </c>
      <c r="AE42" s="155">
        <v>-39.5</v>
      </c>
      <c r="AF42" s="155">
        <v>0</v>
      </c>
      <c r="AG42" s="155">
        <v>1.4</v>
      </c>
      <c r="AH42" s="155">
        <v>14</v>
      </c>
      <c r="AI42" s="155">
        <v>0</v>
      </c>
      <c r="AJ42" s="156" t="s">
        <v>27</v>
      </c>
      <c r="AK42" s="156" t="s">
        <v>27</v>
      </c>
      <c r="AL42" s="156" t="s">
        <v>27</v>
      </c>
      <c r="AM42" s="155">
        <v>-12.6</v>
      </c>
      <c r="AN42" s="155">
        <v>-21.3</v>
      </c>
      <c r="AO42" s="155">
        <v>35.5</v>
      </c>
      <c r="AP42" s="155">
        <v>35.1</v>
      </c>
      <c r="AQ42" s="155">
        <v>0.4</v>
      </c>
      <c r="AR42" s="155">
        <v>-56.8</v>
      </c>
      <c r="AS42" s="155">
        <v>0</v>
      </c>
      <c r="AT42" s="155">
        <v>71</v>
      </c>
      <c r="AU42" s="155">
        <v>27.9</v>
      </c>
      <c r="AV42" s="157"/>
      <c r="AW42" s="157"/>
      <c r="AX42" s="157"/>
      <c r="AY42" s="157"/>
    </row>
    <row r="43" spans="1:51" x14ac:dyDescent="0.25">
      <c r="A43" s="149">
        <v>21551</v>
      </c>
      <c r="B43" s="155">
        <v>-12.2</v>
      </c>
      <c r="C43" s="155">
        <v>363.5</v>
      </c>
      <c r="D43" s="155">
        <v>209</v>
      </c>
      <c r="E43" s="150">
        <f t="shared" si="0"/>
        <v>220.5</v>
      </c>
      <c r="F43" s="155">
        <v>0</v>
      </c>
      <c r="G43" s="155">
        <v>11.5</v>
      </c>
      <c r="H43" s="156" t="s">
        <v>27</v>
      </c>
      <c r="I43" s="155">
        <v>36.6</v>
      </c>
      <c r="J43" s="155">
        <v>79.900000000000006</v>
      </c>
      <c r="K43" s="155">
        <v>4.7</v>
      </c>
      <c r="L43" s="155">
        <v>14.4</v>
      </c>
      <c r="M43" s="155">
        <v>7.3</v>
      </c>
      <c r="N43" s="155">
        <v>375.7</v>
      </c>
      <c r="O43" s="155">
        <v>227.9</v>
      </c>
      <c r="P43" s="155">
        <v>28.1</v>
      </c>
      <c r="Q43" s="155">
        <v>1</v>
      </c>
      <c r="R43" s="155">
        <v>2.2000000000000002</v>
      </c>
      <c r="S43" s="155">
        <v>6.2</v>
      </c>
      <c r="T43" s="155">
        <v>48.8</v>
      </c>
      <c r="U43" s="155">
        <v>39.1</v>
      </c>
      <c r="V43" s="155">
        <v>26.6</v>
      </c>
      <c r="W43" s="155">
        <v>6</v>
      </c>
      <c r="X43" s="155">
        <v>6.5</v>
      </c>
      <c r="Y43" s="155">
        <v>21.3</v>
      </c>
      <c r="Z43" s="155">
        <v>1.2</v>
      </c>
      <c r="AA43" s="155">
        <v>-45.6</v>
      </c>
      <c r="AB43" s="155">
        <v>-19.3</v>
      </c>
      <c r="AC43" s="155">
        <v>-3.1</v>
      </c>
      <c r="AD43" s="155">
        <v>29.5</v>
      </c>
      <c r="AE43" s="155">
        <v>-32.6</v>
      </c>
      <c r="AF43" s="155">
        <v>0</v>
      </c>
      <c r="AG43" s="155">
        <v>-16.2</v>
      </c>
      <c r="AH43" s="155">
        <v>-14.5</v>
      </c>
      <c r="AI43" s="155">
        <v>0</v>
      </c>
      <c r="AJ43" s="156" t="s">
        <v>27</v>
      </c>
      <c r="AK43" s="156" t="s">
        <v>27</v>
      </c>
      <c r="AL43" s="156" t="s">
        <v>27</v>
      </c>
      <c r="AM43" s="155">
        <v>-1.7</v>
      </c>
      <c r="AN43" s="155">
        <v>-26.3</v>
      </c>
      <c r="AO43" s="155">
        <v>-38.200000000000003</v>
      </c>
      <c r="AP43" s="155">
        <v>-36.9</v>
      </c>
      <c r="AQ43" s="155">
        <v>-1.3</v>
      </c>
      <c r="AR43" s="155">
        <v>11.9</v>
      </c>
      <c r="AS43" s="155">
        <v>0</v>
      </c>
      <c r="AT43" s="155">
        <v>42.8</v>
      </c>
      <c r="AU43" s="155">
        <v>-15.1</v>
      </c>
      <c r="AV43" s="157"/>
      <c r="AW43" s="157"/>
      <c r="AX43" s="157"/>
      <c r="AY43" s="157"/>
    </row>
    <row r="44" spans="1:51" x14ac:dyDescent="0.25">
      <c r="A44" s="152">
        <v>21641</v>
      </c>
      <c r="B44" s="155">
        <v>-74.5</v>
      </c>
      <c r="C44" s="155">
        <v>333.7</v>
      </c>
      <c r="D44" s="155">
        <v>169.3</v>
      </c>
      <c r="E44" s="150">
        <f t="shared" si="0"/>
        <v>188.9</v>
      </c>
      <c r="F44" s="155">
        <v>0</v>
      </c>
      <c r="G44" s="155">
        <v>19.600000000000001</v>
      </c>
      <c r="H44" s="156" t="s">
        <v>27</v>
      </c>
      <c r="I44" s="155">
        <v>35.1</v>
      </c>
      <c r="J44" s="155">
        <v>83.7</v>
      </c>
      <c r="K44" s="155">
        <v>4.9000000000000004</v>
      </c>
      <c r="L44" s="155">
        <v>12</v>
      </c>
      <c r="M44" s="155">
        <v>9.1999999999999993</v>
      </c>
      <c r="N44" s="155">
        <v>408.2</v>
      </c>
      <c r="O44" s="155">
        <v>257.39999999999998</v>
      </c>
      <c r="P44" s="155">
        <v>31.7</v>
      </c>
      <c r="Q44" s="155">
        <v>0.8</v>
      </c>
      <c r="R44" s="155">
        <v>2.1</v>
      </c>
      <c r="S44" s="155">
        <v>7.3</v>
      </c>
      <c r="T44" s="155">
        <v>51.7</v>
      </c>
      <c r="U44" s="155">
        <v>32.1</v>
      </c>
      <c r="V44" s="155">
        <v>17.100000000000001</v>
      </c>
      <c r="W44" s="155">
        <v>7.1</v>
      </c>
      <c r="X44" s="155">
        <v>7.9</v>
      </c>
      <c r="Y44" s="155">
        <v>22</v>
      </c>
      <c r="Z44" s="155">
        <v>2.9</v>
      </c>
      <c r="AA44" s="155">
        <v>45.4</v>
      </c>
      <c r="AB44" s="155">
        <v>35.799999999999997</v>
      </c>
      <c r="AC44" s="155">
        <v>27.5</v>
      </c>
      <c r="AD44" s="155">
        <v>66.400000000000006</v>
      </c>
      <c r="AE44" s="155">
        <v>-38.9</v>
      </c>
      <c r="AF44" s="155">
        <v>0</v>
      </c>
      <c r="AG44" s="155">
        <v>8.1999999999999993</v>
      </c>
      <c r="AH44" s="155">
        <v>11.1</v>
      </c>
      <c r="AI44" s="155">
        <v>0</v>
      </c>
      <c r="AJ44" s="156" t="s">
        <v>27</v>
      </c>
      <c r="AK44" s="156" t="s">
        <v>27</v>
      </c>
      <c r="AL44" s="156" t="s">
        <v>27</v>
      </c>
      <c r="AM44" s="155">
        <v>-2.8</v>
      </c>
      <c r="AN44" s="155">
        <v>9.6</v>
      </c>
      <c r="AO44" s="155">
        <v>26.4</v>
      </c>
      <c r="AP44" s="155">
        <v>25.6</v>
      </c>
      <c r="AQ44" s="155">
        <v>0.8</v>
      </c>
      <c r="AR44" s="155">
        <v>-16.8</v>
      </c>
      <c r="AS44" s="155">
        <v>0</v>
      </c>
      <c r="AT44" s="155">
        <v>42.2</v>
      </c>
      <c r="AU44" s="155">
        <v>13.1</v>
      </c>
      <c r="AV44" s="157"/>
      <c r="AW44" s="157"/>
      <c r="AX44" s="157"/>
      <c r="AY44" s="157"/>
    </row>
    <row r="45" spans="1:51" x14ac:dyDescent="0.25">
      <c r="A45" s="153">
        <v>21732</v>
      </c>
      <c r="B45" s="155">
        <v>-49.7</v>
      </c>
      <c r="C45" s="155">
        <v>362.6</v>
      </c>
      <c r="D45" s="155">
        <v>176.7</v>
      </c>
      <c r="E45" s="150">
        <f t="shared" si="0"/>
        <v>193.7</v>
      </c>
      <c r="F45" s="155">
        <v>0</v>
      </c>
      <c r="G45" s="155">
        <v>17</v>
      </c>
      <c r="H45" s="156" t="s">
        <v>27</v>
      </c>
      <c r="I45" s="155">
        <v>36.5</v>
      </c>
      <c r="J45" s="155">
        <v>96.4</v>
      </c>
      <c r="K45" s="155">
        <v>4.8</v>
      </c>
      <c r="L45" s="155">
        <v>17.5</v>
      </c>
      <c r="M45" s="155">
        <v>13.6</v>
      </c>
      <c r="N45" s="155">
        <v>412.3</v>
      </c>
      <c r="O45" s="155">
        <v>253.8</v>
      </c>
      <c r="P45" s="155">
        <v>31.3</v>
      </c>
      <c r="Q45" s="155">
        <v>3.9</v>
      </c>
      <c r="R45" s="155">
        <v>2.5</v>
      </c>
      <c r="S45" s="155">
        <v>6.7</v>
      </c>
      <c r="T45" s="155">
        <v>58.3</v>
      </c>
      <c r="U45" s="155">
        <v>25.4</v>
      </c>
      <c r="V45" s="155">
        <v>10.1</v>
      </c>
      <c r="W45" s="155">
        <v>7.9</v>
      </c>
      <c r="X45" s="155">
        <v>7.4</v>
      </c>
      <c r="Y45" s="155">
        <v>28.3</v>
      </c>
      <c r="Z45" s="155">
        <v>2.1</v>
      </c>
      <c r="AA45" s="155">
        <v>40.4</v>
      </c>
      <c r="AB45" s="155">
        <v>46.3</v>
      </c>
      <c r="AC45" s="155">
        <v>7.5</v>
      </c>
      <c r="AD45" s="155">
        <v>49</v>
      </c>
      <c r="AE45" s="155">
        <v>-41.5</v>
      </c>
      <c r="AF45" s="155">
        <v>0</v>
      </c>
      <c r="AG45" s="155">
        <v>38.799999999999997</v>
      </c>
      <c r="AH45" s="155">
        <v>36.700000000000003</v>
      </c>
      <c r="AI45" s="155">
        <v>0</v>
      </c>
      <c r="AJ45" s="156" t="s">
        <v>27</v>
      </c>
      <c r="AK45" s="156" t="s">
        <v>27</v>
      </c>
      <c r="AL45" s="156" t="s">
        <v>27</v>
      </c>
      <c r="AM45" s="155">
        <v>2</v>
      </c>
      <c r="AN45" s="155">
        <v>-6</v>
      </c>
      <c r="AO45" s="155">
        <v>-14.2</v>
      </c>
      <c r="AP45" s="155">
        <v>-15.2</v>
      </c>
      <c r="AQ45" s="155">
        <v>1</v>
      </c>
      <c r="AR45" s="155">
        <v>8.1999999999999993</v>
      </c>
      <c r="AS45" s="155">
        <v>0</v>
      </c>
      <c r="AT45" s="155">
        <v>18.3</v>
      </c>
      <c r="AU45" s="155">
        <v>9</v>
      </c>
      <c r="AV45" s="157"/>
      <c r="AW45" s="157"/>
      <c r="AX45" s="157"/>
      <c r="AY45" s="157"/>
    </row>
    <row r="46" spans="1:51" x14ac:dyDescent="0.25">
      <c r="A46" s="154">
        <v>21824</v>
      </c>
      <c r="B46" s="155">
        <v>-95.6</v>
      </c>
      <c r="C46" s="155">
        <v>343</v>
      </c>
      <c r="D46" s="155">
        <v>168.1</v>
      </c>
      <c r="E46" s="150">
        <f t="shared" si="0"/>
        <v>177.79999999999998</v>
      </c>
      <c r="F46" s="155">
        <v>0</v>
      </c>
      <c r="G46" s="155">
        <v>9.6999999999999993</v>
      </c>
      <c r="H46" s="156" t="s">
        <v>27</v>
      </c>
      <c r="I46" s="155">
        <v>36.9</v>
      </c>
      <c r="J46" s="155">
        <v>94</v>
      </c>
      <c r="K46" s="155">
        <v>3.7</v>
      </c>
      <c r="L46" s="155">
        <v>13.7</v>
      </c>
      <c r="M46" s="155">
        <v>16.899999999999999</v>
      </c>
      <c r="N46" s="155">
        <v>438.6</v>
      </c>
      <c r="O46" s="155">
        <v>267.5</v>
      </c>
      <c r="P46" s="155">
        <v>33</v>
      </c>
      <c r="Q46" s="155">
        <v>23.1</v>
      </c>
      <c r="R46" s="155">
        <v>1.7</v>
      </c>
      <c r="S46" s="155">
        <v>7.3</v>
      </c>
      <c r="T46" s="155">
        <v>61.7</v>
      </c>
      <c r="U46" s="155">
        <v>19.8</v>
      </c>
      <c r="V46" s="155">
        <v>5.3</v>
      </c>
      <c r="W46" s="155">
        <v>7.6</v>
      </c>
      <c r="X46" s="155">
        <v>6.9</v>
      </c>
      <c r="Y46" s="155">
        <v>22.2</v>
      </c>
      <c r="Z46" s="155">
        <v>2.4</v>
      </c>
      <c r="AA46" s="155">
        <v>74.7</v>
      </c>
      <c r="AB46" s="155">
        <v>62.7</v>
      </c>
      <c r="AC46" s="155">
        <v>31.5</v>
      </c>
      <c r="AD46" s="155">
        <v>78.2</v>
      </c>
      <c r="AE46" s="155">
        <v>-46.8</v>
      </c>
      <c r="AF46" s="155">
        <v>0</v>
      </c>
      <c r="AG46" s="155">
        <v>31.3</v>
      </c>
      <c r="AH46" s="155">
        <v>31.6</v>
      </c>
      <c r="AI46" s="155">
        <v>0</v>
      </c>
      <c r="AJ46" s="156" t="s">
        <v>27</v>
      </c>
      <c r="AK46" s="156" t="s">
        <v>27</v>
      </c>
      <c r="AL46" s="156" t="s">
        <v>27</v>
      </c>
      <c r="AM46" s="155">
        <v>-0.4</v>
      </c>
      <c r="AN46" s="155">
        <v>12</v>
      </c>
      <c r="AO46" s="155">
        <v>16.100000000000001</v>
      </c>
      <c r="AP46" s="155">
        <v>17.100000000000001</v>
      </c>
      <c r="AQ46" s="155">
        <v>-1</v>
      </c>
      <c r="AR46" s="155">
        <v>-4.0999999999999996</v>
      </c>
      <c r="AS46" s="155">
        <v>0</v>
      </c>
      <c r="AT46" s="155">
        <v>69.900000000000006</v>
      </c>
      <c r="AU46" s="155">
        <v>49</v>
      </c>
      <c r="AV46" s="157"/>
      <c r="AW46" s="157"/>
      <c r="AX46" s="157"/>
      <c r="AY46" s="157"/>
    </row>
    <row r="47" spans="1:51" x14ac:dyDescent="0.25">
      <c r="A47" s="149">
        <v>21916</v>
      </c>
      <c r="B47" s="155">
        <v>-80.900000000000006</v>
      </c>
      <c r="C47" s="155">
        <v>345.4</v>
      </c>
      <c r="D47" s="155">
        <v>183.6</v>
      </c>
      <c r="E47" s="150">
        <f t="shared" si="0"/>
        <v>194.9</v>
      </c>
      <c r="F47" s="155">
        <v>0</v>
      </c>
      <c r="G47" s="155">
        <v>11.3</v>
      </c>
      <c r="H47" s="155">
        <v>2.9</v>
      </c>
      <c r="I47" s="155">
        <v>36.799999999999997</v>
      </c>
      <c r="J47" s="155">
        <v>84.7</v>
      </c>
      <c r="K47" s="155">
        <v>4.5999999999999996</v>
      </c>
      <c r="L47" s="155">
        <v>13.7</v>
      </c>
      <c r="M47" s="155">
        <v>7.9</v>
      </c>
      <c r="N47" s="155">
        <v>426.3</v>
      </c>
      <c r="O47" s="155">
        <v>277.89999999999998</v>
      </c>
      <c r="P47" s="155">
        <v>31</v>
      </c>
      <c r="Q47" s="155">
        <v>0.6</v>
      </c>
      <c r="R47" s="155">
        <v>3</v>
      </c>
      <c r="S47" s="155">
        <v>6.3</v>
      </c>
      <c r="T47" s="155">
        <v>52.7</v>
      </c>
      <c r="U47" s="155">
        <v>29.4</v>
      </c>
      <c r="V47" s="155">
        <v>15.5</v>
      </c>
      <c r="W47" s="155">
        <v>6.2</v>
      </c>
      <c r="X47" s="155">
        <v>7.6</v>
      </c>
      <c r="Y47" s="155">
        <v>21.4</v>
      </c>
      <c r="Z47" s="155">
        <v>3.9</v>
      </c>
      <c r="AA47" s="155">
        <v>58.9</v>
      </c>
      <c r="AB47" s="155">
        <v>46.5</v>
      </c>
      <c r="AC47" s="155">
        <v>26.9</v>
      </c>
      <c r="AD47" s="155">
        <v>48.7</v>
      </c>
      <c r="AE47" s="155">
        <v>-21.8</v>
      </c>
      <c r="AF47" s="155">
        <v>0</v>
      </c>
      <c r="AG47" s="155">
        <v>19.600000000000001</v>
      </c>
      <c r="AH47" s="155">
        <v>18</v>
      </c>
      <c r="AI47" s="155">
        <v>0</v>
      </c>
      <c r="AJ47" s="155">
        <v>4.5999999999999996</v>
      </c>
      <c r="AK47" s="155">
        <v>4.4000000000000004</v>
      </c>
      <c r="AL47" s="155">
        <v>0.2</v>
      </c>
      <c r="AM47" s="155">
        <v>-3</v>
      </c>
      <c r="AN47" s="155">
        <v>12.3</v>
      </c>
      <c r="AO47" s="155">
        <v>-9.9</v>
      </c>
      <c r="AP47" s="155">
        <v>-19.5</v>
      </c>
      <c r="AQ47" s="155">
        <v>9.6</v>
      </c>
      <c r="AR47" s="155">
        <v>22.2</v>
      </c>
      <c r="AS47" s="155">
        <v>0</v>
      </c>
      <c r="AT47" s="155">
        <v>32.799999999999997</v>
      </c>
      <c r="AU47" s="155">
        <v>10.8</v>
      </c>
      <c r="AV47" s="157"/>
      <c r="AW47" s="157"/>
      <c r="AX47" s="157"/>
      <c r="AY47" s="157"/>
    </row>
    <row r="48" spans="1:51" x14ac:dyDescent="0.25">
      <c r="A48" s="152">
        <v>22007</v>
      </c>
      <c r="B48" s="155">
        <v>-127.1</v>
      </c>
      <c r="C48" s="155">
        <v>328.3</v>
      </c>
      <c r="D48" s="155">
        <v>157.9</v>
      </c>
      <c r="E48" s="150">
        <f t="shared" si="0"/>
        <v>169.3</v>
      </c>
      <c r="F48" s="155">
        <v>0</v>
      </c>
      <c r="G48" s="155">
        <v>11.4</v>
      </c>
      <c r="H48" s="155">
        <v>3.1</v>
      </c>
      <c r="I48" s="155">
        <v>34.4</v>
      </c>
      <c r="J48" s="155">
        <v>92.7</v>
      </c>
      <c r="K48" s="155">
        <v>4.8</v>
      </c>
      <c r="L48" s="155">
        <v>13.6</v>
      </c>
      <c r="M48" s="155">
        <v>10.4</v>
      </c>
      <c r="N48" s="155">
        <v>455.4</v>
      </c>
      <c r="O48" s="155">
        <v>293.39999999999998</v>
      </c>
      <c r="P48" s="155">
        <v>32.700000000000003</v>
      </c>
      <c r="Q48" s="155">
        <v>0.4</v>
      </c>
      <c r="R48" s="155">
        <v>4.0999999999999996</v>
      </c>
      <c r="S48" s="155">
        <v>8.3000000000000007</v>
      </c>
      <c r="T48" s="155">
        <v>54.1</v>
      </c>
      <c r="U48" s="155">
        <v>34.1</v>
      </c>
      <c r="V48" s="155">
        <v>17.8</v>
      </c>
      <c r="W48" s="155">
        <v>8.6</v>
      </c>
      <c r="X48" s="155">
        <v>7.7</v>
      </c>
      <c r="Y48" s="155">
        <v>25.2</v>
      </c>
      <c r="Z48" s="155">
        <v>3.2</v>
      </c>
      <c r="AA48" s="155">
        <v>128.5</v>
      </c>
      <c r="AB48" s="155">
        <v>6.5</v>
      </c>
      <c r="AC48" s="155">
        <v>67.599999999999994</v>
      </c>
      <c r="AD48" s="155">
        <v>121.9</v>
      </c>
      <c r="AE48" s="155">
        <v>-54.3</v>
      </c>
      <c r="AF48" s="155">
        <v>0</v>
      </c>
      <c r="AG48" s="155">
        <v>-61.2</v>
      </c>
      <c r="AH48" s="155">
        <v>14.6</v>
      </c>
      <c r="AI48" s="155">
        <v>-88.6</v>
      </c>
      <c r="AJ48" s="155">
        <v>11.6</v>
      </c>
      <c r="AK48" s="155">
        <v>11</v>
      </c>
      <c r="AL48" s="155">
        <v>0.6</v>
      </c>
      <c r="AM48" s="155">
        <v>1.3</v>
      </c>
      <c r="AN48" s="155">
        <v>122</v>
      </c>
      <c r="AO48" s="155">
        <v>45.6</v>
      </c>
      <c r="AP48" s="155">
        <v>29.6</v>
      </c>
      <c r="AQ48" s="155">
        <v>16</v>
      </c>
      <c r="AR48" s="155">
        <v>76.400000000000006</v>
      </c>
      <c r="AS48" s="155">
        <v>0</v>
      </c>
      <c r="AT48" s="155">
        <v>-33.4</v>
      </c>
      <c r="AU48" s="155">
        <v>-32</v>
      </c>
      <c r="AV48" s="157"/>
      <c r="AW48" s="157"/>
      <c r="AX48" s="157"/>
      <c r="AY48" s="157"/>
    </row>
    <row r="49" spans="1:51" x14ac:dyDescent="0.25">
      <c r="A49" s="153">
        <v>22098</v>
      </c>
      <c r="B49" s="155">
        <v>-108.9</v>
      </c>
      <c r="C49" s="155">
        <v>392.1</v>
      </c>
      <c r="D49" s="155">
        <v>215.1</v>
      </c>
      <c r="E49" s="150">
        <f t="shared" si="0"/>
        <v>226.4</v>
      </c>
      <c r="F49" s="155">
        <v>0</v>
      </c>
      <c r="G49" s="155">
        <v>11.3</v>
      </c>
      <c r="H49" s="155">
        <v>3.7</v>
      </c>
      <c r="I49" s="155">
        <v>36.6</v>
      </c>
      <c r="J49" s="155">
        <v>95</v>
      </c>
      <c r="K49" s="155">
        <v>4.7</v>
      </c>
      <c r="L49" s="155">
        <v>12.7</v>
      </c>
      <c r="M49" s="155">
        <v>12.8</v>
      </c>
      <c r="N49" s="155">
        <v>500.9</v>
      </c>
      <c r="O49" s="155">
        <v>310.7</v>
      </c>
      <c r="P49" s="155">
        <v>34.700000000000003</v>
      </c>
      <c r="Q49" s="155">
        <v>20.6</v>
      </c>
      <c r="R49" s="155">
        <v>4.0999999999999996</v>
      </c>
      <c r="S49" s="155">
        <v>7.6</v>
      </c>
      <c r="T49" s="155">
        <v>56.2</v>
      </c>
      <c r="U49" s="155">
        <v>37.5</v>
      </c>
      <c r="V49" s="155">
        <v>18</v>
      </c>
      <c r="W49" s="155">
        <v>11.7</v>
      </c>
      <c r="X49" s="155">
        <v>7.8</v>
      </c>
      <c r="Y49" s="155">
        <v>26.1</v>
      </c>
      <c r="Z49" s="155">
        <v>3.4</v>
      </c>
      <c r="AA49" s="155">
        <v>-37.9</v>
      </c>
      <c r="AB49" s="155">
        <v>4.0999999999999996</v>
      </c>
      <c r="AC49" s="155">
        <v>23.9</v>
      </c>
      <c r="AD49" s="155">
        <v>92.7</v>
      </c>
      <c r="AE49" s="155">
        <v>-68.8</v>
      </c>
      <c r="AF49" s="155">
        <v>0</v>
      </c>
      <c r="AG49" s="155">
        <v>-19.8</v>
      </c>
      <c r="AH49" s="155">
        <v>10</v>
      </c>
      <c r="AI49" s="155">
        <v>-27.9</v>
      </c>
      <c r="AJ49" s="155">
        <v>4.0999999999999996</v>
      </c>
      <c r="AK49" s="155">
        <v>3.9</v>
      </c>
      <c r="AL49" s="155">
        <v>0.2</v>
      </c>
      <c r="AM49" s="155">
        <v>-6.1</v>
      </c>
      <c r="AN49" s="155">
        <v>-42</v>
      </c>
      <c r="AO49" s="155">
        <v>0.3</v>
      </c>
      <c r="AP49" s="155">
        <v>11.8</v>
      </c>
      <c r="AQ49" s="155">
        <v>-11.5</v>
      </c>
      <c r="AR49" s="155">
        <v>-42.2</v>
      </c>
      <c r="AS49" s="155">
        <v>0</v>
      </c>
      <c r="AT49" s="155">
        <v>108.6</v>
      </c>
      <c r="AU49" s="155">
        <v>-38.200000000000003</v>
      </c>
      <c r="AV49" s="157"/>
      <c r="AW49" s="157"/>
      <c r="AX49" s="157"/>
      <c r="AY49" s="157"/>
    </row>
    <row r="50" spans="1:51" x14ac:dyDescent="0.25">
      <c r="A50" s="154">
        <v>22190</v>
      </c>
      <c r="B50" s="155">
        <v>-102.9</v>
      </c>
      <c r="C50" s="155">
        <v>378.3</v>
      </c>
      <c r="D50" s="155">
        <v>182.1</v>
      </c>
      <c r="E50" s="150">
        <f t="shared" si="0"/>
        <v>215.2</v>
      </c>
      <c r="F50" s="155">
        <v>0</v>
      </c>
      <c r="G50" s="155">
        <v>33.1</v>
      </c>
      <c r="H50" s="155">
        <v>3</v>
      </c>
      <c r="I50" s="155">
        <v>31.5</v>
      </c>
      <c r="J50" s="155">
        <v>93.5</v>
      </c>
      <c r="K50" s="155">
        <v>3.6</v>
      </c>
      <c r="L50" s="155">
        <v>13.5</v>
      </c>
      <c r="M50" s="155">
        <v>17.899999999999999</v>
      </c>
      <c r="N50" s="155">
        <v>481.2</v>
      </c>
      <c r="O50" s="155">
        <v>304.39999999999998</v>
      </c>
      <c r="P50" s="155">
        <v>34</v>
      </c>
      <c r="Q50" s="155">
        <v>3.4</v>
      </c>
      <c r="R50" s="155">
        <v>3.6</v>
      </c>
      <c r="S50" s="155">
        <v>8.1999999999999993</v>
      </c>
      <c r="T50" s="155">
        <v>58.1</v>
      </c>
      <c r="U50" s="155">
        <v>38.700000000000003</v>
      </c>
      <c r="V50" s="155">
        <v>20.9</v>
      </c>
      <c r="W50" s="155">
        <v>9.6999999999999993</v>
      </c>
      <c r="X50" s="155">
        <v>8</v>
      </c>
      <c r="Y50" s="155">
        <v>25.4</v>
      </c>
      <c r="Z50" s="155">
        <v>5.4</v>
      </c>
      <c r="AA50" s="155">
        <v>126.2</v>
      </c>
      <c r="AB50" s="155">
        <v>79.900000000000006</v>
      </c>
      <c r="AC50" s="155">
        <v>45</v>
      </c>
      <c r="AD50" s="155">
        <v>88.8</v>
      </c>
      <c r="AE50" s="155">
        <v>-43.7</v>
      </c>
      <c r="AF50" s="155">
        <v>0</v>
      </c>
      <c r="AG50" s="155">
        <v>34.799999999999997</v>
      </c>
      <c r="AH50" s="155">
        <v>25.2</v>
      </c>
      <c r="AI50" s="155">
        <v>0</v>
      </c>
      <c r="AJ50" s="155">
        <v>7.2</v>
      </c>
      <c r="AK50" s="155">
        <v>7.3</v>
      </c>
      <c r="AL50" s="155">
        <v>-0.1</v>
      </c>
      <c r="AM50" s="155">
        <v>2.4</v>
      </c>
      <c r="AN50" s="155">
        <v>46.3</v>
      </c>
      <c r="AO50" s="155">
        <v>34.700000000000003</v>
      </c>
      <c r="AP50" s="155">
        <v>11.3</v>
      </c>
      <c r="AQ50" s="155">
        <v>23.5</v>
      </c>
      <c r="AR50" s="155">
        <v>11.6</v>
      </c>
      <c r="AS50" s="155">
        <v>0</v>
      </c>
      <c r="AT50" s="155">
        <v>27.6</v>
      </c>
      <c r="AU50" s="155">
        <v>50.8</v>
      </c>
      <c r="AV50" s="157"/>
      <c r="AW50" s="157"/>
      <c r="AX50" s="157"/>
      <c r="AY50" s="157"/>
    </row>
    <row r="51" spans="1:51" x14ac:dyDescent="0.25">
      <c r="A51" s="149">
        <v>22282</v>
      </c>
      <c r="B51" s="155">
        <v>-71.900000000000006</v>
      </c>
      <c r="C51" s="155">
        <v>362.9</v>
      </c>
      <c r="D51" s="155">
        <v>197.9</v>
      </c>
      <c r="E51" s="150">
        <f t="shared" si="0"/>
        <v>208.1</v>
      </c>
      <c r="F51" s="155">
        <v>0</v>
      </c>
      <c r="G51" s="155">
        <v>10.199999999999999</v>
      </c>
      <c r="H51" s="155">
        <v>2.5</v>
      </c>
      <c r="I51" s="155">
        <v>39.4</v>
      </c>
      <c r="J51" s="155">
        <v>86.2</v>
      </c>
      <c r="K51" s="155">
        <v>4.5</v>
      </c>
      <c r="L51" s="155">
        <v>14.3</v>
      </c>
      <c r="M51" s="155">
        <v>7.8</v>
      </c>
      <c r="N51" s="155">
        <v>434.9</v>
      </c>
      <c r="O51" s="155">
        <v>276.2</v>
      </c>
      <c r="P51" s="155">
        <v>31.6</v>
      </c>
      <c r="Q51" s="155">
        <v>1.4</v>
      </c>
      <c r="R51" s="155">
        <v>3.9</v>
      </c>
      <c r="S51" s="155">
        <v>8.1</v>
      </c>
      <c r="T51" s="155">
        <v>52.8</v>
      </c>
      <c r="U51" s="155">
        <v>31.3</v>
      </c>
      <c r="V51" s="155">
        <v>13.4</v>
      </c>
      <c r="W51" s="155">
        <v>10.9</v>
      </c>
      <c r="X51" s="155">
        <v>7</v>
      </c>
      <c r="Y51" s="155">
        <v>23.5</v>
      </c>
      <c r="Z51" s="155">
        <v>6</v>
      </c>
      <c r="AA51" s="155">
        <v>48.9</v>
      </c>
      <c r="AB51" s="155">
        <v>98.6</v>
      </c>
      <c r="AC51" s="155">
        <v>58.8</v>
      </c>
      <c r="AD51" s="155">
        <v>96.5</v>
      </c>
      <c r="AE51" s="155">
        <v>-37.700000000000003</v>
      </c>
      <c r="AF51" s="155">
        <v>0</v>
      </c>
      <c r="AG51" s="155">
        <v>39.799999999999997</v>
      </c>
      <c r="AH51" s="155">
        <v>31.6</v>
      </c>
      <c r="AI51" s="155">
        <v>0</v>
      </c>
      <c r="AJ51" s="155">
        <v>8.4</v>
      </c>
      <c r="AK51" s="155">
        <v>-0.8</v>
      </c>
      <c r="AL51" s="155">
        <v>9.1</v>
      </c>
      <c r="AM51" s="155">
        <v>-0.2</v>
      </c>
      <c r="AN51" s="155">
        <v>-49.6</v>
      </c>
      <c r="AO51" s="155">
        <v>-31.1</v>
      </c>
      <c r="AP51" s="155">
        <v>-35</v>
      </c>
      <c r="AQ51" s="155">
        <v>3.9</v>
      </c>
      <c r="AR51" s="155">
        <v>-18.600000000000001</v>
      </c>
      <c r="AS51" s="155">
        <v>0</v>
      </c>
      <c r="AT51" s="155">
        <v>-60.9</v>
      </c>
      <c r="AU51" s="155">
        <v>-83.9</v>
      </c>
      <c r="AV51" s="157"/>
      <c r="AW51" s="157"/>
      <c r="AX51" s="157"/>
      <c r="AY51" s="157"/>
    </row>
    <row r="52" spans="1:51" x14ac:dyDescent="0.25">
      <c r="A52" s="152">
        <v>22372</v>
      </c>
      <c r="B52" s="155">
        <v>-104.7</v>
      </c>
      <c r="C52" s="155">
        <v>385.2</v>
      </c>
      <c r="D52" s="155">
        <v>203.3</v>
      </c>
      <c r="E52" s="150">
        <f t="shared" si="0"/>
        <v>214.5</v>
      </c>
      <c r="F52" s="155">
        <v>0</v>
      </c>
      <c r="G52" s="155">
        <v>11.2</v>
      </c>
      <c r="H52" s="155">
        <v>2.2999999999999998</v>
      </c>
      <c r="I52" s="155">
        <v>31.2</v>
      </c>
      <c r="J52" s="155">
        <v>109.4</v>
      </c>
      <c r="K52" s="155">
        <v>4.7</v>
      </c>
      <c r="L52" s="155">
        <v>14.3</v>
      </c>
      <c r="M52" s="155">
        <v>8.6999999999999993</v>
      </c>
      <c r="N52" s="155">
        <v>489.8</v>
      </c>
      <c r="O52" s="155">
        <v>289.2</v>
      </c>
      <c r="P52" s="155">
        <v>33.1</v>
      </c>
      <c r="Q52" s="155">
        <v>19.600000000000001</v>
      </c>
      <c r="R52" s="155">
        <v>4.5</v>
      </c>
      <c r="S52" s="155">
        <v>9.1999999999999993</v>
      </c>
      <c r="T52" s="155">
        <v>71.8</v>
      </c>
      <c r="U52" s="155">
        <v>29.8</v>
      </c>
      <c r="V52" s="155">
        <v>12.6</v>
      </c>
      <c r="W52" s="155">
        <v>8.4</v>
      </c>
      <c r="X52" s="155">
        <v>8.8000000000000007</v>
      </c>
      <c r="Y52" s="155">
        <v>25.9</v>
      </c>
      <c r="Z52" s="155">
        <v>6.9</v>
      </c>
      <c r="AA52" s="155">
        <v>14.9</v>
      </c>
      <c r="AB52" s="155">
        <v>41.7</v>
      </c>
      <c r="AC52" s="155">
        <v>34.5</v>
      </c>
      <c r="AD52" s="155">
        <v>93.6</v>
      </c>
      <c r="AE52" s="155">
        <v>-59.1</v>
      </c>
      <c r="AF52" s="155">
        <v>0</v>
      </c>
      <c r="AG52" s="155">
        <v>7.2</v>
      </c>
      <c r="AH52" s="155">
        <v>0.9</v>
      </c>
      <c r="AI52" s="155">
        <v>0</v>
      </c>
      <c r="AJ52" s="155">
        <v>4.9000000000000004</v>
      </c>
      <c r="AK52" s="155">
        <v>-0.5</v>
      </c>
      <c r="AL52" s="155">
        <v>5.4</v>
      </c>
      <c r="AM52" s="155">
        <v>1.4</v>
      </c>
      <c r="AN52" s="155">
        <v>-26.8</v>
      </c>
      <c r="AO52" s="155">
        <v>-18.100000000000001</v>
      </c>
      <c r="AP52" s="155">
        <v>-20.100000000000001</v>
      </c>
      <c r="AQ52" s="155">
        <v>1.9</v>
      </c>
      <c r="AR52" s="155">
        <v>-8.6999999999999993</v>
      </c>
      <c r="AS52" s="155">
        <v>0</v>
      </c>
      <c r="AT52" s="155">
        <v>48.4</v>
      </c>
      <c r="AU52" s="155">
        <v>-41.3</v>
      </c>
      <c r="AV52" s="157"/>
      <c r="AW52" s="157"/>
      <c r="AX52" s="157"/>
      <c r="AY52" s="157"/>
    </row>
    <row r="53" spans="1:51" x14ac:dyDescent="0.25">
      <c r="A53" s="153">
        <v>22463</v>
      </c>
      <c r="B53" s="155">
        <v>-82.4</v>
      </c>
      <c r="C53" s="155">
        <v>366.8</v>
      </c>
      <c r="D53" s="155">
        <v>187.3</v>
      </c>
      <c r="E53" s="150">
        <f t="shared" si="0"/>
        <v>197.4</v>
      </c>
      <c r="F53" s="155">
        <v>0</v>
      </c>
      <c r="G53" s="155">
        <v>10.1</v>
      </c>
      <c r="H53" s="155">
        <v>3.1</v>
      </c>
      <c r="I53" s="155">
        <v>38.1</v>
      </c>
      <c r="J53" s="155">
        <v>97.3</v>
      </c>
      <c r="K53" s="155">
        <v>4.5999999999999996</v>
      </c>
      <c r="L53" s="155">
        <v>14</v>
      </c>
      <c r="M53" s="155">
        <v>12.3</v>
      </c>
      <c r="N53" s="155">
        <v>449.2</v>
      </c>
      <c r="O53" s="155">
        <v>278.39999999999998</v>
      </c>
      <c r="P53" s="155">
        <v>31.9</v>
      </c>
      <c r="Q53" s="155">
        <v>1.6</v>
      </c>
      <c r="R53" s="155">
        <v>4.0999999999999996</v>
      </c>
      <c r="S53" s="155">
        <v>9.1</v>
      </c>
      <c r="T53" s="155">
        <v>55.5</v>
      </c>
      <c r="U53" s="155">
        <v>36.799999999999997</v>
      </c>
      <c r="V53" s="155">
        <v>15.3</v>
      </c>
      <c r="W53" s="155">
        <v>13.1</v>
      </c>
      <c r="X53" s="155">
        <v>8.4</v>
      </c>
      <c r="Y53" s="155">
        <v>25.9</v>
      </c>
      <c r="Z53" s="155">
        <v>5.9</v>
      </c>
      <c r="AA53" s="155">
        <v>102.1</v>
      </c>
      <c r="AB53" s="155">
        <v>70.3</v>
      </c>
      <c r="AC53" s="155">
        <v>27.5</v>
      </c>
      <c r="AD53" s="155">
        <v>67.8</v>
      </c>
      <c r="AE53" s="155">
        <v>-40.4</v>
      </c>
      <c r="AF53" s="155">
        <v>0</v>
      </c>
      <c r="AG53" s="155">
        <v>42.8</v>
      </c>
      <c r="AH53" s="155">
        <v>48.9</v>
      </c>
      <c r="AI53" s="155">
        <v>0</v>
      </c>
      <c r="AJ53" s="155">
        <v>3.9</v>
      </c>
      <c r="AK53" s="155">
        <v>-0.4</v>
      </c>
      <c r="AL53" s="155">
        <v>4.3</v>
      </c>
      <c r="AM53" s="155">
        <v>-10</v>
      </c>
      <c r="AN53" s="155">
        <v>31.9</v>
      </c>
      <c r="AO53" s="155">
        <v>53.7</v>
      </c>
      <c r="AP53" s="155">
        <v>51.1</v>
      </c>
      <c r="AQ53" s="155">
        <v>2.6</v>
      </c>
      <c r="AR53" s="155">
        <v>-21.8</v>
      </c>
      <c r="AS53" s="155">
        <v>0</v>
      </c>
      <c r="AT53" s="155">
        <v>21</v>
      </c>
      <c r="AU53" s="155">
        <v>40.799999999999997</v>
      </c>
      <c r="AV53" s="157"/>
      <c r="AW53" s="157"/>
      <c r="AX53" s="157"/>
      <c r="AY53" s="157"/>
    </row>
    <row r="54" spans="1:51" x14ac:dyDescent="0.25">
      <c r="A54" s="154">
        <v>22555</v>
      </c>
      <c r="B54" s="155">
        <v>-84.7</v>
      </c>
      <c r="C54" s="155">
        <v>393.6</v>
      </c>
      <c r="D54" s="155">
        <v>211.2</v>
      </c>
      <c r="E54" s="150">
        <f t="shared" si="0"/>
        <v>222.79999999999998</v>
      </c>
      <c r="F54" s="155">
        <v>0</v>
      </c>
      <c r="G54" s="155">
        <v>11.6</v>
      </c>
      <c r="H54" s="155">
        <v>2.7</v>
      </c>
      <c r="I54" s="155">
        <v>33.299999999999997</v>
      </c>
      <c r="J54" s="155">
        <v>99.8</v>
      </c>
      <c r="K54" s="155">
        <v>3.6</v>
      </c>
      <c r="L54" s="155">
        <v>15</v>
      </c>
      <c r="M54" s="155">
        <v>16.399999999999999</v>
      </c>
      <c r="N54" s="155">
        <v>478.3</v>
      </c>
      <c r="O54" s="155">
        <v>294.8</v>
      </c>
      <c r="P54" s="155">
        <v>33.700000000000003</v>
      </c>
      <c r="Q54" s="155">
        <v>3.9</v>
      </c>
      <c r="R54" s="155">
        <v>4.0999999999999996</v>
      </c>
      <c r="S54" s="155">
        <v>9.6999999999999993</v>
      </c>
      <c r="T54" s="155">
        <v>62</v>
      </c>
      <c r="U54" s="155">
        <v>37.6</v>
      </c>
      <c r="V54" s="155">
        <v>16.100000000000001</v>
      </c>
      <c r="W54" s="155">
        <v>9.8000000000000007</v>
      </c>
      <c r="X54" s="155">
        <v>11.8</v>
      </c>
      <c r="Y54" s="155">
        <v>27.3</v>
      </c>
      <c r="Z54" s="155">
        <v>5.2</v>
      </c>
      <c r="AA54" s="155">
        <v>51.4</v>
      </c>
      <c r="AB54" s="155">
        <v>74</v>
      </c>
      <c r="AC54" s="155">
        <v>52.9</v>
      </c>
      <c r="AD54" s="155">
        <v>99.4</v>
      </c>
      <c r="AE54" s="155">
        <v>-46.5</v>
      </c>
      <c r="AF54" s="155">
        <v>0</v>
      </c>
      <c r="AG54" s="155">
        <v>21.1</v>
      </c>
      <c r="AH54" s="155">
        <v>12.6</v>
      </c>
      <c r="AI54" s="155">
        <v>0</v>
      </c>
      <c r="AJ54" s="155">
        <v>7.1</v>
      </c>
      <c r="AK54" s="155">
        <v>-0.7</v>
      </c>
      <c r="AL54" s="155">
        <v>7.9</v>
      </c>
      <c r="AM54" s="155">
        <v>1.4</v>
      </c>
      <c r="AN54" s="155">
        <v>-22.6</v>
      </c>
      <c r="AO54" s="155">
        <v>28.9</v>
      </c>
      <c r="AP54" s="155">
        <v>28.8</v>
      </c>
      <c r="AQ54" s="155">
        <v>0</v>
      </c>
      <c r="AR54" s="155">
        <v>-51.4</v>
      </c>
      <c r="AS54" s="155">
        <v>0</v>
      </c>
      <c r="AT54" s="155">
        <v>96.2</v>
      </c>
      <c r="AU54" s="155">
        <v>63</v>
      </c>
      <c r="AV54" s="157"/>
      <c r="AW54" s="157"/>
      <c r="AX54" s="157"/>
      <c r="AY54" s="157"/>
    </row>
    <row r="55" spans="1:51" x14ac:dyDescent="0.25">
      <c r="A55" s="149">
        <v>22647</v>
      </c>
      <c r="B55" s="155">
        <v>-33.5</v>
      </c>
      <c r="C55" s="155">
        <v>405.2</v>
      </c>
      <c r="D55" s="155">
        <v>235.1</v>
      </c>
      <c r="E55" s="150">
        <f t="shared" si="0"/>
        <v>243.9</v>
      </c>
      <c r="F55" s="155">
        <v>0</v>
      </c>
      <c r="G55" s="155">
        <v>8.8000000000000007</v>
      </c>
      <c r="H55" s="155">
        <v>2.2000000000000002</v>
      </c>
      <c r="I55" s="155">
        <v>38.5</v>
      </c>
      <c r="J55" s="155">
        <v>95.4</v>
      </c>
      <c r="K55" s="155">
        <v>5.6</v>
      </c>
      <c r="L55" s="155">
        <v>12.5</v>
      </c>
      <c r="M55" s="155">
        <v>7.1</v>
      </c>
      <c r="N55" s="155">
        <v>438.7</v>
      </c>
      <c r="O55" s="155">
        <v>267.10000000000002</v>
      </c>
      <c r="P55" s="155">
        <v>30.5</v>
      </c>
      <c r="Q55" s="155">
        <v>3.1</v>
      </c>
      <c r="R55" s="155">
        <v>3.6</v>
      </c>
      <c r="S55" s="155">
        <v>7.5</v>
      </c>
      <c r="T55" s="155">
        <v>59.5</v>
      </c>
      <c r="U55" s="155">
        <v>35</v>
      </c>
      <c r="V55" s="155">
        <v>16.600000000000001</v>
      </c>
      <c r="W55" s="155">
        <v>12.5</v>
      </c>
      <c r="X55" s="155">
        <v>5.8</v>
      </c>
      <c r="Y55" s="155">
        <v>24.1</v>
      </c>
      <c r="Z55" s="155">
        <v>8.4</v>
      </c>
      <c r="AA55" s="155">
        <v>105.9</v>
      </c>
      <c r="AB55" s="155">
        <v>108</v>
      </c>
      <c r="AC55" s="155">
        <v>75.2</v>
      </c>
      <c r="AD55" s="155">
        <v>118.5</v>
      </c>
      <c r="AE55" s="155">
        <v>-43.3</v>
      </c>
      <c r="AF55" s="155">
        <v>0</v>
      </c>
      <c r="AG55" s="155">
        <v>32.700000000000003</v>
      </c>
      <c r="AH55" s="155">
        <v>16.399999999999999</v>
      </c>
      <c r="AI55" s="155">
        <v>0</v>
      </c>
      <c r="AJ55" s="155">
        <v>18.5</v>
      </c>
      <c r="AK55" s="155">
        <v>12.5</v>
      </c>
      <c r="AL55" s="155">
        <v>6.1</v>
      </c>
      <c r="AM55" s="155">
        <v>-2.2000000000000002</v>
      </c>
      <c r="AN55" s="155">
        <v>-2.1</v>
      </c>
      <c r="AO55" s="155">
        <v>-3.3</v>
      </c>
      <c r="AP55" s="155">
        <v>-10.1</v>
      </c>
      <c r="AQ55" s="155">
        <v>6.8</v>
      </c>
      <c r="AR55" s="155">
        <v>1.2</v>
      </c>
      <c r="AS55" s="155">
        <v>0</v>
      </c>
      <c r="AT55" s="155">
        <v>-78.099999999999994</v>
      </c>
      <c r="AU55" s="155">
        <v>-5.7</v>
      </c>
      <c r="AV55" s="157"/>
      <c r="AW55" s="157"/>
      <c r="AX55" s="157"/>
      <c r="AY55" s="157"/>
    </row>
    <row r="56" spans="1:51" x14ac:dyDescent="0.25">
      <c r="A56" s="152">
        <v>22737</v>
      </c>
      <c r="B56" s="155">
        <v>-93.1</v>
      </c>
      <c r="C56" s="155">
        <v>373.2</v>
      </c>
      <c r="D56" s="155">
        <v>195.9</v>
      </c>
      <c r="E56" s="150">
        <f t="shared" si="0"/>
        <v>208.70000000000002</v>
      </c>
      <c r="F56" s="155">
        <v>0</v>
      </c>
      <c r="G56" s="155">
        <v>12.8</v>
      </c>
      <c r="H56" s="155">
        <v>2.4</v>
      </c>
      <c r="I56" s="155">
        <v>38.700000000000003</v>
      </c>
      <c r="J56" s="155">
        <v>95.7</v>
      </c>
      <c r="K56" s="155">
        <v>5.9</v>
      </c>
      <c r="L56" s="155">
        <v>12.6</v>
      </c>
      <c r="M56" s="155">
        <v>9.3000000000000007</v>
      </c>
      <c r="N56" s="155">
        <v>466.4</v>
      </c>
      <c r="O56" s="155">
        <v>289.7</v>
      </c>
      <c r="P56" s="155">
        <v>33.299999999999997</v>
      </c>
      <c r="Q56" s="155">
        <v>3.1</v>
      </c>
      <c r="R56" s="155">
        <v>5.3</v>
      </c>
      <c r="S56" s="155">
        <v>11.6</v>
      </c>
      <c r="T56" s="155">
        <v>55.8</v>
      </c>
      <c r="U56" s="155">
        <v>33.9</v>
      </c>
      <c r="V56" s="155">
        <v>13.4</v>
      </c>
      <c r="W56" s="155">
        <v>13.4</v>
      </c>
      <c r="X56" s="155">
        <v>7.2</v>
      </c>
      <c r="Y56" s="155">
        <v>27.5</v>
      </c>
      <c r="Z56" s="155">
        <v>6</v>
      </c>
      <c r="AA56" s="155">
        <v>44.7</v>
      </c>
      <c r="AB56" s="155">
        <v>78.3</v>
      </c>
      <c r="AC56" s="155">
        <v>46</v>
      </c>
      <c r="AD56" s="155">
        <v>117.1</v>
      </c>
      <c r="AE56" s="155">
        <v>-71.099999999999994</v>
      </c>
      <c r="AF56" s="155">
        <v>0</v>
      </c>
      <c r="AG56" s="155">
        <v>32.200000000000003</v>
      </c>
      <c r="AH56" s="155">
        <v>22.2</v>
      </c>
      <c r="AI56" s="155">
        <v>0</v>
      </c>
      <c r="AJ56" s="155">
        <v>11.3</v>
      </c>
      <c r="AK56" s="155">
        <v>7.6</v>
      </c>
      <c r="AL56" s="155">
        <v>3.7</v>
      </c>
      <c r="AM56" s="155">
        <v>-1.3</v>
      </c>
      <c r="AN56" s="155">
        <v>-33.5</v>
      </c>
      <c r="AO56" s="155">
        <v>-4.8</v>
      </c>
      <c r="AP56" s="155">
        <v>6.2</v>
      </c>
      <c r="AQ56" s="155">
        <v>-11.1</v>
      </c>
      <c r="AR56" s="155">
        <v>-28.7</v>
      </c>
      <c r="AS56" s="155">
        <v>0</v>
      </c>
      <c r="AT56" s="155">
        <v>6.8</v>
      </c>
      <c r="AU56" s="155">
        <v>-41.6</v>
      </c>
      <c r="AV56" s="157"/>
      <c r="AW56" s="157"/>
      <c r="AX56" s="157"/>
      <c r="AY56" s="157"/>
    </row>
    <row r="57" spans="1:51" x14ac:dyDescent="0.25">
      <c r="A57" s="153">
        <v>22828</v>
      </c>
      <c r="B57" s="155">
        <v>-67.400000000000006</v>
      </c>
      <c r="C57" s="155">
        <v>406.6</v>
      </c>
      <c r="D57" s="155">
        <v>205.1</v>
      </c>
      <c r="E57" s="150">
        <f t="shared" si="0"/>
        <v>220.1</v>
      </c>
      <c r="F57" s="155">
        <v>0</v>
      </c>
      <c r="G57" s="155">
        <v>15</v>
      </c>
      <c r="H57" s="155">
        <v>2.9</v>
      </c>
      <c r="I57" s="155">
        <v>45.6</v>
      </c>
      <c r="J57" s="155">
        <v>107.5</v>
      </c>
      <c r="K57" s="155">
        <v>5.8</v>
      </c>
      <c r="L57" s="155">
        <v>12.2</v>
      </c>
      <c r="M57" s="155">
        <v>12.4</v>
      </c>
      <c r="N57" s="155">
        <v>474</v>
      </c>
      <c r="O57" s="155">
        <v>284.5</v>
      </c>
      <c r="P57" s="155">
        <v>32.1</v>
      </c>
      <c r="Q57" s="155">
        <v>9</v>
      </c>
      <c r="R57" s="155">
        <v>4.5</v>
      </c>
      <c r="S57" s="155">
        <v>10.6</v>
      </c>
      <c r="T57" s="155">
        <v>61.3</v>
      </c>
      <c r="U57" s="155">
        <v>39.799999999999997</v>
      </c>
      <c r="V57" s="155">
        <v>11.5</v>
      </c>
      <c r="W57" s="155">
        <v>20.8</v>
      </c>
      <c r="X57" s="155">
        <v>7.5</v>
      </c>
      <c r="Y57" s="155">
        <v>27.2</v>
      </c>
      <c r="Z57" s="155">
        <v>5</v>
      </c>
      <c r="AA57" s="155">
        <v>32.9</v>
      </c>
      <c r="AB57" s="155">
        <v>30.1</v>
      </c>
      <c r="AC57" s="155">
        <v>1.7</v>
      </c>
      <c r="AD57" s="155">
        <v>90.1</v>
      </c>
      <c r="AE57" s="155">
        <v>-88.4</v>
      </c>
      <c r="AF57" s="155">
        <v>0</v>
      </c>
      <c r="AG57" s="155">
        <v>28.4</v>
      </c>
      <c r="AH57" s="155">
        <v>24.4</v>
      </c>
      <c r="AI57" s="155">
        <v>0</v>
      </c>
      <c r="AJ57" s="155">
        <v>0.4</v>
      </c>
      <c r="AK57" s="155">
        <v>0.3</v>
      </c>
      <c r="AL57" s="155">
        <v>0.1</v>
      </c>
      <c r="AM57" s="155">
        <v>3.6</v>
      </c>
      <c r="AN57" s="155">
        <v>2.8</v>
      </c>
      <c r="AO57" s="155">
        <v>-22.6</v>
      </c>
      <c r="AP57" s="155">
        <v>-29.6</v>
      </c>
      <c r="AQ57" s="155">
        <v>7</v>
      </c>
      <c r="AR57" s="155">
        <v>25.4</v>
      </c>
      <c r="AS57" s="155">
        <v>0</v>
      </c>
      <c r="AT57" s="155">
        <v>35.700000000000003</v>
      </c>
      <c r="AU57" s="155">
        <v>1.2</v>
      </c>
      <c r="AV57" s="157"/>
      <c r="AW57" s="157"/>
      <c r="AX57" s="157"/>
      <c r="AY57" s="157"/>
    </row>
    <row r="58" spans="1:51" x14ac:dyDescent="0.25">
      <c r="A58" s="154">
        <v>22920</v>
      </c>
      <c r="B58" s="155">
        <v>-55.5</v>
      </c>
      <c r="C58" s="155">
        <v>441.2</v>
      </c>
      <c r="D58" s="155">
        <v>253.2</v>
      </c>
      <c r="E58" s="150">
        <f t="shared" si="0"/>
        <v>261.5</v>
      </c>
      <c r="F58" s="155">
        <v>0</v>
      </c>
      <c r="G58" s="155">
        <v>8.3000000000000007</v>
      </c>
      <c r="H58" s="155">
        <v>2.6</v>
      </c>
      <c r="I58" s="155">
        <v>38.4</v>
      </c>
      <c r="J58" s="155">
        <v>108.1</v>
      </c>
      <c r="K58" s="155">
        <v>4.5</v>
      </c>
      <c r="L58" s="155">
        <v>12.9</v>
      </c>
      <c r="M58" s="155">
        <v>13.3</v>
      </c>
      <c r="N58" s="155">
        <v>496.7</v>
      </c>
      <c r="O58" s="155">
        <v>301.8</v>
      </c>
      <c r="P58" s="155">
        <v>34.5</v>
      </c>
      <c r="Q58" s="155">
        <v>2.6</v>
      </c>
      <c r="R58" s="155">
        <v>4.4000000000000004</v>
      </c>
      <c r="S58" s="155">
        <v>10.5</v>
      </c>
      <c r="T58" s="155">
        <v>67.900000000000006</v>
      </c>
      <c r="U58" s="155">
        <v>41.1</v>
      </c>
      <c r="V58" s="155">
        <v>15</v>
      </c>
      <c r="W58" s="155">
        <v>17.600000000000001</v>
      </c>
      <c r="X58" s="155">
        <v>8.5</v>
      </c>
      <c r="Y58" s="155">
        <v>29.9</v>
      </c>
      <c r="Z58" s="155">
        <v>4.0999999999999996</v>
      </c>
      <c r="AA58" s="155">
        <v>18.7</v>
      </c>
      <c r="AB58" s="155">
        <v>41.7</v>
      </c>
      <c r="AC58" s="155">
        <v>10.1</v>
      </c>
      <c r="AD58" s="155">
        <v>75.2</v>
      </c>
      <c r="AE58" s="155">
        <v>-65.2</v>
      </c>
      <c r="AF58" s="155">
        <v>0</v>
      </c>
      <c r="AG58" s="155">
        <v>31.6</v>
      </c>
      <c r="AH58" s="155">
        <v>27.2</v>
      </c>
      <c r="AI58" s="155">
        <v>0</v>
      </c>
      <c r="AJ58" s="155">
        <v>2.9</v>
      </c>
      <c r="AK58" s="155">
        <v>1.7</v>
      </c>
      <c r="AL58" s="155">
        <v>1.3</v>
      </c>
      <c r="AM58" s="155">
        <v>1.4</v>
      </c>
      <c r="AN58" s="155">
        <v>-22.9</v>
      </c>
      <c r="AO58" s="155">
        <v>31.8</v>
      </c>
      <c r="AP58" s="155">
        <v>8.6999999999999993</v>
      </c>
      <c r="AQ58" s="155">
        <v>23.2</v>
      </c>
      <c r="AR58" s="155">
        <v>-54.8</v>
      </c>
      <c r="AS58" s="155">
        <v>0</v>
      </c>
      <c r="AT58" s="155">
        <v>99.8</v>
      </c>
      <c r="AU58" s="155">
        <v>63</v>
      </c>
      <c r="AV58" s="157"/>
      <c r="AW58" s="157"/>
      <c r="AX58" s="157"/>
      <c r="AY58" s="157"/>
    </row>
    <row r="59" spans="1:51" x14ac:dyDescent="0.25">
      <c r="A59" s="149">
        <v>23012</v>
      </c>
      <c r="B59" s="155">
        <v>-8.8000000000000007</v>
      </c>
      <c r="C59" s="155">
        <v>454.5</v>
      </c>
      <c r="D59" s="155">
        <v>254.9</v>
      </c>
      <c r="E59" s="150">
        <f t="shared" si="0"/>
        <v>267.8</v>
      </c>
      <c r="F59" s="155">
        <v>0</v>
      </c>
      <c r="G59" s="155">
        <v>12.9</v>
      </c>
      <c r="H59" s="155">
        <v>3.1</v>
      </c>
      <c r="I59" s="155">
        <v>47.4</v>
      </c>
      <c r="J59" s="155">
        <v>107.9</v>
      </c>
      <c r="K59" s="155">
        <v>6.8</v>
      </c>
      <c r="L59" s="155">
        <v>14</v>
      </c>
      <c r="M59" s="155">
        <v>7.5</v>
      </c>
      <c r="N59" s="155">
        <v>463.3</v>
      </c>
      <c r="O59" s="155">
        <v>276.10000000000002</v>
      </c>
      <c r="P59" s="155">
        <v>30.1</v>
      </c>
      <c r="Q59" s="155">
        <v>1.1000000000000001</v>
      </c>
      <c r="R59" s="155">
        <v>3.9</v>
      </c>
      <c r="S59" s="155">
        <v>9.6</v>
      </c>
      <c r="T59" s="155">
        <v>67.900000000000006</v>
      </c>
      <c r="U59" s="155">
        <v>40</v>
      </c>
      <c r="V59" s="155">
        <v>18</v>
      </c>
      <c r="W59" s="155">
        <v>14.7</v>
      </c>
      <c r="X59" s="155">
        <v>7.3</v>
      </c>
      <c r="Y59" s="155">
        <v>27.6</v>
      </c>
      <c r="Z59" s="155">
        <v>7.1</v>
      </c>
      <c r="AA59" s="155">
        <v>2.8</v>
      </c>
      <c r="AB59" s="155">
        <v>126.6</v>
      </c>
      <c r="AC59" s="155">
        <v>103.8</v>
      </c>
      <c r="AD59" s="155">
        <v>138.6</v>
      </c>
      <c r="AE59" s="155">
        <v>-34.799999999999997</v>
      </c>
      <c r="AF59" s="155">
        <v>0</v>
      </c>
      <c r="AG59" s="155">
        <v>22.8</v>
      </c>
      <c r="AH59" s="155">
        <v>8.6</v>
      </c>
      <c r="AI59" s="155">
        <v>0</v>
      </c>
      <c r="AJ59" s="155">
        <v>8.4</v>
      </c>
      <c r="AK59" s="155">
        <v>15.7</v>
      </c>
      <c r="AL59" s="155">
        <v>-7.4</v>
      </c>
      <c r="AM59" s="155">
        <v>5.8</v>
      </c>
      <c r="AN59" s="155">
        <v>-123.8</v>
      </c>
      <c r="AO59" s="155">
        <v>-16.600000000000001</v>
      </c>
      <c r="AP59" s="155">
        <v>-29.5</v>
      </c>
      <c r="AQ59" s="155">
        <v>12.9</v>
      </c>
      <c r="AR59" s="155">
        <v>-107.2</v>
      </c>
      <c r="AS59" s="155">
        <v>0</v>
      </c>
      <c r="AT59" s="155">
        <v>21.2</v>
      </c>
      <c r="AU59" s="155">
        <v>15.2</v>
      </c>
      <c r="AV59" s="157"/>
      <c r="AW59" s="157"/>
      <c r="AX59" s="157"/>
      <c r="AY59" s="157"/>
    </row>
    <row r="60" spans="1:51" x14ac:dyDescent="0.25">
      <c r="A60" s="152">
        <v>23102</v>
      </c>
      <c r="B60" s="155">
        <v>-107.4</v>
      </c>
      <c r="C60" s="155">
        <v>414.2</v>
      </c>
      <c r="D60" s="155">
        <v>207.7</v>
      </c>
      <c r="E60" s="150">
        <f t="shared" si="0"/>
        <v>221.6</v>
      </c>
      <c r="F60" s="155">
        <v>0</v>
      </c>
      <c r="G60" s="155">
        <v>13.9</v>
      </c>
      <c r="H60" s="155">
        <v>3.3</v>
      </c>
      <c r="I60" s="155">
        <v>48.8</v>
      </c>
      <c r="J60" s="155">
        <v>109.8</v>
      </c>
      <c r="K60" s="155">
        <v>7.1</v>
      </c>
      <c r="L60" s="155">
        <v>14.4</v>
      </c>
      <c r="M60" s="155">
        <v>9.1999999999999993</v>
      </c>
      <c r="N60" s="155">
        <v>521.6</v>
      </c>
      <c r="O60" s="155">
        <v>322.2</v>
      </c>
      <c r="P60" s="155">
        <v>35.1</v>
      </c>
      <c r="Q60" s="155">
        <v>2.4</v>
      </c>
      <c r="R60" s="155">
        <v>5.7</v>
      </c>
      <c r="S60" s="155">
        <v>14.1</v>
      </c>
      <c r="T60" s="155">
        <v>64.099999999999994</v>
      </c>
      <c r="U60" s="155">
        <v>41.8</v>
      </c>
      <c r="V60" s="155">
        <v>14.9</v>
      </c>
      <c r="W60" s="155">
        <v>17.899999999999999</v>
      </c>
      <c r="X60" s="155">
        <v>9</v>
      </c>
      <c r="Y60" s="155">
        <v>29.7</v>
      </c>
      <c r="Z60" s="155">
        <v>6.5</v>
      </c>
      <c r="AA60" s="155">
        <v>-16.399999999999999</v>
      </c>
      <c r="AB60" s="155">
        <v>23.1</v>
      </c>
      <c r="AC60" s="155">
        <v>5</v>
      </c>
      <c r="AD60" s="155">
        <v>66.599999999999994</v>
      </c>
      <c r="AE60" s="155">
        <v>-61.7</v>
      </c>
      <c r="AF60" s="155">
        <v>0</v>
      </c>
      <c r="AG60" s="155">
        <v>18.2</v>
      </c>
      <c r="AH60" s="155">
        <v>16.600000000000001</v>
      </c>
      <c r="AI60" s="155">
        <v>0</v>
      </c>
      <c r="AJ60" s="155">
        <v>0.4</v>
      </c>
      <c r="AK60" s="155">
        <v>0.8</v>
      </c>
      <c r="AL60" s="155">
        <v>-0.4</v>
      </c>
      <c r="AM60" s="155">
        <v>1.1000000000000001</v>
      </c>
      <c r="AN60" s="155">
        <v>-39.5</v>
      </c>
      <c r="AO60" s="155">
        <v>-11.4</v>
      </c>
      <c r="AP60" s="155">
        <v>0.2</v>
      </c>
      <c r="AQ60" s="155">
        <v>-11.7</v>
      </c>
      <c r="AR60" s="155">
        <v>-28.1</v>
      </c>
      <c r="AS60" s="155">
        <v>0</v>
      </c>
      <c r="AT60" s="155">
        <v>118.3</v>
      </c>
      <c r="AU60" s="155">
        <v>-5.6</v>
      </c>
      <c r="AV60" s="157"/>
      <c r="AW60" s="157"/>
      <c r="AX60" s="157"/>
      <c r="AY60" s="157"/>
    </row>
    <row r="61" spans="1:51" x14ac:dyDescent="0.25">
      <c r="A61" s="153">
        <v>23193</v>
      </c>
      <c r="B61" s="155">
        <v>-79.5</v>
      </c>
      <c r="C61" s="155">
        <v>437.6</v>
      </c>
      <c r="D61" s="155">
        <v>202.7</v>
      </c>
      <c r="E61" s="150">
        <f t="shared" si="0"/>
        <v>233</v>
      </c>
      <c r="F61" s="155">
        <v>0</v>
      </c>
      <c r="G61" s="155">
        <v>30.3</v>
      </c>
      <c r="H61" s="155">
        <v>3.9</v>
      </c>
      <c r="I61" s="155">
        <v>49.2</v>
      </c>
      <c r="J61" s="155">
        <v>118.7</v>
      </c>
      <c r="K61" s="155">
        <v>7</v>
      </c>
      <c r="L61" s="155">
        <v>14.3</v>
      </c>
      <c r="M61" s="155">
        <v>11.5</v>
      </c>
      <c r="N61" s="155">
        <v>517.1</v>
      </c>
      <c r="O61" s="155">
        <v>315</v>
      </c>
      <c r="P61" s="155">
        <v>34.299999999999997</v>
      </c>
      <c r="Q61" s="155">
        <v>0.9</v>
      </c>
      <c r="R61" s="155">
        <v>5.6</v>
      </c>
      <c r="S61" s="155">
        <v>14.2</v>
      </c>
      <c r="T61" s="155">
        <v>66.7</v>
      </c>
      <c r="U61" s="155">
        <v>44.8</v>
      </c>
      <c r="V61" s="155">
        <v>16.899999999999999</v>
      </c>
      <c r="W61" s="155">
        <v>18.899999999999999</v>
      </c>
      <c r="X61" s="155">
        <v>9</v>
      </c>
      <c r="Y61" s="155">
        <v>30.1</v>
      </c>
      <c r="Z61" s="155">
        <v>5.6</v>
      </c>
      <c r="AA61" s="155">
        <v>28</v>
      </c>
      <c r="AB61" s="155">
        <v>100.6</v>
      </c>
      <c r="AC61" s="155">
        <v>79.599999999999994</v>
      </c>
      <c r="AD61" s="155">
        <v>138.4</v>
      </c>
      <c r="AE61" s="155">
        <v>-58.7</v>
      </c>
      <c r="AF61" s="155">
        <v>0</v>
      </c>
      <c r="AG61" s="155">
        <v>21</v>
      </c>
      <c r="AH61" s="155">
        <v>26.4</v>
      </c>
      <c r="AI61" s="155">
        <v>0</v>
      </c>
      <c r="AJ61" s="155">
        <v>6.4</v>
      </c>
      <c r="AK61" s="155">
        <v>12</v>
      </c>
      <c r="AL61" s="155">
        <v>-5.6</v>
      </c>
      <c r="AM61" s="155">
        <v>-11.9</v>
      </c>
      <c r="AN61" s="155">
        <v>-72.5</v>
      </c>
      <c r="AO61" s="155">
        <v>18.5</v>
      </c>
      <c r="AP61" s="155">
        <v>3.7</v>
      </c>
      <c r="AQ61" s="155">
        <v>14.9</v>
      </c>
      <c r="AR61" s="155">
        <v>-91</v>
      </c>
      <c r="AS61" s="155">
        <v>0</v>
      </c>
      <c r="AT61" s="155">
        <v>88.5</v>
      </c>
      <c r="AU61" s="155">
        <v>37.1</v>
      </c>
      <c r="AV61" s="157"/>
      <c r="AW61" s="157"/>
      <c r="AX61" s="157"/>
      <c r="AY61" s="157"/>
    </row>
    <row r="62" spans="1:51" x14ac:dyDescent="0.25">
      <c r="A62" s="154">
        <v>23285</v>
      </c>
      <c r="B62" s="155">
        <v>-30.4</v>
      </c>
      <c r="C62" s="155">
        <v>497.8</v>
      </c>
      <c r="D62" s="155">
        <v>263.2</v>
      </c>
      <c r="E62" s="150">
        <f t="shared" si="0"/>
        <v>306.39999999999998</v>
      </c>
      <c r="F62" s="155">
        <v>0</v>
      </c>
      <c r="G62" s="155">
        <v>43.2</v>
      </c>
      <c r="H62" s="155">
        <v>3.4</v>
      </c>
      <c r="I62" s="155">
        <v>44.2</v>
      </c>
      <c r="J62" s="155">
        <v>109.5</v>
      </c>
      <c r="K62" s="155">
        <v>5.4</v>
      </c>
      <c r="L62" s="155">
        <v>15.2</v>
      </c>
      <c r="M62" s="155">
        <v>13.6</v>
      </c>
      <c r="N62" s="155">
        <v>528.20000000000005</v>
      </c>
      <c r="O62" s="155">
        <v>326.5</v>
      </c>
      <c r="P62" s="155">
        <v>35.5</v>
      </c>
      <c r="Q62" s="155">
        <v>0</v>
      </c>
      <c r="R62" s="155">
        <v>4.9000000000000004</v>
      </c>
      <c r="S62" s="155">
        <v>12.9</v>
      </c>
      <c r="T62" s="155">
        <v>66.599999999999994</v>
      </c>
      <c r="U62" s="155">
        <v>43.4</v>
      </c>
      <c r="V62" s="155">
        <v>18.3</v>
      </c>
      <c r="W62" s="155">
        <v>15.5</v>
      </c>
      <c r="X62" s="155">
        <v>9.6</v>
      </c>
      <c r="Y62" s="155">
        <v>32.9</v>
      </c>
      <c r="Z62" s="155">
        <v>5.5</v>
      </c>
      <c r="AA62" s="155">
        <v>110.8</v>
      </c>
      <c r="AB62" s="155">
        <v>29.9</v>
      </c>
      <c r="AC62" s="155">
        <v>1.9</v>
      </c>
      <c r="AD62" s="155">
        <v>80.400000000000006</v>
      </c>
      <c r="AE62" s="155">
        <v>-78.5</v>
      </c>
      <c r="AF62" s="155">
        <v>0</v>
      </c>
      <c r="AG62" s="155">
        <v>28</v>
      </c>
      <c r="AH62" s="155">
        <v>29.7</v>
      </c>
      <c r="AI62" s="155">
        <v>0</v>
      </c>
      <c r="AJ62" s="155">
        <v>-0.4</v>
      </c>
      <c r="AK62" s="155">
        <v>0.3</v>
      </c>
      <c r="AL62" s="155">
        <v>-0.7</v>
      </c>
      <c r="AM62" s="155">
        <v>-1.3</v>
      </c>
      <c r="AN62" s="155">
        <v>80.900000000000006</v>
      </c>
      <c r="AO62" s="155">
        <v>49.9</v>
      </c>
      <c r="AP62" s="155">
        <v>26.7</v>
      </c>
      <c r="AQ62" s="155">
        <v>23.2</v>
      </c>
      <c r="AR62" s="155">
        <v>31</v>
      </c>
      <c r="AS62" s="155">
        <v>0</v>
      </c>
      <c r="AT62" s="155">
        <v>-17.5</v>
      </c>
      <c r="AU62" s="155">
        <v>63</v>
      </c>
      <c r="AV62" s="157"/>
      <c r="AW62" s="157"/>
      <c r="AX62" s="157"/>
      <c r="AY62" s="157"/>
    </row>
    <row r="63" spans="1:51" x14ac:dyDescent="0.25">
      <c r="A63" s="149">
        <v>23377</v>
      </c>
      <c r="B63" s="155">
        <v>-15.4</v>
      </c>
      <c r="C63" s="155">
        <v>511.2</v>
      </c>
      <c r="D63" s="155">
        <v>279.8</v>
      </c>
      <c r="E63" s="150">
        <f t="shared" si="0"/>
        <v>309.5</v>
      </c>
      <c r="F63" s="155">
        <v>0</v>
      </c>
      <c r="G63" s="155">
        <v>29.7</v>
      </c>
      <c r="H63" s="155">
        <v>4.0999999999999996</v>
      </c>
      <c r="I63" s="155">
        <v>54.4</v>
      </c>
      <c r="J63" s="155">
        <v>110</v>
      </c>
      <c r="K63" s="155">
        <v>7.6</v>
      </c>
      <c r="L63" s="155">
        <v>16.8</v>
      </c>
      <c r="M63" s="155">
        <v>8.8000000000000007</v>
      </c>
      <c r="N63" s="155">
        <v>526.6</v>
      </c>
      <c r="O63" s="155">
        <v>324.60000000000002</v>
      </c>
      <c r="P63" s="155">
        <v>31.9</v>
      </c>
      <c r="Q63" s="155">
        <v>1</v>
      </c>
      <c r="R63" s="155">
        <v>4.3</v>
      </c>
      <c r="S63" s="155">
        <v>13.3</v>
      </c>
      <c r="T63" s="155">
        <v>67.2</v>
      </c>
      <c r="U63" s="155">
        <v>46.7</v>
      </c>
      <c r="V63" s="155">
        <v>18.3</v>
      </c>
      <c r="W63" s="155">
        <v>20.2</v>
      </c>
      <c r="X63" s="155">
        <v>8.1999999999999993</v>
      </c>
      <c r="Y63" s="155">
        <v>32.299999999999997</v>
      </c>
      <c r="Z63" s="155">
        <v>5.3</v>
      </c>
      <c r="AA63" s="155">
        <v>137.9</v>
      </c>
      <c r="AB63" s="155">
        <v>130.5</v>
      </c>
      <c r="AC63" s="155">
        <v>81.099999999999994</v>
      </c>
      <c r="AD63" s="155">
        <v>180.9</v>
      </c>
      <c r="AE63" s="155">
        <v>-99.7</v>
      </c>
      <c r="AF63" s="155">
        <v>-0.1</v>
      </c>
      <c r="AG63" s="155">
        <v>49.4</v>
      </c>
      <c r="AH63" s="155">
        <v>24.8</v>
      </c>
      <c r="AI63" s="155">
        <v>0</v>
      </c>
      <c r="AJ63" s="155">
        <v>28.8</v>
      </c>
      <c r="AK63" s="155">
        <v>25.1</v>
      </c>
      <c r="AL63" s="155">
        <v>3.7</v>
      </c>
      <c r="AM63" s="155">
        <v>-4.2</v>
      </c>
      <c r="AN63" s="155">
        <v>7.4</v>
      </c>
      <c r="AO63" s="155">
        <v>2.9</v>
      </c>
      <c r="AP63" s="155">
        <v>-19.899999999999999</v>
      </c>
      <c r="AQ63" s="155">
        <v>22.8</v>
      </c>
      <c r="AR63" s="155">
        <v>4.5</v>
      </c>
      <c r="AS63" s="155">
        <v>0</v>
      </c>
      <c r="AT63" s="155">
        <v>-110.4</v>
      </c>
      <c r="AU63" s="155">
        <v>12.1</v>
      </c>
      <c r="AV63" s="157"/>
      <c r="AW63" s="157"/>
      <c r="AX63" s="157"/>
      <c r="AY63" s="157"/>
    </row>
    <row r="64" spans="1:51" x14ac:dyDescent="0.25">
      <c r="A64" s="152">
        <v>23468</v>
      </c>
      <c r="B64" s="155">
        <v>-141.6</v>
      </c>
      <c r="C64" s="155">
        <v>473.5</v>
      </c>
      <c r="D64" s="155">
        <v>247.4</v>
      </c>
      <c r="E64" s="150">
        <f t="shared" si="0"/>
        <v>270.2</v>
      </c>
      <c r="F64" s="155">
        <v>0</v>
      </c>
      <c r="G64" s="155">
        <v>22.8</v>
      </c>
      <c r="H64" s="155">
        <v>4.0999999999999996</v>
      </c>
      <c r="I64" s="155">
        <v>52</v>
      </c>
      <c r="J64" s="155">
        <v>112.4</v>
      </c>
      <c r="K64" s="155">
        <v>7.9</v>
      </c>
      <c r="L64" s="155">
        <v>16.600000000000001</v>
      </c>
      <c r="M64" s="155">
        <v>10.199999999999999</v>
      </c>
      <c r="N64" s="155">
        <v>615.20000000000005</v>
      </c>
      <c r="O64" s="155">
        <v>391.7</v>
      </c>
      <c r="P64" s="155">
        <v>38.5</v>
      </c>
      <c r="Q64" s="155">
        <v>1.7</v>
      </c>
      <c r="R64" s="155">
        <v>6.1</v>
      </c>
      <c r="S64" s="155">
        <v>18.3</v>
      </c>
      <c r="T64" s="155">
        <v>68</v>
      </c>
      <c r="U64" s="155">
        <v>50.5</v>
      </c>
      <c r="V64" s="155">
        <v>21.7</v>
      </c>
      <c r="W64" s="155">
        <v>18.5</v>
      </c>
      <c r="X64" s="155">
        <v>10.4</v>
      </c>
      <c r="Y64" s="155">
        <v>34.1</v>
      </c>
      <c r="Z64" s="155">
        <v>6.2</v>
      </c>
      <c r="AA64" s="155">
        <v>140.4</v>
      </c>
      <c r="AB64" s="155">
        <v>150.9</v>
      </c>
      <c r="AC64" s="155">
        <v>90.2</v>
      </c>
      <c r="AD64" s="155">
        <v>217.8</v>
      </c>
      <c r="AE64" s="155">
        <v>-127.2</v>
      </c>
      <c r="AF64" s="155">
        <v>-0.3</v>
      </c>
      <c r="AG64" s="155">
        <v>60.7</v>
      </c>
      <c r="AH64" s="155">
        <v>31.6</v>
      </c>
      <c r="AI64" s="155">
        <v>0</v>
      </c>
      <c r="AJ64" s="155">
        <v>32.1</v>
      </c>
      <c r="AK64" s="155">
        <v>28</v>
      </c>
      <c r="AL64" s="155">
        <v>4.2</v>
      </c>
      <c r="AM64" s="155">
        <v>-3.1</v>
      </c>
      <c r="AN64" s="155">
        <v>-10.4</v>
      </c>
      <c r="AO64" s="155">
        <v>-6.8</v>
      </c>
      <c r="AP64" s="155">
        <v>-4.5</v>
      </c>
      <c r="AQ64" s="155">
        <v>-2.2999999999999998</v>
      </c>
      <c r="AR64" s="155">
        <v>-3.6</v>
      </c>
      <c r="AS64" s="155">
        <v>0</v>
      </c>
      <c r="AT64" s="155">
        <v>-50.6</v>
      </c>
      <c r="AU64" s="155">
        <v>-51.9</v>
      </c>
      <c r="AV64" s="157"/>
      <c r="AW64" s="157"/>
      <c r="AX64" s="157"/>
      <c r="AY64" s="157"/>
    </row>
    <row r="65" spans="1:51" x14ac:dyDescent="0.25">
      <c r="A65" s="153">
        <v>23559</v>
      </c>
      <c r="B65" s="155">
        <v>-180.2</v>
      </c>
      <c r="C65" s="155">
        <v>436.1</v>
      </c>
      <c r="D65" s="155">
        <v>190.4</v>
      </c>
      <c r="E65" s="150">
        <f t="shared" si="0"/>
        <v>208.6</v>
      </c>
      <c r="F65" s="155">
        <v>0</v>
      </c>
      <c r="G65" s="155">
        <v>18.2</v>
      </c>
      <c r="H65" s="155">
        <v>5.2</v>
      </c>
      <c r="I65" s="155">
        <v>55</v>
      </c>
      <c r="J65" s="155">
        <v>128.4</v>
      </c>
      <c r="K65" s="155">
        <v>7.8</v>
      </c>
      <c r="L65" s="155">
        <v>17.600000000000001</v>
      </c>
      <c r="M65" s="155">
        <v>13.4</v>
      </c>
      <c r="N65" s="155">
        <v>616.20000000000005</v>
      </c>
      <c r="O65" s="155">
        <v>381.4</v>
      </c>
      <c r="P65" s="155">
        <v>37.5</v>
      </c>
      <c r="Q65" s="155">
        <v>2.9</v>
      </c>
      <c r="R65" s="155">
        <v>6.3</v>
      </c>
      <c r="S65" s="155">
        <v>19.5</v>
      </c>
      <c r="T65" s="155">
        <v>73.2</v>
      </c>
      <c r="U65" s="155">
        <v>59.1</v>
      </c>
      <c r="V65" s="155">
        <v>28.4</v>
      </c>
      <c r="W65" s="155">
        <v>21.1</v>
      </c>
      <c r="X65" s="155">
        <v>9.6</v>
      </c>
      <c r="Y65" s="155">
        <v>31.9</v>
      </c>
      <c r="Z65" s="155">
        <v>4.4000000000000004</v>
      </c>
      <c r="AA65" s="155">
        <v>182.8</v>
      </c>
      <c r="AB65" s="155">
        <v>104.6</v>
      </c>
      <c r="AC65" s="155">
        <v>60.2</v>
      </c>
      <c r="AD65" s="155">
        <v>138.1</v>
      </c>
      <c r="AE65" s="155">
        <v>-74.400000000000006</v>
      </c>
      <c r="AF65" s="155">
        <v>-3.4</v>
      </c>
      <c r="AG65" s="155">
        <v>44.3</v>
      </c>
      <c r="AH65" s="155">
        <v>23.5</v>
      </c>
      <c r="AI65" s="155">
        <v>0</v>
      </c>
      <c r="AJ65" s="155">
        <v>22.6</v>
      </c>
      <c r="AK65" s="155">
        <v>19.7</v>
      </c>
      <c r="AL65" s="155">
        <v>2.9</v>
      </c>
      <c r="AM65" s="155">
        <v>-1.7</v>
      </c>
      <c r="AN65" s="155">
        <v>78.2</v>
      </c>
      <c r="AO65" s="155">
        <v>28.2</v>
      </c>
      <c r="AP65" s="155">
        <v>-2.8</v>
      </c>
      <c r="AQ65" s="155">
        <v>31.1</v>
      </c>
      <c r="AR65" s="155">
        <v>49.9</v>
      </c>
      <c r="AS65" s="155">
        <v>0</v>
      </c>
      <c r="AT65" s="155">
        <v>-7.7</v>
      </c>
      <c r="AU65" s="155">
        <v>-5.0999999999999996</v>
      </c>
      <c r="AV65" s="157"/>
      <c r="AW65" s="157"/>
      <c r="AX65" s="157"/>
      <c r="AY65" s="157"/>
    </row>
    <row r="66" spans="1:51" x14ac:dyDescent="0.25">
      <c r="A66" s="154">
        <v>23651</v>
      </c>
      <c r="B66" s="155">
        <v>-107.5</v>
      </c>
      <c r="C66" s="155">
        <v>509.4</v>
      </c>
      <c r="D66" s="155">
        <v>286</v>
      </c>
      <c r="E66" s="150">
        <f t="shared" si="0"/>
        <v>300.2</v>
      </c>
      <c r="F66" s="155">
        <v>0</v>
      </c>
      <c r="G66" s="155">
        <v>14.2</v>
      </c>
      <c r="H66" s="155">
        <v>4.7</v>
      </c>
      <c r="I66" s="155">
        <v>53.3</v>
      </c>
      <c r="J66" s="155">
        <v>112.4</v>
      </c>
      <c r="K66" s="155">
        <v>6</v>
      </c>
      <c r="L66" s="155">
        <v>18.600000000000001</v>
      </c>
      <c r="M66" s="155">
        <v>14.1</v>
      </c>
      <c r="N66" s="155">
        <v>616.9</v>
      </c>
      <c r="O66" s="155">
        <v>395.3</v>
      </c>
      <c r="P66" s="155">
        <v>38.799999999999997</v>
      </c>
      <c r="Q66" s="155">
        <v>3.1</v>
      </c>
      <c r="R66" s="155">
        <v>5.9</v>
      </c>
      <c r="S66" s="155">
        <v>17.899999999999999</v>
      </c>
      <c r="T66" s="155">
        <v>68.2</v>
      </c>
      <c r="U66" s="155">
        <v>48.4</v>
      </c>
      <c r="V66" s="155">
        <v>21.5</v>
      </c>
      <c r="W66" s="155">
        <v>14.8</v>
      </c>
      <c r="X66" s="155">
        <v>12</v>
      </c>
      <c r="Y66" s="155">
        <v>34.299999999999997</v>
      </c>
      <c r="Z66" s="155">
        <v>5</v>
      </c>
      <c r="AA66" s="155">
        <v>121</v>
      </c>
      <c r="AB66" s="155">
        <v>210.2</v>
      </c>
      <c r="AC66" s="155">
        <v>127.5</v>
      </c>
      <c r="AD66" s="155">
        <v>215.4</v>
      </c>
      <c r="AE66" s="155">
        <v>-77.400000000000006</v>
      </c>
      <c r="AF66" s="155">
        <v>-10.5</v>
      </c>
      <c r="AG66" s="155">
        <v>82.7</v>
      </c>
      <c r="AH66" s="155">
        <v>32.200000000000003</v>
      </c>
      <c r="AI66" s="155">
        <v>0</v>
      </c>
      <c r="AJ66" s="155">
        <v>50</v>
      </c>
      <c r="AK66" s="155">
        <v>42.6</v>
      </c>
      <c r="AL66" s="155">
        <v>7.3</v>
      </c>
      <c r="AM66" s="155">
        <v>0.5</v>
      </c>
      <c r="AN66" s="155">
        <v>-89.3</v>
      </c>
      <c r="AO66" s="155">
        <v>36</v>
      </c>
      <c r="AP66" s="155">
        <v>43.7</v>
      </c>
      <c r="AQ66" s="155">
        <v>-7.7</v>
      </c>
      <c r="AR66" s="155">
        <v>-125.3</v>
      </c>
      <c r="AS66" s="155">
        <v>0</v>
      </c>
      <c r="AT66" s="155">
        <v>62.9</v>
      </c>
      <c r="AU66" s="155">
        <v>76.400000000000006</v>
      </c>
      <c r="AV66" s="157"/>
      <c r="AW66" s="157"/>
      <c r="AX66" s="157"/>
      <c r="AY66" s="157"/>
    </row>
    <row r="67" spans="1:51" x14ac:dyDescent="0.25">
      <c r="A67" s="149">
        <v>23743</v>
      </c>
      <c r="B67" s="155">
        <v>-73.400000000000006</v>
      </c>
      <c r="C67" s="155">
        <v>495.9</v>
      </c>
      <c r="D67" s="155">
        <v>261.8</v>
      </c>
      <c r="E67" s="150">
        <f t="shared" si="0"/>
        <v>277.8</v>
      </c>
      <c r="F67" s="155">
        <v>0</v>
      </c>
      <c r="G67" s="155">
        <v>16</v>
      </c>
      <c r="H67" s="155">
        <v>5.5</v>
      </c>
      <c r="I67" s="155">
        <v>60.6</v>
      </c>
      <c r="J67" s="155">
        <v>118</v>
      </c>
      <c r="K67" s="155">
        <v>9.4</v>
      </c>
      <c r="L67" s="155">
        <v>17.5</v>
      </c>
      <c r="M67" s="155">
        <v>7.2</v>
      </c>
      <c r="N67" s="155">
        <v>569.29999999999995</v>
      </c>
      <c r="O67" s="155">
        <v>352.1</v>
      </c>
      <c r="P67" s="155">
        <v>33.799999999999997</v>
      </c>
      <c r="Q67" s="155">
        <v>4.8</v>
      </c>
      <c r="R67" s="155">
        <v>5</v>
      </c>
      <c r="S67" s="155">
        <v>16.3</v>
      </c>
      <c r="T67" s="155">
        <v>65.099999999999994</v>
      </c>
      <c r="U67" s="155">
        <v>57.6</v>
      </c>
      <c r="V67" s="155">
        <v>30.4</v>
      </c>
      <c r="W67" s="155">
        <v>19.7</v>
      </c>
      <c r="X67" s="155">
        <v>7.5</v>
      </c>
      <c r="Y67" s="155">
        <v>28.8</v>
      </c>
      <c r="Z67" s="155">
        <v>5.6</v>
      </c>
      <c r="AA67" s="155">
        <v>-19.899999999999999</v>
      </c>
      <c r="AB67" s="155">
        <v>-7.8</v>
      </c>
      <c r="AC67" s="155">
        <v>-21.7</v>
      </c>
      <c r="AD67" s="155">
        <v>77.900000000000006</v>
      </c>
      <c r="AE67" s="155">
        <v>-98.2</v>
      </c>
      <c r="AF67" s="155">
        <v>-1.3</v>
      </c>
      <c r="AG67" s="155">
        <v>13.9</v>
      </c>
      <c r="AH67" s="155">
        <v>19.600000000000001</v>
      </c>
      <c r="AI67" s="155">
        <v>0</v>
      </c>
      <c r="AJ67" s="155">
        <v>-5.4</v>
      </c>
      <c r="AK67" s="155">
        <v>-8.3000000000000007</v>
      </c>
      <c r="AL67" s="155">
        <v>2.9</v>
      </c>
      <c r="AM67" s="155">
        <v>-0.4</v>
      </c>
      <c r="AN67" s="155">
        <v>-12.1</v>
      </c>
      <c r="AO67" s="155">
        <v>19.100000000000001</v>
      </c>
      <c r="AP67" s="155">
        <v>11.8</v>
      </c>
      <c r="AQ67" s="155">
        <v>7.2</v>
      </c>
      <c r="AR67" s="155">
        <v>-31.2</v>
      </c>
      <c r="AS67" s="155">
        <v>0</v>
      </c>
      <c r="AT67" s="155">
        <v>84.5</v>
      </c>
      <c r="AU67" s="155">
        <v>-8.8000000000000007</v>
      </c>
      <c r="AV67" s="157"/>
      <c r="AW67" s="157"/>
      <c r="AX67" s="157"/>
      <c r="AY67" s="157"/>
    </row>
    <row r="68" spans="1:51" x14ac:dyDescent="0.25">
      <c r="A68" s="152">
        <v>23833</v>
      </c>
      <c r="B68" s="155">
        <v>-112.1</v>
      </c>
      <c r="C68" s="155">
        <v>508.8</v>
      </c>
      <c r="D68" s="155">
        <v>272.39999999999998</v>
      </c>
      <c r="E68" s="150">
        <f t="shared" si="0"/>
        <v>281.79999999999995</v>
      </c>
      <c r="F68" s="155">
        <v>0</v>
      </c>
      <c r="G68" s="155">
        <v>9.4</v>
      </c>
      <c r="H68" s="155">
        <v>5.9</v>
      </c>
      <c r="I68" s="155">
        <v>60.2</v>
      </c>
      <c r="J68" s="155">
        <v>125.7</v>
      </c>
      <c r="K68" s="155">
        <v>9.8000000000000007</v>
      </c>
      <c r="L68" s="155">
        <v>18.2</v>
      </c>
      <c r="M68" s="155">
        <v>7.2</v>
      </c>
      <c r="N68" s="155">
        <v>620.9</v>
      </c>
      <c r="O68" s="155">
        <v>389</v>
      </c>
      <c r="P68" s="155">
        <v>37.4</v>
      </c>
      <c r="Q68" s="155">
        <v>4.8</v>
      </c>
      <c r="R68" s="155">
        <v>7</v>
      </c>
      <c r="S68" s="155">
        <v>22.8</v>
      </c>
      <c r="T68" s="155">
        <v>70.2</v>
      </c>
      <c r="U68" s="155">
        <v>49.5</v>
      </c>
      <c r="V68" s="155">
        <v>13.5</v>
      </c>
      <c r="W68" s="155">
        <v>26.7</v>
      </c>
      <c r="X68" s="155">
        <v>9.3000000000000007</v>
      </c>
      <c r="Y68" s="155">
        <v>35.700000000000003</v>
      </c>
      <c r="Z68" s="155">
        <v>4.5</v>
      </c>
      <c r="AA68" s="155">
        <v>129.4</v>
      </c>
      <c r="AB68" s="155">
        <v>36.4</v>
      </c>
      <c r="AC68" s="155">
        <v>-11.5</v>
      </c>
      <c r="AD68" s="155">
        <v>106.5</v>
      </c>
      <c r="AE68" s="155">
        <v>-116.8</v>
      </c>
      <c r="AF68" s="155">
        <v>-1.2</v>
      </c>
      <c r="AG68" s="155">
        <v>47.9</v>
      </c>
      <c r="AH68" s="155">
        <v>40.6</v>
      </c>
      <c r="AI68" s="155">
        <v>0</v>
      </c>
      <c r="AJ68" s="155">
        <v>2.2999999999999998</v>
      </c>
      <c r="AK68" s="155">
        <v>-0.8</v>
      </c>
      <c r="AL68" s="155">
        <v>3.2</v>
      </c>
      <c r="AM68" s="155">
        <v>4.9000000000000004</v>
      </c>
      <c r="AN68" s="155">
        <v>92.9</v>
      </c>
      <c r="AO68" s="155">
        <v>61.5</v>
      </c>
      <c r="AP68" s="155">
        <v>20.7</v>
      </c>
      <c r="AQ68" s="155">
        <v>40.799999999999997</v>
      </c>
      <c r="AR68" s="155">
        <v>31.4</v>
      </c>
      <c r="AS68" s="155">
        <v>0</v>
      </c>
      <c r="AT68" s="155">
        <v>-105.8</v>
      </c>
      <c r="AU68" s="155">
        <v>-88.6</v>
      </c>
      <c r="AV68" s="157"/>
      <c r="AW68" s="157"/>
      <c r="AX68" s="157"/>
      <c r="AY68" s="157"/>
    </row>
    <row r="69" spans="1:51" x14ac:dyDescent="0.25">
      <c r="A69" s="153">
        <v>23924</v>
      </c>
      <c r="B69" s="155">
        <v>-180.3</v>
      </c>
      <c r="C69" s="155">
        <v>479.2</v>
      </c>
      <c r="D69" s="155">
        <v>225</v>
      </c>
      <c r="E69" s="150">
        <f t="shared" si="0"/>
        <v>239.7</v>
      </c>
      <c r="F69" s="155">
        <v>0</v>
      </c>
      <c r="G69" s="155">
        <v>14.7</v>
      </c>
      <c r="H69" s="155">
        <v>7</v>
      </c>
      <c r="I69" s="155">
        <v>65.7</v>
      </c>
      <c r="J69" s="155">
        <v>131.19999999999999</v>
      </c>
      <c r="K69" s="155">
        <v>9.6999999999999993</v>
      </c>
      <c r="L69" s="155">
        <v>17.899999999999999</v>
      </c>
      <c r="M69" s="155">
        <v>8</v>
      </c>
      <c r="N69" s="155">
        <v>659.4</v>
      </c>
      <c r="O69" s="155">
        <v>418.1</v>
      </c>
      <c r="P69" s="155">
        <v>40.200000000000003</v>
      </c>
      <c r="Q69" s="155">
        <v>5.3</v>
      </c>
      <c r="R69" s="155">
        <v>7.1</v>
      </c>
      <c r="S69" s="155">
        <v>23.3</v>
      </c>
      <c r="T69" s="155">
        <v>76.7</v>
      </c>
      <c r="U69" s="155">
        <v>50.2</v>
      </c>
      <c r="V69" s="155">
        <v>18.2</v>
      </c>
      <c r="W69" s="155">
        <v>22.8</v>
      </c>
      <c r="X69" s="155">
        <v>9.3000000000000007</v>
      </c>
      <c r="Y69" s="155">
        <v>34.5</v>
      </c>
      <c r="Z69" s="155">
        <v>4.0999999999999996</v>
      </c>
      <c r="AA69" s="155">
        <v>201</v>
      </c>
      <c r="AB69" s="155">
        <v>103.4</v>
      </c>
      <c r="AC69" s="155">
        <v>17.2</v>
      </c>
      <c r="AD69" s="155">
        <v>86.1</v>
      </c>
      <c r="AE69" s="155">
        <v>-67.400000000000006</v>
      </c>
      <c r="AF69" s="155">
        <v>-1.6</v>
      </c>
      <c r="AG69" s="155">
        <v>86.2</v>
      </c>
      <c r="AH69" s="155">
        <v>46.4</v>
      </c>
      <c r="AI69" s="155">
        <v>0</v>
      </c>
      <c r="AJ69" s="155">
        <v>30</v>
      </c>
      <c r="AK69" s="155">
        <v>27.7</v>
      </c>
      <c r="AL69" s="155">
        <v>2.2000000000000002</v>
      </c>
      <c r="AM69" s="155">
        <v>9.9</v>
      </c>
      <c r="AN69" s="155">
        <v>97.6</v>
      </c>
      <c r="AO69" s="155">
        <v>-21.7</v>
      </c>
      <c r="AP69" s="155">
        <v>-24.5</v>
      </c>
      <c r="AQ69" s="155">
        <v>2.8</v>
      </c>
      <c r="AR69" s="155">
        <v>119.3</v>
      </c>
      <c r="AS69" s="155">
        <v>0</v>
      </c>
      <c r="AT69" s="155">
        <v>20.100000000000001</v>
      </c>
      <c r="AU69" s="155">
        <v>40.799999999999997</v>
      </c>
      <c r="AV69" s="157"/>
      <c r="AW69" s="157"/>
      <c r="AX69" s="157"/>
      <c r="AY69" s="157"/>
    </row>
    <row r="70" spans="1:51" x14ac:dyDescent="0.25">
      <c r="A70" s="154">
        <v>24016</v>
      </c>
      <c r="B70" s="155">
        <v>-77.099999999999994</v>
      </c>
      <c r="C70" s="155">
        <v>578.79999999999995</v>
      </c>
      <c r="D70" s="155">
        <v>342</v>
      </c>
      <c r="E70" s="150">
        <f t="shared" si="0"/>
        <v>354.2</v>
      </c>
      <c r="F70" s="155">
        <v>0</v>
      </c>
      <c r="G70" s="155">
        <v>12.2</v>
      </c>
      <c r="H70" s="155">
        <v>6.2</v>
      </c>
      <c r="I70" s="155">
        <v>58.6</v>
      </c>
      <c r="J70" s="155">
        <v>124.6</v>
      </c>
      <c r="K70" s="155">
        <v>7.5</v>
      </c>
      <c r="L70" s="155">
        <v>18.8</v>
      </c>
      <c r="M70" s="155">
        <v>8.9</v>
      </c>
      <c r="N70" s="155">
        <v>655.9</v>
      </c>
      <c r="O70" s="155">
        <v>400.4</v>
      </c>
      <c r="P70" s="155">
        <v>38.4</v>
      </c>
      <c r="Q70" s="155">
        <v>4.3</v>
      </c>
      <c r="R70" s="155">
        <v>6.1</v>
      </c>
      <c r="S70" s="155">
        <v>21.6</v>
      </c>
      <c r="T70" s="155">
        <v>83.1</v>
      </c>
      <c r="U70" s="155">
        <v>58.6</v>
      </c>
      <c r="V70" s="155">
        <v>25</v>
      </c>
      <c r="W70" s="155">
        <v>23.9</v>
      </c>
      <c r="X70" s="155">
        <v>9.6</v>
      </c>
      <c r="Y70" s="155">
        <v>39.1</v>
      </c>
      <c r="Z70" s="155">
        <v>4.2</v>
      </c>
      <c r="AA70" s="155">
        <v>31.8</v>
      </c>
      <c r="AB70" s="155">
        <v>14.6</v>
      </c>
      <c r="AC70" s="155">
        <v>-37.5</v>
      </c>
      <c r="AD70" s="155">
        <v>100.1</v>
      </c>
      <c r="AE70" s="155">
        <v>-87.4</v>
      </c>
      <c r="AF70" s="155">
        <v>-50.2</v>
      </c>
      <c r="AG70" s="155">
        <v>52.1</v>
      </c>
      <c r="AH70" s="155">
        <v>45.9</v>
      </c>
      <c r="AI70" s="155">
        <v>0</v>
      </c>
      <c r="AJ70" s="155">
        <v>8.6</v>
      </c>
      <c r="AK70" s="155">
        <v>2.8</v>
      </c>
      <c r="AL70" s="155">
        <v>5.8</v>
      </c>
      <c r="AM70" s="155">
        <v>-2.5</v>
      </c>
      <c r="AN70" s="155">
        <v>17.2</v>
      </c>
      <c r="AO70" s="155">
        <v>61.2</v>
      </c>
      <c r="AP70" s="155">
        <v>43.7</v>
      </c>
      <c r="AQ70" s="155">
        <v>17.5</v>
      </c>
      <c r="AR70" s="155">
        <v>-44</v>
      </c>
      <c r="AS70" s="155">
        <v>0</v>
      </c>
      <c r="AT70" s="155">
        <v>80.900000000000006</v>
      </c>
      <c r="AU70" s="155">
        <v>35.700000000000003</v>
      </c>
      <c r="AV70" s="157"/>
      <c r="AW70" s="157"/>
      <c r="AX70" s="157"/>
      <c r="AY70" s="157"/>
    </row>
    <row r="71" spans="1:51" x14ac:dyDescent="0.25">
      <c r="A71" s="149">
        <v>24108</v>
      </c>
      <c r="B71" s="155">
        <v>-48</v>
      </c>
      <c r="C71" s="155">
        <v>574.4</v>
      </c>
      <c r="D71" s="155">
        <v>326</v>
      </c>
      <c r="E71" s="150">
        <f t="shared" si="0"/>
        <v>339</v>
      </c>
      <c r="F71" s="155">
        <v>0.8</v>
      </c>
      <c r="G71" s="155">
        <v>12.2</v>
      </c>
      <c r="H71" s="155">
        <v>5.4</v>
      </c>
      <c r="I71" s="155">
        <v>66.8</v>
      </c>
      <c r="J71" s="155">
        <v>122.5</v>
      </c>
      <c r="K71" s="155">
        <v>10.5</v>
      </c>
      <c r="L71" s="155">
        <v>23</v>
      </c>
      <c r="M71" s="155">
        <v>7.3</v>
      </c>
      <c r="N71" s="155">
        <v>622.4</v>
      </c>
      <c r="O71" s="155">
        <v>374.3</v>
      </c>
      <c r="P71" s="155">
        <v>35.4</v>
      </c>
      <c r="Q71" s="155">
        <v>24.9</v>
      </c>
      <c r="R71" s="155">
        <v>5.5</v>
      </c>
      <c r="S71" s="155">
        <v>17</v>
      </c>
      <c r="T71" s="155">
        <v>77.400000000000006</v>
      </c>
      <c r="U71" s="155">
        <v>46.5</v>
      </c>
      <c r="V71" s="155">
        <v>11.4</v>
      </c>
      <c r="W71" s="155">
        <v>24.3</v>
      </c>
      <c r="X71" s="155">
        <v>10.8</v>
      </c>
      <c r="Y71" s="155">
        <v>37.200000000000003</v>
      </c>
      <c r="Z71" s="155">
        <v>4.2</v>
      </c>
      <c r="AA71" s="155">
        <v>-25.2</v>
      </c>
      <c r="AB71" s="155">
        <v>32.200000000000003</v>
      </c>
      <c r="AC71" s="155">
        <v>-10.8</v>
      </c>
      <c r="AD71" s="155">
        <v>111.2</v>
      </c>
      <c r="AE71" s="155">
        <v>-116.4</v>
      </c>
      <c r="AF71" s="155">
        <v>-5.7</v>
      </c>
      <c r="AG71" s="155">
        <v>43</v>
      </c>
      <c r="AH71" s="155">
        <v>28.2</v>
      </c>
      <c r="AI71" s="155">
        <v>0</v>
      </c>
      <c r="AJ71" s="155">
        <v>17.100000000000001</v>
      </c>
      <c r="AK71" s="155">
        <v>7.8</v>
      </c>
      <c r="AL71" s="155">
        <v>9.1999999999999993</v>
      </c>
      <c r="AM71" s="155">
        <v>-2.2000000000000002</v>
      </c>
      <c r="AN71" s="155">
        <v>-57.4</v>
      </c>
      <c r="AO71" s="155">
        <v>38.1</v>
      </c>
      <c r="AP71" s="155">
        <v>12.8</v>
      </c>
      <c r="AQ71" s="155">
        <v>25.4</v>
      </c>
      <c r="AR71" s="155">
        <v>-95.6</v>
      </c>
      <c r="AS71" s="155">
        <v>0</v>
      </c>
      <c r="AT71" s="155">
        <v>84.3</v>
      </c>
      <c r="AU71" s="155">
        <v>11.1</v>
      </c>
      <c r="AV71" s="157"/>
      <c r="AW71" s="157"/>
      <c r="AX71" s="157"/>
      <c r="AY71" s="157"/>
    </row>
    <row r="72" spans="1:51" x14ac:dyDescent="0.25">
      <c r="A72" s="152">
        <v>24198</v>
      </c>
      <c r="B72" s="155">
        <v>-123</v>
      </c>
      <c r="C72" s="155">
        <v>551.9</v>
      </c>
      <c r="D72" s="155">
        <v>288.7</v>
      </c>
      <c r="E72" s="150">
        <f t="shared" ref="E72:E126" si="1">D72+G72+F72</f>
        <v>312.39999999999998</v>
      </c>
      <c r="F72" s="155">
        <v>0.8</v>
      </c>
      <c r="G72" s="155">
        <v>22.9</v>
      </c>
      <c r="H72" s="155">
        <v>6</v>
      </c>
      <c r="I72" s="155">
        <v>63.9</v>
      </c>
      <c r="J72" s="155">
        <v>125.8</v>
      </c>
      <c r="K72" s="155">
        <v>11</v>
      </c>
      <c r="L72" s="155">
        <v>24.9</v>
      </c>
      <c r="M72" s="155">
        <v>7.9</v>
      </c>
      <c r="N72" s="155">
        <v>674.9</v>
      </c>
      <c r="O72" s="155">
        <v>397</v>
      </c>
      <c r="P72" s="155">
        <v>37.6</v>
      </c>
      <c r="Q72" s="155">
        <v>4.3</v>
      </c>
      <c r="R72" s="155">
        <v>8.5</v>
      </c>
      <c r="S72" s="155">
        <v>27.6</v>
      </c>
      <c r="T72" s="155">
        <v>87.5</v>
      </c>
      <c r="U72" s="155">
        <v>70</v>
      </c>
      <c r="V72" s="155">
        <v>27.2</v>
      </c>
      <c r="W72" s="155">
        <v>31.9</v>
      </c>
      <c r="X72" s="155">
        <v>10.9</v>
      </c>
      <c r="Y72" s="155">
        <v>39</v>
      </c>
      <c r="Z72" s="155">
        <v>3.6</v>
      </c>
      <c r="AA72" s="155">
        <v>294.7</v>
      </c>
      <c r="AB72" s="155">
        <v>78.099999999999994</v>
      </c>
      <c r="AC72" s="155">
        <v>24</v>
      </c>
      <c r="AD72" s="155">
        <v>156.6</v>
      </c>
      <c r="AE72" s="155">
        <v>-134.80000000000001</v>
      </c>
      <c r="AF72" s="155">
        <v>2.2000000000000002</v>
      </c>
      <c r="AG72" s="155">
        <v>54.1</v>
      </c>
      <c r="AH72" s="155">
        <v>30.1</v>
      </c>
      <c r="AI72" s="155">
        <v>0</v>
      </c>
      <c r="AJ72" s="155">
        <v>19.100000000000001</v>
      </c>
      <c r="AK72" s="155">
        <v>9.1999999999999993</v>
      </c>
      <c r="AL72" s="155">
        <v>9.9</v>
      </c>
      <c r="AM72" s="155">
        <v>4.9000000000000004</v>
      </c>
      <c r="AN72" s="155">
        <v>216.6</v>
      </c>
      <c r="AO72" s="155">
        <v>34.6</v>
      </c>
      <c r="AP72" s="155">
        <v>26.4</v>
      </c>
      <c r="AQ72" s="155">
        <v>8.1</v>
      </c>
      <c r="AR72" s="155">
        <v>182</v>
      </c>
      <c r="AS72" s="155">
        <v>0</v>
      </c>
      <c r="AT72" s="155">
        <v>-196.8</v>
      </c>
      <c r="AU72" s="155">
        <v>-25.1</v>
      </c>
      <c r="AV72" s="157"/>
      <c r="AW72" s="157"/>
      <c r="AX72" s="157"/>
      <c r="AY72" s="157"/>
    </row>
    <row r="73" spans="1:51" x14ac:dyDescent="0.25">
      <c r="A73" s="153">
        <v>24289</v>
      </c>
      <c r="B73" s="155">
        <v>-154.69999999999999</v>
      </c>
      <c r="C73" s="155">
        <v>527.9</v>
      </c>
      <c r="D73" s="155">
        <v>245.6</v>
      </c>
      <c r="E73" s="150">
        <f t="shared" si="1"/>
        <v>258.60000000000002</v>
      </c>
      <c r="F73" s="155">
        <v>0.8</v>
      </c>
      <c r="G73" s="155">
        <v>12.2</v>
      </c>
      <c r="H73" s="155">
        <v>7.3</v>
      </c>
      <c r="I73" s="155">
        <v>69.400000000000006</v>
      </c>
      <c r="J73" s="155">
        <v>150.80000000000001</v>
      </c>
      <c r="K73" s="155">
        <v>10.9</v>
      </c>
      <c r="L73" s="155">
        <v>23</v>
      </c>
      <c r="M73" s="155">
        <v>8</v>
      </c>
      <c r="N73" s="155">
        <v>682.5</v>
      </c>
      <c r="O73" s="155">
        <v>400.8</v>
      </c>
      <c r="P73" s="155">
        <v>38</v>
      </c>
      <c r="Q73" s="155">
        <v>8</v>
      </c>
      <c r="R73" s="155">
        <v>7.6</v>
      </c>
      <c r="S73" s="155">
        <v>24.5</v>
      </c>
      <c r="T73" s="155">
        <v>92.1</v>
      </c>
      <c r="U73" s="155">
        <v>67.599999999999994</v>
      </c>
      <c r="V73" s="155">
        <v>27.6</v>
      </c>
      <c r="W73" s="155">
        <v>28</v>
      </c>
      <c r="X73" s="155">
        <v>12.1</v>
      </c>
      <c r="Y73" s="155">
        <v>37.5</v>
      </c>
      <c r="Z73" s="155">
        <v>6.4</v>
      </c>
      <c r="AA73" s="155">
        <v>30.2</v>
      </c>
      <c r="AB73" s="155">
        <v>63.7</v>
      </c>
      <c r="AC73" s="155">
        <v>19.399999999999999</v>
      </c>
      <c r="AD73" s="155">
        <v>152.69999999999999</v>
      </c>
      <c r="AE73" s="155">
        <v>-122.2</v>
      </c>
      <c r="AF73" s="155">
        <v>-11.1</v>
      </c>
      <c r="AG73" s="155">
        <v>44.3</v>
      </c>
      <c r="AH73" s="155">
        <v>19.5</v>
      </c>
      <c r="AI73" s="155">
        <v>0</v>
      </c>
      <c r="AJ73" s="155">
        <v>36.799999999999997</v>
      </c>
      <c r="AK73" s="155">
        <v>22.9</v>
      </c>
      <c r="AL73" s="155">
        <v>13.9</v>
      </c>
      <c r="AM73" s="155">
        <v>-12</v>
      </c>
      <c r="AN73" s="155">
        <v>-33.5</v>
      </c>
      <c r="AO73" s="155">
        <v>-42</v>
      </c>
      <c r="AP73" s="155">
        <v>-50.2</v>
      </c>
      <c r="AQ73" s="155">
        <v>8.1999999999999993</v>
      </c>
      <c r="AR73" s="155">
        <v>8.5</v>
      </c>
      <c r="AS73" s="155">
        <v>0</v>
      </c>
      <c r="AT73" s="155">
        <v>91.6</v>
      </c>
      <c r="AU73" s="155">
        <v>-32.9</v>
      </c>
      <c r="AV73" s="157"/>
      <c r="AW73" s="157"/>
      <c r="AX73" s="157"/>
      <c r="AY73" s="157"/>
    </row>
    <row r="74" spans="1:51" x14ac:dyDescent="0.25">
      <c r="A74" s="154">
        <v>24381</v>
      </c>
      <c r="B74" s="155">
        <v>-152.19999999999999</v>
      </c>
      <c r="C74" s="155">
        <v>587.70000000000005</v>
      </c>
      <c r="D74" s="155">
        <v>309.60000000000002</v>
      </c>
      <c r="E74" s="150">
        <f t="shared" si="1"/>
        <v>325.5</v>
      </c>
      <c r="F74" s="155">
        <v>0.9</v>
      </c>
      <c r="G74" s="155">
        <v>15</v>
      </c>
      <c r="H74" s="155">
        <v>6.7</v>
      </c>
      <c r="I74" s="155">
        <v>67.7</v>
      </c>
      <c r="J74" s="155">
        <v>147.6</v>
      </c>
      <c r="K74" s="155">
        <v>8.4</v>
      </c>
      <c r="L74" s="155">
        <v>24.5</v>
      </c>
      <c r="M74" s="155">
        <v>7.4</v>
      </c>
      <c r="N74" s="155">
        <v>739.9</v>
      </c>
      <c r="O74" s="155">
        <v>429.9</v>
      </c>
      <c r="P74" s="155">
        <v>40.700000000000003</v>
      </c>
      <c r="Q74" s="155">
        <v>29.6</v>
      </c>
      <c r="R74" s="155">
        <v>8.6999999999999993</v>
      </c>
      <c r="S74" s="155">
        <v>30.2</v>
      </c>
      <c r="T74" s="155">
        <v>85.8</v>
      </c>
      <c r="U74" s="155">
        <v>75</v>
      </c>
      <c r="V74" s="155">
        <v>21.6</v>
      </c>
      <c r="W74" s="155">
        <v>41.4</v>
      </c>
      <c r="X74" s="155">
        <v>12</v>
      </c>
      <c r="Y74" s="155">
        <v>35.1</v>
      </c>
      <c r="Z74" s="155">
        <v>4.9000000000000004</v>
      </c>
      <c r="AA74" s="155">
        <v>227.3</v>
      </c>
      <c r="AB74" s="155">
        <v>134.4</v>
      </c>
      <c r="AC74" s="155">
        <v>81.8</v>
      </c>
      <c r="AD74" s="155">
        <v>178.1</v>
      </c>
      <c r="AE74" s="155">
        <v>-98.1</v>
      </c>
      <c r="AF74" s="155">
        <v>1.9</v>
      </c>
      <c r="AG74" s="155">
        <v>52.6</v>
      </c>
      <c r="AH74" s="155">
        <v>12.9</v>
      </c>
      <c r="AI74" s="155">
        <v>0</v>
      </c>
      <c r="AJ74" s="155">
        <v>40.799999999999997</v>
      </c>
      <c r="AK74" s="155">
        <v>13.8</v>
      </c>
      <c r="AL74" s="155">
        <v>27</v>
      </c>
      <c r="AM74" s="155">
        <v>-1.1000000000000001</v>
      </c>
      <c r="AN74" s="155">
        <v>92.9</v>
      </c>
      <c r="AO74" s="155">
        <v>137.4</v>
      </c>
      <c r="AP74" s="155">
        <v>119.7</v>
      </c>
      <c r="AQ74" s="155">
        <v>17.7</v>
      </c>
      <c r="AR74" s="155">
        <v>-44.5</v>
      </c>
      <c r="AS74" s="155">
        <v>0</v>
      </c>
      <c r="AT74" s="155">
        <v>-22.1</v>
      </c>
      <c r="AU74" s="155">
        <v>53</v>
      </c>
      <c r="AV74" s="157"/>
      <c r="AW74" s="157"/>
      <c r="AX74" s="157"/>
      <c r="AY74" s="157"/>
    </row>
    <row r="75" spans="1:51" x14ac:dyDescent="0.25">
      <c r="A75" s="149">
        <v>24473</v>
      </c>
      <c r="B75" s="155">
        <v>-79.900000000000006</v>
      </c>
      <c r="C75" s="155">
        <v>579.70000000000005</v>
      </c>
      <c r="D75" s="155">
        <v>300.2</v>
      </c>
      <c r="E75" s="150">
        <f t="shared" si="1"/>
        <v>320</v>
      </c>
      <c r="F75" s="155">
        <v>1.6</v>
      </c>
      <c r="G75" s="155">
        <v>18.2</v>
      </c>
      <c r="H75" s="155">
        <v>5.9</v>
      </c>
      <c r="I75" s="155">
        <v>78.599999999999994</v>
      </c>
      <c r="J75" s="155">
        <v>134.1</v>
      </c>
      <c r="K75" s="155">
        <v>11.4</v>
      </c>
      <c r="L75" s="155">
        <v>20.9</v>
      </c>
      <c r="M75" s="155">
        <v>8.8000000000000007</v>
      </c>
      <c r="N75" s="155">
        <v>659.6</v>
      </c>
      <c r="O75" s="155">
        <v>399.9</v>
      </c>
      <c r="P75" s="155">
        <v>36.4</v>
      </c>
      <c r="Q75" s="155">
        <v>5.7</v>
      </c>
      <c r="R75" s="155">
        <v>7.3</v>
      </c>
      <c r="S75" s="155">
        <v>21.4</v>
      </c>
      <c r="T75" s="155">
        <v>79.7</v>
      </c>
      <c r="U75" s="155">
        <v>66.900000000000006</v>
      </c>
      <c r="V75" s="155">
        <v>23.7</v>
      </c>
      <c r="W75" s="155">
        <v>27.1</v>
      </c>
      <c r="X75" s="155">
        <v>16.2</v>
      </c>
      <c r="Y75" s="155">
        <v>37.9</v>
      </c>
      <c r="Z75" s="155">
        <v>4.4000000000000004</v>
      </c>
      <c r="AA75" s="155">
        <v>101.4</v>
      </c>
      <c r="AB75" s="155">
        <v>86.7</v>
      </c>
      <c r="AC75" s="155">
        <v>44.3</v>
      </c>
      <c r="AD75" s="155">
        <v>131.4</v>
      </c>
      <c r="AE75" s="155">
        <v>-96.6</v>
      </c>
      <c r="AF75" s="155">
        <v>9.4</v>
      </c>
      <c r="AG75" s="155">
        <v>42.5</v>
      </c>
      <c r="AH75" s="155">
        <v>22.1</v>
      </c>
      <c r="AI75" s="155">
        <v>0</v>
      </c>
      <c r="AJ75" s="155">
        <v>18.3</v>
      </c>
      <c r="AK75" s="155">
        <v>14.2</v>
      </c>
      <c r="AL75" s="155">
        <v>4.2</v>
      </c>
      <c r="AM75" s="155">
        <v>2.1</v>
      </c>
      <c r="AN75" s="155">
        <v>14.7</v>
      </c>
      <c r="AO75" s="155">
        <v>115.7</v>
      </c>
      <c r="AP75" s="155">
        <v>60</v>
      </c>
      <c r="AQ75" s="155">
        <v>55.7</v>
      </c>
      <c r="AR75" s="155">
        <v>-101</v>
      </c>
      <c r="AS75" s="155">
        <v>0</v>
      </c>
      <c r="AT75" s="155">
        <v>-2.4</v>
      </c>
      <c r="AU75" s="155">
        <v>19.2</v>
      </c>
      <c r="AV75" s="157"/>
      <c r="AW75" s="157"/>
      <c r="AX75" s="157"/>
      <c r="AY75" s="157"/>
    </row>
    <row r="76" spans="1:51" x14ac:dyDescent="0.25">
      <c r="A76" s="152">
        <v>24563</v>
      </c>
      <c r="B76" s="155">
        <v>-147</v>
      </c>
      <c r="C76" s="155">
        <v>581.9</v>
      </c>
      <c r="D76" s="155">
        <v>265.3</v>
      </c>
      <c r="E76" s="150">
        <f t="shared" si="1"/>
        <v>327.5</v>
      </c>
      <c r="F76" s="155">
        <v>1.7</v>
      </c>
      <c r="G76" s="155">
        <v>60.5</v>
      </c>
      <c r="H76" s="155">
        <v>5.8</v>
      </c>
      <c r="I76" s="155">
        <v>66.3</v>
      </c>
      <c r="J76" s="155">
        <v>140.6</v>
      </c>
      <c r="K76" s="155">
        <v>12</v>
      </c>
      <c r="L76" s="155">
        <v>20.6</v>
      </c>
      <c r="M76" s="155">
        <v>9.1</v>
      </c>
      <c r="N76" s="155">
        <v>728.8</v>
      </c>
      <c r="O76" s="155">
        <v>444.6</v>
      </c>
      <c r="P76" s="155">
        <v>40.4</v>
      </c>
      <c r="Q76" s="155">
        <v>2.2999999999999998</v>
      </c>
      <c r="R76" s="155">
        <v>9.6999999999999993</v>
      </c>
      <c r="S76" s="155">
        <v>28.3</v>
      </c>
      <c r="T76" s="155">
        <v>85</v>
      </c>
      <c r="U76" s="155">
        <v>69.7</v>
      </c>
      <c r="V76" s="155">
        <v>21.1</v>
      </c>
      <c r="W76" s="155">
        <v>30.8</v>
      </c>
      <c r="X76" s="155">
        <v>17.8</v>
      </c>
      <c r="Y76" s="155">
        <v>44.3</v>
      </c>
      <c r="Z76" s="155">
        <v>4.5</v>
      </c>
      <c r="AA76" s="155">
        <v>217.6</v>
      </c>
      <c r="AB76" s="155">
        <v>136.69999999999999</v>
      </c>
      <c r="AC76" s="155">
        <v>130.1</v>
      </c>
      <c r="AD76" s="155">
        <v>231.4</v>
      </c>
      <c r="AE76" s="155">
        <v>-114.8</v>
      </c>
      <c r="AF76" s="155">
        <v>13.5</v>
      </c>
      <c r="AG76" s="155">
        <v>6.6</v>
      </c>
      <c r="AH76" s="155">
        <v>18.399999999999999</v>
      </c>
      <c r="AI76" s="155">
        <v>-64.400000000000006</v>
      </c>
      <c r="AJ76" s="155">
        <v>51.3</v>
      </c>
      <c r="AK76" s="155">
        <v>37.4</v>
      </c>
      <c r="AL76" s="155">
        <v>13.9</v>
      </c>
      <c r="AM76" s="155">
        <v>1.3</v>
      </c>
      <c r="AN76" s="155">
        <v>80.900000000000006</v>
      </c>
      <c r="AO76" s="155">
        <v>126.9</v>
      </c>
      <c r="AP76" s="155">
        <v>126.3</v>
      </c>
      <c r="AQ76" s="155">
        <v>0.6</v>
      </c>
      <c r="AR76" s="155">
        <v>-46</v>
      </c>
      <c r="AS76" s="155">
        <v>0</v>
      </c>
      <c r="AT76" s="155">
        <v>-39</v>
      </c>
      <c r="AU76" s="155">
        <v>31.6</v>
      </c>
      <c r="AV76" s="157"/>
      <c r="AW76" s="157"/>
      <c r="AX76" s="157"/>
      <c r="AY76" s="157"/>
    </row>
    <row r="77" spans="1:51" x14ac:dyDescent="0.25">
      <c r="A77" s="153">
        <v>24654</v>
      </c>
      <c r="B77" s="155">
        <v>-209.7</v>
      </c>
      <c r="C77" s="155">
        <v>547.9</v>
      </c>
      <c r="D77" s="155">
        <v>245.6</v>
      </c>
      <c r="E77" s="150">
        <f t="shared" si="1"/>
        <v>257.89999999999998</v>
      </c>
      <c r="F77" s="155">
        <v>1.7</v>
      </c>
      <c r="G77" s="155">
        <v>10.6</v>
      </c>
      <c r="H77" s="155">
        <v>7.4</v>
      </c>
      <c r="I77" s="155">
        <v>76</v>
      </c>
      <c r="J77" s="155">
        <v>165.5</v>
      </c>
      <c r="K77" s="155">
        <v>11.8</v>
      </c>
      <c r="L77" s="155">
        <v>19.5</v>
      </c>
      <c r="M77" s="155">
        <v>9.8000000000000007</v>
      </c>
      <c r="N77" s="155">
        <v>757.6</v>
      </c>
      <c r="O77" s="155">
        <v>446.3</v>
      </c>
      <c r="P77" s="155">
        <v>40.6</v>
      </c>
      <c r="Q77" s="155">
        <v>6.7</v>
      </c>
      <c r="R77" s="155">
        <v>10</v>
      </c>
      <c r="S77" s="155">
        <v>30.3</v>
      </c>
      <c r="T77" s="155">
        <v>99</v>
      </c>
      <c r="U77" s="155">
        <v>79</v>
      </c>
      <c r="V77" s="155">
        <v>22.9</v>
      </c>
      <c r="W77" s="155">
        <v>39.9</v>
      </c>
      <c r="X77" s="155">
        <v>16.2</v>
      </c>
      <c r="Y77" s="155">
        <v>40.700000000000003</v>
      </c>
      <c r="Z77" s="155">
        <v>4.9000000000000004</v>
      </c>
      <c r="AA77" s="155">
        <v>86.2</v>
      </c>
      <c r="AB77" s="155">
        <v>112.6</v>
      </c>
      <c r="AC77" s="155">
        <v>65.900000000000006</v>
      </c>
      <c r="AD77" s="155">
        <v>190.6</v>
      </c>
      <c r="AE77" s="155">
        <v>-127.2</v>
      </c>
      <c r="AF77" s="155">
        <v>2.5</v>
      </c>
      <c r="AG77" s="155">
        <v>46.7</v>
      </c>
      <c r="AH77" s="155">
        <v>9.1999999999999993</v>
      </c>
      <c r="AI77" s="155">
        <v>0</v>
      </c>
      <c r="AJ77" s="155">
        <v>50.4</v>
      </c>
      <c r="AK77" s="155">
        <v>35.799999999999997</v>
      </c>
      <c r="AL77" s="155">
        <v>14.6</v>
      </c>
      <c r="AM77" s="155">
        <v>-13</v>
      </c>
      <c r="AN77" s="155">
        <v>-26.4</v>
      </c>
      <c r="AO77" s="155">
        <v>-16.899999999999999</v>
      </c>
      <c r="AP77" s="155">
        <v>36.9</v>
      </c>
      <c r="AQ77" s="155">
        <v>-53.8</v>
      </c>
      <c r="AR77" s="155">
        <v>-9.5</v>
      </c>
      <c r="AS77" s="155">
        <v>0</v>
      </c>
      <c r="AT77" s="155">
        <v>115.7</v>
      </c>
      <c r="AU77" s="155">
        <v>-7.8</v>
      </c>
      <c r="AV77" s="157"/>
      <c r="AW77" s="157"/>
      <c r="AX77" s="157"/>
      <c r="AY77" s="157"/>
    </row>
    <row r="78" spans="1:51" x14ac:dyDescent="0.25">
      <c r="A78" s="154">
        <v>24746</v>
      </c>
      <c r="B78" s="155">
        <v>-166.4</v>
      </c>
      <c r="C78" s="155">
        <v>600.4</v>
      </c>
      <c r="D78" s="155">
        <v>291.89999999999998</v>
      </c>
      <c r="E78" s="150">
        <f t="shared" si="1"/>
        <v>323.29999999999995</v>
      </c>
      <c r="F78" s="155">
        <v>1.7</v>
      </c>
      <c r="G78" s="155">
        <v>29.7</v>
      </c>
      <c r="H78" s="155">
        <v>6.5</v>
      </c>
      <c r="I78" s="155">
        <v>71.099999999999994</v>
      </c>
      <c r="J78" s="155">
        <v>159.4</v>
      </c>
      <c r="K78" s="155">
        <v>9.1</v>
      </c>
      <c r="L78" s="155">
        <v>21.4</v>
      </c>
      <c r="M78" s="155">
        <v>9.6</v>
      </c>
      <c r="N78" s="155">
        <v>766.9</v>
      </c>
      <c r="O78" s="155">
        <v>446</v>
      </c>
      <c r="P78" s="155">
        <v>40.6</v>
      </c>
      <c r="Q78" s="155">
        <v>3.6</v>
      </c>
      <c r="R78" s="155">
        <v>10.199999999999999</v>
      </c>
      <c r="S78" s="155">
        <v>32.700000000000003</v>
      </c>
      <c r="T78" s="155">
        <v>95.5</v>
      </c>
      <c r="U78" s="155">
        <v>90.9</v>
      </c>
      <c r="V78" s="155">
        <v>22.4</v>
      </c>
      <c r="W78" s="155">
        <v>50.3</v>
      </c>
      <c r="X78" s="155">
        <v>18.2</v>
      </c>
      <c r="Y78" s="155">
        <v>44.5</v>
      </c>
      <c r="Z78" s="155">
        <v>2.8</v>
      </c>
      <c r="AA78" s="155">
        <v>242</v>
      </c>
      <c r="AB78" s="155">
        <v>153.69999999999999</v>
      </c>
      <c r="AC78" s="155">
        <v>86</v>
      </c>
      <c r="AD78" s="155">
        <v>210</v>
      </c>
      <c r="AE78" s="155">
        <v>-129.19999999999999</v>
      </c>
      <c r="AF78" s="155">
        <v>5.3</v>
      </c>
      <c r="AG78" s="155">
        <v>67.7</v>
      </c>
      <c r="AH78" s="155">
        <v>20.6</v>
      </c>
      <c r="AI78" s="155">
        <v>0</v>
      </c>
      <c r="AJ78" s="155">
        <v>41.9</v>
      </c>
      <c r="AK78" s="155">
        <v>32.799999999999997</v>
      </c>
      <c r="AL78" s="155">
        <v>9.1</v>
      </c>
      <c r="AM78" s="155">
        <v>5.0999999999999996</v>
      </c>
      <c r="AN78" s="155">
        <v>88.3</v>
      </c>
      <c r="AO78" s="155">
        <v>98.2</v>
      </c>
      <c r="AP78" s="155">
        <v>19.600000000000001</v>
      </c>
      <c r="AQ78" s="155">
        <v>78.599999999999994</v>
      </c>
      <c r="AR78" s="155">
        <v>-9.9</v>
      </c>
      <c r="AS78" s="155">
        <v>0</v>
      </c>
      <c r="AT78" s="155">
        <v>-78.7</v>
      </c>
      <c r="AU78" s="155">
        <v>-3.1</v>
      </c>
      <c r="AV78" s="157"/>
      <c r="AW78" s="157"/>
      <c r="AX78" s="157"/>
      <c r="AY78" s="157"/>
    </row>
    <row r="79" spans="1:51" x14ac:dyDescent="0.25">
      <c r="A79" s="149">
        <v>24838</v>
      </c>
      <c r="B79" s="155">
        <v>-139.30000000000001</v>
      </c>
      <c r="C79" s="155">
        <v>614.1</v>
      </c>
      <c r="D79" s="155">
        <v>300.89999999999998</v>
      </c>
      <c r="E79" s="150">
        <f t="shared" si="1"/>
        <v>320.79999999999995</v>
      </c>
      <c r="F79" s="155">
        <v>5.5</v>
      </c>
      <c r="G79" s="155">
        <v>14.4</v>
      </c>
      <c r="H79" s="155">
        <v>5.9</v>
      </c>
      <c r="I79" s="155">
        <v>80.8</v>
      </c>
      <c r="J79" s="155">
        <v>162.4</v>
      </c>
      <c r="K79" s="155">
        <v>13.6</v>
      </c>
      <c r="L79" s="155">
        <v>20.3</v>
      </c>
      <c r="M79" s="155">
        <v>10.3</v>
      </c>
      <c r="N79" s="155">
        <v>753.4</v>
      </c>
      <c r="O79" s="155">
        <v>448.6</v>
      </c>
      <c r="P79" s="155">
        <v>38.9</v>
      </c>
      <c r="Q79" s="155">
        <v>13.8</v>
      </c>
      <c r="R79" s="155">
        <v>7</v>
      </c>
      <c r="S79" s="155">
        <v>20.9</v>
      </c>
      <c r="T79" s="155">
        <v>98.9</v>
      </c>
      <c r="U79" s="155">
        <v>77.8</v>
      </c>
      <c r="V79" s="155">
        <v>16</v>
      </c>
      <c r="W79" s="155">
        <v>44.7</v>
      </c>
      <c r="X79" s="155">
        <v>17.2</v>
      </c>
      <c r="Y79" s="155">
        <v>44.2</v>
      </c>
      <c r="Z79" s="155">
        <v>3.2</v>
      </c>
      <c r="AA79" s="155">
        <v>161.4</v>
      </c>
      <c r="AB79" s="155">
        <v>9.8000000000000007</v>
      </c>
      <c r="AC79" s="155">
        <v>-20.7</v>
      </c>
      <c r="AD79" s="155">
        <v>111.8</v>
      </c>
      <c r="AE79" s="155">
        <v>-139.80000000000001</v>
      </c>
      <c r="AF79" s="155">
        <v>7.3</v>
      </c>
      <c r="AG79" s="155">
        <v>30.5</v>
      </c>
      <c r="AH79" s="155">
        <v>31.7</v>
      </c>
      <c r="AI79" s="155">
        <v>0</v>
      </c>
      <c r="AJ79" s="155">
        <v>-8.6</v>
      </c>
      <c r="AK79" s="155">
        <v>-4.2</v>
      </c>
      <c r="AL79" s="155">
        <v>-4.4000000000000004</v>
      </c>
      <c r="AM79" s="155">
        <v>7.4</v>
      </c>
      <c r="AN79" s="155">
        <v>151.6</v>
      </c>
      <c r="AO79" s="155">
        <v>138.4</v>
      </c>
      <c r="AP79" s="155">
        <v>99.3</v>
      </c>
      <c r="AQ79" s="155">
        <v>39.1</v>
      </c>
      <c r="AR79" s="155">
        <v>13.3</v>
      </c>
      <c r="AS79" s="155">
        <v>0</v>
      </c>
      <c r="AT79" s="155">
        <v>-29.5</v>
      </c>
      <c r="AU79" s="155">
        <v>-7.4</v>
      </c>
      <c r="AV79" s="157"/>
      <c r="AW79" s="157"/>
      <c r="AX79" s="157"/>
      <c r="AY79" s="157"/>
    </row>
    <row r="80" spans="1:51" x14ac:dyDescent="0.25">
      <c r="A80" s="152">
        <v>24929</v>
      </c>
      <c r="B80" s="155">
        <v>-228.2</v>
      </c>
      <c r="C80" s="155">
        <v>622</v>
      </c>
      <c r="D80" s="155">
        <v>271.39999999999998</v>
      </c>
      <c r="E80" s="150">
        <f t="shared" si="1"/>
        <v>312.2</v>
      </c>
      <c r="F80" s="155">
        <v>6.1</v>
      </c>
      <c r="G80" s="155">
        <v>34.700000000000003</v>
      </c>
      <c r="H80" s="155">
        <v>7.3</v>
      </c>
      <c r="I80" s="155">
        <v>83.8</v>
      </c>
      <c r="J80" s="155">
        <v>173.6</v>
      </c>
      <c r="K80" s="155">
        <v>14.2</v>
      </c>
      <c r="L80" s="155">
        <v>20</v>
      </c>
      <c r="M80" s="155">
        <v>10.8</v>
      </c>
      <c r="N80" s="155">
        <v>850.2</v>
      </c>
      <c r="O80" s="155">
        <v>498.3</v>
      </c>
      <c r="P80" s="155">
        <v>43.3</v>
      </c>
      <c r="Q80" s="155">
        <v>0.5</v>
      </c>
      <c r="R80" s="155">
        <v>11.5</v>
      </c>
      <c r="S80" s="155">
        <v>36.1</v>
      </c>
      <c r="T80" s="155">
        <v>107.8</v>
      </c>
      <c r="U80" s="155">
        <v>98.8</v>
      </c>
      <c r="V80" s="155">
        <v>26.3</v>
      </c>
      <c r="W80" s="155">
        <v>51.6</v>
      </c>
      <c r="X80" s="155">
        <v>20.8</v>
      </c>
      <c r="Y80" s="155">
        <v>50</v>
      </c>
      <c r="Z80" s="155">
        <v>3.9</v>
      </c>
      <c r="AA80" s="155">
        <v>88.8</v>
      </c>
      <c r="AB80" s="155">
        <v>108.2</v>
      </c>
      <c r="AC80" s="155">
        <v>45.5</v>
      </c>
      <c r="AD80" s="155">
        <v>209.3</v>
      </c>
      <c r="AE80" s="155">
        <v>-170.8</v>
      </c>
      <c r="AF80" s="155">
        <v>7</v>
      </c>
      <c r="AG80" s="155">
        <v>62.8</v>
      </c>
      <c r="AH80" s="155">
        <v>38.200000000000003</v>
      </c>
      <c r="AI80" s="155">
        <v>0</v>
      </c>
      <c r="AJ80" s="155">
        <v>13</v>
      </c>
      <c r="AK80" s="155">
        <v>5.7</v>
      </c>
      <c r="AL80" s="155">
        <v>7.2</v>
      </c>
      <c r="AM80" s="155">
        <v>11.6</v>
      </c>
      <c r="AN80" s="155">
        <v>-19.399999999999999</v>
      </c>
      <c r="AO80" s="155">
        <v>90.7</v>
      </c>
      <c r="AP80" s="155">
        <v>95.3</v>
      </c>
      <c r="AQ80" s="155">
        <v>-4.5999999999999996</v>
      </c>
      <c r="AR80" s="155">
        <v>-110.1</v>
      </c>
      <c r="AS80" s="155">
        <v>0</v>
      </c>
      <c r="AT80" s="155">
        <v>140.30000000000001</v>
      </c>
      <c r="AU80" s="155">
        <v>0.9</v>
      </c>
      <c r="AV80" s="157"/>
      <c r="AW80" s="157"/>
      <c r="AX80" s="157"/>
      <c r="AY80" s="157"/>
    </row>
    <row r="81" spans="1:51" x14ac:dyDescent="0.25">
      <c r="A81" s="153">
        <v>25020</v>
      </c>
      <c r="B81" s="155">
        <v>-233.4</v>
      </c>
      <c r="C81" s="155">
        <v>620.29999999999995</v>
      </c>
      <c r="D81" s="155">
        <v>257.5</v>
      </c>
      <c r="E81" s="150">
        <f t="shared" si="1"/>
        <v>284.2</v>
      </c>
      <c r="F81" s="155">
        <v>6</v>
      </c>
      <c r="G81" s="155">
        <v>20.7</v>
      </c>
      <c r="H81" s="155">
        <v>8.1999999999999993</v>
      </c>
      <c r="I81" s="155">
        <v>85.8</v>
      </c>
      <c r="J81" s="155">
        <v>195.5</v>
      </c>
      <c r="K81" s="155">
        <v>14.1</v>
      </c>
      <c r="L81" s="155">
        <v>21.1</v>
      </c>
      <c r="M81" s="155">
        <v>11.4</v>
      </c>
      <c r="N81" s="155">
        <v>853.7</v>
      </c>
      <c r="O81" s="155">
        <v>492.4</v>
      </c>
      <c r="P81" s="155">
        <v>42.7</v>
      </c>
      <c r="Q81" s="155">
        <v>3.1</v>
      </c>
      <c r="R81" s="155">
        <v>13.6</v>
      </c>
      <c r="S81" s="155">
        <v>43.8</v>
      </c>
      <c r="T81" s="155">
        <v>119.7</v>
      </c>
      <c r="U81" s="155">
        <v>87.6</v>
      </c>
      <c r="V81" s="155">
        <v>23.8</v>
      </c>
      <c r="W81" s="155">
        <v>44.7</v>
      </c>
      <c r="X81" s="155">
        <v>19.100000000000001</v>
      </c>
      <c r="Y81" s="155">
        <v>46.1</v>
      </c>
      <c r="Z81" s="155">
        <v>4.7</v>
      </c>
      <c r="AA81" s="155">
        <v>155</v>
      </c>
      <c r="AB81" s="155">
        <v>105.4</v>
      </c>
      <c r="AC81" s="155">
        <v>65.2</v>
      </c>
      <c r="AD81" s="155">
        <v>174</v>
      </c>
      <c r="AE81" s="155">
        <v>-108.2</v>
      </c>
      <c r="AF81" s="155">
        <v>-0.5</v>
      </c>
      <c r="AG81" s="155">
        <v>40.200000000000003</v>
      </c>
      <c r="AH81" s="155">
        <v>21.4</v>
      </c>
      <c r="AI81" s="155">
        <v>0</v>
      </c>
      <c r="AJ81" s="155">
        <v>27.3</v>
      </c>
      <c r="AK81" s="155">
        <v>9.8000000000000007</v>
      </c>
      <c r="AL81" s="155">
        <v>17.399999999999999</v>
      </c>
      <c r="AM81" s="155">
        <v>-8.5</v>
      </c>
      <c r="AN81" s="155">
        <v>49.6</v>
      </c>
      <c r="AO81" s="155">
        <v>23.4</v>
      </c>
      <c r="AP81" s="155">
        <v>-15.7</v>
      </c>
      <c r="AQ81" s="155">
        <v>39.1</v>
      </c>
      <c r="AR81" s="155">
        <v>26.2</v>
      </c>
      <c r="AS81" s="155">
        <v>0</v>
      </c>
      <c r="AT81" s="155">
        <v>65.400000000000006</v>
      </c>
      <c r="AU81" s="155">
        <v>-13</v>
      </c>
      <c r="AV81" s="157"/>
      <c r="AW81" s="157"/>
      <c r="AX81" s="157"/>
      <c r="AY81" s="157"/>
    </row>
    <row r="82" spans="1:51" x14ac:dyDescent="0.25">
      <c r="A82" s="154">
        <v>25112</v>
      </c>
      <c r="B82" s="155">
        <v>-174.5</v>
      </c>
      <c r="C82" s="155">
        <v>680.8</v>
      </c>
      <c r="D82" s="155">
        <v>335.1</v>
      </c>
      <c r="E82" s="150">
        <f t="shared" si="1"/>
        <v>358.70000000000005</v>
      </c>
      <c r="F82" s="155">
        <v>5.8</v>
      </c>
      <c r="G82" s="155">
        <v>17.8</v>
      </c>
      <c r="H82" s="155">
        <v>7.9</v>
      </c>
      <c r="I82" s="155">
        <v>86.9</v>
      </c>
      <c r="J82" s="155">
        <v>182</v>
      </c>
      <c r="K82" s="155">
        <v>10.8</v>
      </c>
      <c r="L82" s="155">
        <v>23.5</v>
      </c>
      <c r="M82" s="155">
        <v>11</v>
      </c>
      <c r="N82" s="155">
        <v>855.3</v>
      </c>
      <c r="O82" s="155">
        <v>477.9</v>
      </c>
      <c r="P82" s="155">
        <v>41.5</v>
      </c>
      <c r="Q82" s="155">
        <v>2</v>
      </c>
      <c r="R82" s="155">
        <v>11.1</v>
      </c>
      <c r="S82" s="155">
        <v>36</v>
      </c>
      <c r="T82" s="155">
        <v>124.1</v>
      </c>
      <c r="U82" s="155">
        <v>107.9</v>
      </c>
      <c r="V82" s="155">
        <v>25.7</v>
      </c>
      <c r="W82" s="155">
        <v>58.2</v>
      </c>
      <c r="X82" s="155">
        <v>24</v>
      </c>
      <c r="Y82" s="155">
        <v>51.9</v>
      </c>
      <c r="Z82" s="155">
        <v>2.9</v>
      </c>
      <c r="AA82" s="155">
        <v>108.6</v>
      </c>
      <c r="AB82" s="155">
        <v>245.8</v>
      </c>
      <c r="AC82" s="155">
        <v>167.2</v>
      </c>
      <c r="AD82" s="155">
        <v>323.2</v>
      </c>
      <c r="AE82" s="155">
        <v>-153.5</v>
      </c>
      <c r="AF82" s="155">
        <v>-2.5</v>
      </c>
      <c r="AG82" s="155">
        <v>78.599999999999994</v>
      </c>
      <c r="AH82" s="155">
        <v>16.399999999999999</v>
      </c>
      <c r="AI82" s="155">
        <v>0</v>
      </c>
      <c r="AJ82" s="155">
        <v>67.5</v>
      </c>
      <c r="AK82" s="155">
        <v>25.4</v>
      </c>
      <c r="AL82" s="155">
        <v>42.2</v>
      </c>
      <c r="AM82" s="155">
        <v>-5.3</v>
      </c>
      <c r="AN82" s="155">
        <v>-137.1</v>
      </c>
      <c r="AO82" s="155">
        <v>25.1</v>
      </c>
      <c r="AP82" s="155">
        <v>-53.4</v>
      </c>
      <c r="AQ82" s="155">
        <v>78.5</v>
      </c>
      <c r="AR82" s="155">
        <v>-162.19999999999999</v>
      </c>
      <c r="AS82" s="155">
        <v>0</v>
      </c>
      <c r="AT82" s="155">
        <v>134.4</v>
      </c>
      <c r="AU82" s="155">
        <v>68.5</v>
      </c>
      <c r="AV82" s="157"/>
      <c r="AW82" s="157"/>
      <c r="AX82" s="157"/>
      <c r="AY82" s="157"/>
    </row>
    <row r="83" spans="1:51" x14ac:dyDescent="0.25">
      <c r="A83" s="149">
        <v>25204</v>
      </c>
      <c r="B83" s="155">
        <v>-99.8</v>
      </c>
      <c r="C83" s="155">
        <v>717.1</v>
      </c>
      <c r="D83" s="155">
        <v>331.7</v>
      </c>
      <c r="E83" s="150">
        <f t="shared" si="1"/>
        <v>362.5</v>
      </c>
      <c r="F83" s="155">
        <v>12.1</v>
      </c>
      <c r="G83" s="155">
        <v>18.7</v>
      </c>
      <c r="H83" s="155">
        <v>7.9</v>
      </c>
      <c r="I83" s="155">
        <v>119.6</v>
      </c>
      <c r="J83" s="155">
        <v>173.9</v>
      </c>
      <c r="K83" s="155">
        <v>16.2</v>
      </c>
      <c r="L83" s="155">
        <v>25.5</v>
      </c>
      <c r="M83" s="155">
        <v>11.7</v>
      </c>
      <c r="N83" s="155">
        <v>816.9</v>
      </c>
      <c r="O83" s="155">
        <v>463.4</v>
      </c>
      <c r="P83" s="155">
        <v>39.5</v>
      </c>
      <c r="Q83" s="155">
        <v>0.9</v>
      </c>
      <c r="R83" s="155">
        <v>11.9</v>
      </c>
      <c r="S83" s="155">
        <v>35.9</v>
      </c>
      <c r="T83" s="155">
        <v>114.4</v>
      </c>
      <c r="U83" s="155">
        <v>96</v>
      </c>
      <c r="V83" s="155">
        <v>26.1</v>
      </c>
      <c r="W83" s="155">
        <v>44.2</v>
      </c>
      <c r="X83" s="155">
        <v>25.6</v>
      </c>
      <c r="Y83" s="155">
        <v>50.3</v>
      </c>
      <c r="Z83" s="155">
        <v>4.7</v>
      </c>
      <c r="AA83" s="155">
        <v>168.3</v>
      </c>
      <c r="AB83" s="155">
        <v>212.6</v>
      </c>
      <c r="AC83" s="155">
        <v>128.9</v>
      </c>
      <c r="AD83" s="155">
        <v>256.39999999999998</v>
      </c>
      <c r="AE83" s="155">
        <v>-123.7</v>
      </c>
      <c r="AF83" s="155">
        <v>-3.8</v>
      </c>
      <c r="AG83" s="155">
        <v>83.6</v>
      </c>
      <c r="AH83" s="155">
        <v>51.2</v>
      </c>
      <c r="AI83" s="155">
        <v>0</v>
      </c>
      <c r="AJ83" s="155">
        <v>32.4</v>
      </c>
      <c r="AK83" s="155">
        <v>11.2</v>
      </c>
      <c r="AL83" s="155">
        <v>21.1</v>
      </c>
      <c r="AM83" s="155">
        <v>0.1</v>
      </c>
      <c r="AN83" s="155">
        <v>-44.3</v>
      </c>
      <c r="AO83" s="155">
        <v>-34.6</v>
      </c>
      <c r="AP83" s="155">
        <v>-14.3</v>
      </c>
      <c r="AQ83" s="155">
        <v>-20.399999999999999</v>
      </c>
      <c r="AR83" s="155">
        <v>-9.6</v>
      </c>
      <c r="AS83" s="155">
        <v>0</v>
      </c>
      <c r="AT83" s="155">
        <v>-65.099999999999994</v>
      </c>
      <c r="AU83" s="155">
        <v>3.4</v>
      </c>
      <c r="AV83" s="157"/>
      <c r="AW83" s="157"/>
      <c r="AX83" s="157"/>
      <c r="AY83" s="157"/>
    </row>
    <row r="84" spans="1:51" x14ac:dyDescent="0.25">
      <c r="A84" s="152">
        <v>25294</v>
      </c>
      <c r="B84" s="155">
        <v>-187.2</v>
      </c>
      <c r="C84" s="155">
        <v>708.6</v>
      </c>
      <c r="D84" s="155">
        <v>346</v>
      </c>
      <c r="E84" s="150">
        <f t="shared" si="1"/>
        <v>376.8</v>
      </c>
      <c r="F84" s="155">
        <v>13.2</v>
      </c>
      <c r="G84" s="155">
        <v>17.600000000000001</v>
      </c>
      <c r="H84" s="155">
        <v>8.4</v>
      </c>
      <c r="I84" s="155">
        <v>87.4</v>
      </c>
      <c r="J84" s="155">
        <v>185.1</v>
      </c>
      <c r="K84" s="155">
        <v>17</v>
      </c>
      <c r="L84" s="155">
        <v>21.2</v>
      </c>
      <c r="M84" s="155">
        <v>12.8</v>
      </c>
      <c r="N84" s="155">
        <v>895.8</v>
      </c>
      <c r="O84" s="155">
        <v>503</v>
      </c>
      <c r="P84" s="155">
        <v>42.9</v>
      </c>
      <c r="Q84" s="155">
        <v>3.1</v>
      </c>
      <c r="R84" s="155">
        <v>13.5</v>
      </c>
      <c r="S84" s="155">
        <v>42</v>
      </c>
      <c r="T84" s="155">
        <v>121.1</v>
      </c>
      <c r="U84" s="155">
        <v>117.3</v>
      </c>
      <c r="V84" s="155">
        <v>28.1</v>
      </c>
      <c r="W84" s="155">
        <v>61.7</v>
      </c>
      <c r="X84" s="155">
        <v>27.5</v>
      </c>
      <c r="Y84" s="155">
        <v>46.5</v>
      </c>
      <c r="Z84" s="155">
        <v>6.4</v>
      </c>
      <c r="AA84" s="155">
        <v>288.89999999999998</v>
      </c>
      <c r="AB84" s="155">
        <v>244.5</v>
      </c>
      <c r="AC84" s="155">
        <v>167.4</v>
      </c>
      <c r="AD84" s="155">
        <v>314.2</v>
      </c>
      <c r="AE84" s="155">
        <v>-144.1</v>
      </c>
      <c r="AF84" s="155">
        <v>-2.7</v>
      </c>
      <c r="AG84" s="155">
        <v>77.099999999999994</v>
      </c>
      <c r="AH84" s="155">
        <v>64.099999999999994</v>
      </c>
      <c r="AI84" s="155">
        <v>-18</v>
      </c>
      <c r="AJ84" s="155">
        <v>28</v>
      </c>
      <c r="AK84" s="155">
        <v>14.4</v>
      </c>
      <c r="AL84" s="155">
        <v>13.6</v>
      </c>
      <c r="AM84" s="155">
        <v>3</v>
      </c>
      <c r="AN84" s="155">
        <v>44.4</v>
      </c>
      <c r="AO84" s="155">
        <v>-47.3</v>
      </c>
      <c r="AP84" s="155">
        <v>-39.200000000000003</v>
      </c>
      <c r="AQ84" s="155">
        <v>-8.1</v>
      </c>
      <c r="AR84" s="155">
        <v>91.7</v>
      </c>
      <c r="AS84" s="155">
        <v>0</v>
      </c>
      <c r="AT84" s="155">
        <v>-74.099999999999994</v>
      </c>
      <c r="AU84" s="155">
        <v>27.6</v>
      </c>
      <c r="AV84" s="157"/>
      <c r="AW84" s="157"/>
      <c r="AX84" s="157"/>
      <c r="AY84" s="157"/>
    </row>
    <row r="85" spans="1:51" x14ac:dyDescent="0.25">
      <c r="A85" s="153">
        <v>25385</v>
      </c>
      <c r="B85" s="155">
        <v>-217.9</v>
      </c>
      <c r="C85" s="155">
        <v>683</v>
      </c>
      <c r="D85" s="155">
        <v>291.5</v>
      </c>
      <c r="E85" s="150">
        <f t="shared" si="1"/>
        <v>323.39999999999998</v>
      </c>
      <c r="F85" s="155">
        <v>13</v>
      </c>
      <c r="G85" s="155">
        <v>18.899999999999999</v>
      </c>
      <c r="H85" s="155">
        <v>9.3000000000000007</v>
      </c>
      <c r="I85" s="155">
        <v>84.9</v>
      </c>
      <c r="J85" s="155">
        <v>204.5</v>
      </c>
      <c r="K85" s="155">
        <v>16.7</v>
      </c>
      <c r="L85" s="155">
        <v>30.8</v>
      </c>
      <c r="M85" s="155">
        <v>13.3</v>
      </c>
      <c r="N85" s="155">
        <v>900.8</v>
      </c>
      <c r="O85" s="155">
        <v>498.4</v>
      </c>
      <c r="P85" s="155">
        <v>42.6</v>
      </c>
      <c r="Q85" s="155">
        <v>1.5</v>
      </c>
      <c r="R85" s="155">
        <v>17.100000000000001</v>
      </c>
      <c r="S85" s="155">
        <v>54.9</v>
      </c>
      <c r="T85" s="155">
        <v>130.80000000000001</v>
      </c>
      <c r="U85" s="155">
        <v>96.7</v>
      </c>
      <c r="V85" s="155">
        <v>24.9</v>
      </c>
      <c r="W85" s="155">
        <v>46.8</v>
      </c>
      <c r="X85" s="155">
        <v>25</v>
      </c>
      <c r="Y85" s="155">
        <v>56.4</v>
      </c>
      <c r="Z85" s="155">
        <v>2.4</v>
      </c>
      <c r="AA85" s="155">
        <v>159.4</v>
      </c>
      <c r="AB85" s="155">
        <v>207.2</v>
      </c>
      <c r="AC85" s="155">
        <v>137</v>
      </c>
      <c r="AD85" s="155">
        <v>259.2</v>
      </c>
      <c r="AE85" s="155">
        <v>-113.9</v>
      </c>
      <c r="AF85" s="155">
        <v>-8.1999999999999993</v>
      </c>
      <c r="AG85" s="155">
        <v>70.2</v>
      </c>
      <c r="AH85" s="155">
        <v>39.200000000000003</v>
      </c>
      <c r="AI85" s="155">
        <v>0</v>
      </c>
      <c r="AJ85" s="155">
        <v>28.9</v>
      </c>
      <c r="AK85" s="155">
        <v>12.3</v>
      </c>
      <c r="AL85" s="155">
        <v>16.600000000000001</v>
      </c>
      <c r="AM85" s="155">
        <v>2.1</v>
      </c>
      <c r="AN85" s="155">
        <v>-47.8</v>
      </c>
      <c r="AO85" s="155">
        <v>124</v>
      </c>
      <c r="AP85" s="155">
        <v>116.9</v>
      </c>
      <c r="AQ85" s="155">
        <v>7.1</v>
      </c>
      <c r="AR85" s="155">
        <v>-171.8</v>
      </c>
      <c r="AS85" s="155">
        <v>0</v>
      </c>
      <c r="AT85" s="155">
        <v>27.9</v>
      </c>
      <c r="AU85" s="155">
        <v>-30.6</v>
      </c>
      <c r="AV85" s="157"/>
      <c r="AW85" s="157"/>
      <c r="AX85" s="157"/>
      <c r="AY85" s="157"/>
    </row>
    <row r="86" spans="1:51" x14ac:dyDescent="0.25">
      <c r="A86" s="154">
        <v>25477</v>
      </c>
      <c r="B86" s="155">
        <v>-203.2</v>
      </c>
      <c r="C86" s="155">
        <v>744.6</v>
      </c>
      <c r="D86" s="155">
        <v>372.7</v>
      </c>
      <c r="E86" s="150">
        <f t="shared" si="1"/>
        <v>407.79999999999995</v>
      </c>
      <c r="F86" s="155">
        <v>13.7</v>
      </c>
      <c r="G86" s="155">
        <v>21.4</v>
      </c>
      <c r="H86" s="155">
        <v>8.9</v>
      </c>
      <c r="I86" s="155">
        <v>80.8</v>
      </c>
      <c r="J86" s="155">
        <v>197.7</v>
      </c>
      <c r="K86" s="155">
        <v>12.9</v>
      </c>
      <c r="L86" s="155">
        <v>24.2</v>
      </c>
      <c r="M86" s="155">
        <v>12.3</v>
      </c>
      <c r="N86" s="155">
        <v>947.8</v>
      </c>
      <c r="O86" s="155">
        <v>524</v>
      </c>
      <c r="P86" s="155">
        <v>44.7</v>
      </c>
      <c r="Q86" s="155">
        <v>7.5</v>
      </c>
      <c r="R86" s="155">
        <v>12.2</v>
      </c>
      <c r="S86" s="155">
        <v>37.200000000000003</v>
      </c>
      <c r="T86" s="155">
        <v>135.1</v>
      </c>
      <c r="U86" s="155">
        <v>131.19999999999999</v>
      </c>
      <c r="V86" s="155">
        <v>32.5</v>
      </c>
      <c r="W86" s="155">
        <v>68.400000000000006</v>
      </c>
      <c r="X86" s="155">
        <v>30.4</v>
      </c>
      <c r="Y86" s="155">
        <v>54.1</v>
      </c>
      <c r="Z86" s="155">
        <v>1.8</v>
      </c>
      <c r="AA86" s="155">
        <v>49</v>
      </c>
      <c r="AB86" s="155">
        <v>133.80000000000001</v>
      </c>
      <c r="AC86" s="155">
        <v>64.400000000000006</v>
      </c>
      <c r="AD86" s="155">
        <v>211.6</v>
      </c>
      <c r="AE86" s="155">
        <v>-143.1</v>
      </c>
      <c r="AF86" s="155">
        <v>-4.0999999999999996</v>
      </c>
      <c r="AG86" s="155">
        <v>69.400000000000006</v>
      </c>
      <c r="AH86" s="155">
        <v>44.9</v>
      </c>
      <c r="AI86" s="155">
        <v>0</v>
      </c>
      <c r="AJ86" s="155">
        <v>12.3</v>
      </c>
      <c r="AK86" s="155">
        <v>5.8</v>
      </c>
      <c r="AL86" s="155">
        <v>6.5</v>
      </c>
      <c r="AM86" s="155">
        <v>12.2</v>
      </c>
      <c r="AN86" s="155">
        <v>-84.9</v>
      </c>
      <c r="AO86" s="155">
        <v>-104.1</v>
      </c>
      <c r="AP86" s="155">
        <v>-99.2</v>
      </c>
      <c r="AQ86" s="155">
        <v>-5</v>
      </c>
      <c r="AR86" s="155">
        <v>19.2</v>
      </c>
      <c r="AS86" s="155">
        <v>0</v>
      </c>
      <c r="AT86" s="155">
        <v>202</v>
      </c>
      <c r="AU86" s="155">
        <v>47.5</v>
      </c>
      <c r="AV86" s="157"/>
      <c r="AW86" s="157"/>
      <c r="AX86" s="157"/>
      <c r="AY86" s="157"/>
    </row>
    <row r="87" spans="1:51" x14ac:dyDescent="0.25">
      <c r="A87" s="149">
        <v>25569</v>
      </c>
      <c r="B87" s="155">
        <v>-130.19999999999999</v>
      </c>
      <c r="C87" s="155">
        <v>845.9</v>
      </c>
      <c r="D87" s="155">
        <v>351.8</v>
      </c>
      <c r="E87" s="150">
        <f t="shared" si="1"/>
        <v>388.1</v>
      </c>
      <c r="F87" s="155">
        <v>16.5</v>
      </c>
      <c r="G87" s="155">
        <v>19.8</v>
      </c>
      <c r="H87" s="155">
        <v>22.2</v>
      </c>
      <c r="I87" s="155">
        <v>131.1</v>
      </c>
      <c r="J87" s="155">
        <v>238.3</v>
      </c>
      <c r="K87" s="155">
        <v>17.399999999999999</v>
      </c>
      <c r="L87" s="155">
        <v>32.200000000000003</v>
      </c>
      <c r="M87" s="155">
        <v>16.5</v>
      </c>
      <c r="N87" s="155">
        <v>976</v>
      </c>
      <c r="O87" s="155">
        <v>517.4</v>
      </c>
      <c r="P87" s="155">
        <v>38.299999999999997</v>
      </c>
      <c r="Q87" s="155">
        <v>0.6</v>
      </c>
      <c r="R87" s="155">
        <v>19.600000000000001</v>
      </c>
      <c r="S87" s="155">
        <v>38</v>
      </c>
      <c r="T87" s="155">
        <v>193.6</v>
      </c>
      <c r="U87" s="155">
        <v>109.4</v>
      </c>
      <c r="V87" s="155">
        <v>24.6</v>
      </c>
      <c r="W87" s="155">
        <v>55.3</v>
      </c>
      <c r="X87" s="155">
        <v>29.6</v>
      </c>
      <c r="Y87" s="155">
        <v>55.3</v>
      </c>
      <c r="Z87" s="155">
        <v>3.9</v>
      </c>
      <c r="AA87" s="155">
        <v>127.5</v>
      </c>
      <c r="AB87" s="155">
        <v>172.3</v>
      </c>
      <c r="AC87" s="155">
        <v>103.6</v>
      </c>
      <c r="AD87" s="155">
        <v>199.9</v>
      </c>
      <c r="AE87" s="155">
        <v>-96.2</v>
      </c>
      <c r="AF87" s="155">
        <v>-0.1</v>
      </c>
      <c r="AG87" s="155">
        <v>68.7</v>
      </c>
      <c r="AH87" s="155">
        <v>45.4</v>
      </c>
      <c r="AI87" s="155">
        <v>0</v>
      </c>
      <c r="AJ87" s="155">
        <v>26.3</v>
      </c>
      <c r="AK87" s="155">
        <v>15.5</v>
      </c>
      <c r="AL87" s="155">
        <v>10.8</v>
      </c>
      <c r="AM87" s="155">
        <v>-3</v>
      </c>
      <c r="AN87" s="155">
        <v>-44.8</v>
      </c>
      <c r="AO87" s="155">
        <v>52.4</v>
      </c>
      <c r="AP87" s="155">
        <v>46.3</v>
      </c>
      <c r="AQ87" s="155">
        <v>6.1</v>
      </c>
      <c r="AR87" s="155">
        <v>-97.2</v>
      </c>
      <c r="AS87" s="155">
        <v>45.4</v>
      </c>
      <c r="AT87" s="155">
        <v>9.1999999999999993</v>
      </c>
      <c r="AU87" s="155">
        <v>51.9</v>
      </c>
      <c r="AV87" s="157"/>
      <c r="AW87" s="157"/>
      <c r="AX87" s="157"/>
      <c r="AY87" s="157"/>
    </row>
    <row r="88" spans="1:51" x14ac:dyDescent="0.25">
      <c r="A88" s="152">
        <v>25659</v>
      </c>
      <c r="B88" s="155">
        <v>-313</v>
      </c>
      <c r="C88" s="155">
        <v>816.7</v>
      </c>
      <c r="D88" s="155">
        <v>334.6</v>
      </c>
      <c r="E88" s="150">
        <f t="shared" si="1"/>
        <v>374.30000000000007</v>
      </c>
      <c r="F88" s="155">
        <v>23.6</v>
      </c>
      <c r="G88" s="155">
        <v>16.100000000000001</v>
      </c>
      <c r="H88" s="155">
        <v>19.3</v>
      </c>
      <c r="I88" s="155">
        <v>100</v>
      </c>
      <c r="J88" s="155">
        <v>255.6</v>
      </c>
      <c r="K88" s="155">
        <v>18.2</v>
      </c>
      <c r="L88" s="155">
        <v>31.7</v>
      </c>
      <c r="M88" s="155">
        <v>17.5</v>
      </c>
      <c r="N88" s="155">
        <v>1129.7</v>
      </c>
      <c r="O88" s="155">
        <v>593.5</v>
      </c>
      <c r="P88" s="155">
        <v>43.9</v>
      </c>
      <c r="Q88" s="155">
        <v>5.6</v>
      </c>
      <c r="R88" s="155">
        <v>23</v>
      </c>
      <c r="S88" s="155">
        <v>51.6</v>
      </c>
      <c r="T88" s="155">
        <v>194.8</v>
      </c>
      <c r="U88" s="155">
        <v>149.6</v>
      </c>
      <c r="V88" s="155">
        <v>36.299999999999997</v>
      </c>
      <c r="W88" s="155">
        <v>82</v>
      </c>
      <c r="X88" s="155">
        <v>31.2</v>
      </c>
      <c r="Y88" s="155">
        <v>61.5</v>
      </c>
      <c r="Z88" s="155">
        <v>6.1</v>
      </c>
      <c r="AA88" s="155">
        <v>193.5</v>
      </c>
      <c r="AB88" s="155">
        <v>141.69999999999999</v>
      </c>
      <c r="AC88" s="155">
        <v>58.9</v>
      </c>
      <c r="AD88" s="155">
        <v>234</v>
      </c>
      <c r="AE88" s="155">
        <v>-175.1</v>
      </c>
      <c r="AF88" s="155">
        <v>0</v>
      </c>
      <c r="AG88" s="155">
        <v>82.8</v>
      </c>
      <c r="AH88" s="155">
        <v>61.6</v>
      </c>
      <c r="AI88" s="155">
        <v>0</v>
      </c>
      <c r="AJ88" s="155">
        <v>29.2</v>
      </c>
      <c r="AK88" s="155">
        <v>17.100000000000001</v>
      </c>
      <c r="AL88" s="155">
        <v>12</v>
      </c>
      <c r="AM88" s="155">
        <v>-8</v>
      </c>
      <c r="AN88" s="155">
        <v>51.9</v>
      </c>
      <c r="AO88" s="155">
        <v>48.3</v>
      </c>
      <c r="AP88" s="155">
        <v>32.9</v>
      </c>
      <c r="AQ88" s="155">
        <v>15.3</v>
      </c>
      <c r="AR88" s="155">
        <v>3.6</v>
      </c>
      <c r="AS88" s="155">
        <v>0</v>
      </c>
      <c r="AT88" s="155">
        <v>91.9</v>
      </c>
      <c r="AU88" s="155">
        <v>-27.6</v>
      </c>
      <c r="AV88" s="157"/>
      <c r="AW88" s="157"/>
      <c r="AX88" s="157"/>
      <c r="AY88" s="157"/>
    </row>
    <row r="89" spans="1:51" x14ac:dyDescent="0.25">
      <c r="A89" s="153">
        <v>25750</v>
      </c>
      <c r="B89" s="155">
        <v>-398.9</v>
      </c>
      <c r="C89" s="155">
        <v>771.3</v>
      </c>
      <c r="D89" s="155">
        <v>273</v>
      </c>
      <c r="E89" s="150">
        <f t="shared" si="1"/>
        <v>316.09999999999997</v>
      </c>
      <c r="F89" s="155">
        <v>20.9</v>
      </c>
      <c r="G89" s="155">
        <v>22.2</v>
      </c>
      <c r="H89" s="155">
        <v>18</v>
      </c>
      <c r="I89" s="155">
        <v>87.8</v>
      </c>
      <c r="J89" s="155">
        <v>283.10000000000002</v>
      </c>
      <c r="K89" s="155">
        <v>18</v>
      </c>
      <c r="L89" s="155">
        <v>30.1</v>
      </c>
      <c r="M89" s="155">
        <v>18.2</v>
      </c>
      <c r="N89" s="155">
        <v>1170.2</v>
      </c>
      <c r="O89" s="155">
        <v>600.20000000000005</v>
      </c>
      <c r="P89" s="155">
        <v>44.4</v>
      </c>
      <c r="Q89" s="155">
        <v>18.600000000000001</v>
      </c>
      <c r="R89" s="155">
        <v>30.1</v>
      </c>
      <c r="S89" s="155">
        <v>56.5</v>
      </c>
      <c r="T89" s="155">
        <v>217.8</v>
      </c>
      <c r="U89" s="155">
        <v>140.30000000000001</v>
      </c>
      <c r="V89" s="155">
        <v>33.799999999999997</v>
      </c>
      <c r="W89" s="155">
        <v>73.7</v>
      </c>
      <c r="X89" s="155">
        <v>32.799999999999997</v>
      </c>
      <c r="Y89" s="155">
        <v>60.2</v>
      </c>
      <c r="Z89" s="155">
        <v>2.2000000000000002</v>
      </c>
      <c r="AA89" s="155">
        <v>230.9</v>
      </c>
      <c r="AB89" s="155">
        <v>218.8</v>
      </c>
      <c r="AC89" s="155">
        <v>139.1</v>
      </c>
      <c r="AD89" s="155">
        <v>247.7</v>
      </c>
      <c r="AE89" s="155">
        <v>-108.5</v>
      </c>
      <c r="AF89" s="155">
        <v>0.1</v>
      </c>
      <c r="AG89" s="155">
        <v>79.8</v>
      </c>
      <c r="AH89" s="155">
        <v>43.8</v>
      </c>
      <c r="AI89" s="155">
        <v>0</v>
      </c>
      <c r="AJ89" s="155">
        <v>29.9</v>
      </c>
      <c r="AK89" s="155">
        <v>17.600000000000001</v>
      </c>
      <c r="AL89" s="155">
        <v>12.4</v>
      </c>
      <c r="AM89" s="155">
        <v>6</v>
      </c>
      <c r="AN89" s="155">
        <v>12.1</v>
      </c>
      <c r="AO89" s="155">
        <v>29.1</v>
      </c>
      <c r="AP89" s="155">
        <v>9.6999999999999993</v>
      </c>
      <c r="AQ89" s="155">
        <v>19.399999999999999</v>
      </c>
      <c r="AR89" s="155">
        <v>-17</v>
      </c>
      <c r="AS89" s="155">
        <v>0</v>
      </c>
      <c r="AT89" s="155">
        <v>154.30000000000001</v>
      </c>
      <c r="AU89" s="155">
        <v>-13.7</v>
      </c>
      <c r="AV89" s="157"/>
      <c r="AW89" s="157"/>
      <c r="AX89" s="157"/>
      <c r="AY89" s="157"/>
    </row>
    <row r="90" spans="1:51" x14ac:dyDescent="0.25">
      <c r="A90" s="154">
        <v>25842</v>
      </c>
      <c r="B90" s="155">
        <v>-345.8</v>
      </c>
      <c r="C90" s="155">
        <v>820.7</v>
      </c>
      <c r="D90" s="155">
        <v>330.2</v>
      </c>
      <c r="E90" s="150">
        <f t="shared" si="1"/>
        <v>368.29999999999995</v>
      </c>
      <c r="F90" s="155">
        <v>21.9</v>
      </c>
      <c r="G90" s="155">
        <v>16.2</v>
      </c>
      <c r="H90" s="155">
        <v>19.899999999999999</v>
      </c>
      <c r="I90" s="155">
        <v>96</v>
      </c>
      <c r="J90" s="155">
        <v>273.10000000000002</v>
      </c>
      <c r="K90" s="155">
        <v>13.9</v>
      </c>
      <c r="L90" s="155">
        <v>31.9</v>
      </c>
      <c r="M90" s="155">
        <v>17.600000000000001</v>
      </c>
      <c r="N90" s="155">
        <v>1166.5</v>
      </c>
      <c r="O90" s="155">
        <v>617.20000000000005</v>
      </c>
      <c r="P90" s="155">
        <v>45.7</v>
      </c>
      <c r="Q90" s="155">
        <v>0.5</v>
      </c>
      <c r="R90" s="155">
        <v>24.1</v>
      </c>
      <c r="S90" s="155">
        <v>45.4</v>
      </c>
      <c r="T90" s="155">
        <v>222</v>
      </c>
      <c r="U90" s="155">
        <v>146.80000000000001</v>
      </c>
      <c r="V90" s="155">
        <v>34.5</v>
      </c>
      <c r="W90" s="155">
        <v>79.2</v>
      </c>
      <c r="X90" s="155">
        <v>33.1</v>
      </c>
      <c r="Y90" s="155">
        <v>63.1</v>
      </c>
      <c r="Z90" s="155">
        <v>1.7</v>
      </c>
      <c r="AA90" s="155">
        <v>298.3</v>
      </c>
      <c r="AB90" s="155">
        <v>30.1</v>
      </c>
      <c r="AC90" s="155">
        <v>-38.299999999999997</v>
      </c>
      <c r="AD90" s="155">
        <v>146.6</v>
      </c>
      <c r="AE90" s="155">
        <v>-185.8</v>
      </c>
      <c r="AF90" s="155">
        <v>0.9</v>
      </c>
      <c r="AG90" s="155">
        <v>68.400000000000006</v>
      </c>
      <c r="AH90" s="155">
        <v>33.799999999999997</v>
      </c>
      <c r="AI90" s="155">
        <v>0</v>
      </c>
      <c r="AJ90" s="155">
        <v>34.6</v>
      </c>
      <c r="AK90" s="155">
        <v>18.2</v>
      </c>
      <c r="AL90" s="155">
        <v>16.399999999999999</v>
      </c>
      <c r="AM90" s="155">
        <v>0</v>
      </c>
      <c r="AN90" s="155">
        <v>268.2</v>
      </c>
      <c r="AO90" s="155">
        <v>200.4</v>
      </c>
      <c r="AP90" s="155">
        <v>92.6</v>
      </c>
      <c r="AQ90" s="155">
        <v>107.8</v>
      </c>
      <c r="AR90" s="155">
        <v>67.8</v>
      </c>
      <c r="AS90" s="155">
        <v>0</v>
      </c>
      <c r="AT90" s="155">
        <v>139</v>
      </c>
      <c r="AU90" s="155">
        <v>91.5</v>
      </c>
      <c r="AV90" s="157"/>
      <c r="AW90" s="157"/>
      <c r="AX90" s="157"/>
      <c r="AY90" s="157"/>
    </row>
    <row r="91" spans="1:51" x14ac:dyDescent="0.25">
      <c r="A91" s="149">
        <v>25934</v>
      </c>
      <c r="B91" s="155">
        <v>-190.4</v>
      </c>
      <c r="C91" s="155">
        <v>881.9</v>
      </c>
      <c r="D91" s="155">
        <v>350</v>
      </c>
      <c r="E91" s="150">
        <f t="shared" si="1"/>
        <v>385.2</v>
      </c>
      <c r="F91" s="155">
        <v>20.3</v>
      </c>
      <c r="G91" s="155">
        <v>14.9</v>
      </c>
      <c r="H91" s="155">
        <v>24.9</v>
      </c>
      <c r="I91" s="155">
        <v>123.4</v>
      </c>
      <c r="J91" s="155">
        <v>282.7</v>
      </c>
      <c r="K91" s="155">
        <v>11.4</v>
      </c>
      <c r="L91" s="155">
        <v>36.4</v>
      </c>
      <c r="M91" s="155">
        <v>17.899999999999999</v>
      </c>
      <c r="N91" s="155">
        <v>1072.3</v>
      </c>
      <c r="O91" s="155">
        <v>554.4</v>
      </c>
      <c r="P91" s="155">
        <v>41.3</v>
      </c>
      <c r="Q91" s="155">
        <v>5</v>
      </c>
      <c r="R91" s="155">
        <v>21.3</v>
      </c>
      <c r="S91" s="155">
        <v>32.4</v>
      </c>
      <c r="T91" s="155">
        <v>218.4</v>
      </c>
      <c r="U91" s="155">
        <v>130.6</v>
      </c>
      <c r="V91" s="155">
        <v>25.1</v>
      </c>
      <c r="W91" s="155">
        <v>73.8</v>
      </c>
      <c r="X91" s="155">
        <v>31.7</v>
      </c>
      <c r="Y91" s="155">
        <v>62.9</v>
      </c>
      <c r="Z91" s="155">
        <v>6.1</v>
      </c>
      <c r="AA91" s="155">
        <v>205.9</v>
      </c>
      <c r="AB91" s="155">
        <v>108.7</v>
      </c>
      <c r="AC91" s="155">
        <v>14.8</v>
      </c>
      <c r="AD91" s="155">
        <v>135.19999999999999</v>
      </c>
      <c r="AE91" s="155">
        <v>-122.4</v>
      </c>
      <c r="AF91" s="155">
        <v>1.9</v>
      </c>
      <c r="AG91" s="155">
        <v>93.9</v>
      </c>
      <c r="AH91" s="155">
        <v>42.4</v>
      </c>
      <c r="AI91" s="155">
        <v>0</v>
      </c>
      <c r="AJ91" s="155">
        <v>55.5</v>
      </c>
      <c r="AK91" s="155">
        <v>45</v>
      </c>
      <c r="AL91" s="155">
        <v>10.5</v>
      </c>
      <c r="AM91" s="155">
        <v>-4</v>
      </c>
      <c r="AN91" s="155">
        <v>97.2</v>
      </c>
      <c r="AO91" s="155">
        <v>165.4</v>
      </c>
      <c r="AP91" s="155">
        <v>90.9</v>
      </c>
      <c r="AQ91" s="155">
        <v>74.599999999999994</v>
      </c>
      <c r="AR91" s="155">
        <v>-68.3</v>
      </c>
      <c r="AS91" s="155">
        <v>39.6</v>
      </c>
      <c r="AT91" s="155">
        <v>45</v>
      </c>
      <c r="AU91" s="155">
        <v>100</v>
      </c>
      <c r="AV91" s="157"/>
      <c r="AW91" s="157"/>
      <c r="AX91" s="157"/>
      <c r="AY91" s="157"/>
    </row>
    <row r="92" spans="1:51" x14ac:dyDescent="0.25">
      <c r="A92" s="152">
        <v>26024</v>
      </c>
      <c r="B92" s="155">
        <v>-278.2</v>
      </c>
      <c r="C92" s="155">
        <v>865.5</v>
      </c>
      <c r="D92" s="155">
        <v>331.6</v>
      </c>
      <c r="E92" s="150">
        <f t="shared" si="1"/>
        <v>377.40000000000003</v>
      </c>
      <c r="F92" s="155">
        <v>29</v>
      </c>
      <c r="G92" s="155">
        <v>16.8</v>
      </c>
      <c r="H92" s="155">
        <v>21.7</v>
      </c>
      <c r="I92" s="155">
        <v>104.5</v>
      </c>
      <c r="J92" s="155">
        <v>292.7</v>
      </c>
      <c r="K92" s="155">
        <v>15.5</v>
      </c>
      <c r="L92" s="155">
        <v>36.299999999999997</v>
      </c>
      <c r="M92" s="155">
        <v>17.3</v>
      </c>
      <c r="N92" s="155">
        <v>1143.7</v>
      </c>
      <c r="O92" s="155">
        <v>586.5</v>
      </c>
      <c r="P92" s="155">
        <v>43.7</v>
      </c>
      <c r="Q92" s="155">
        <v>2.2000000000000002</v>
      </c>
      <c r="R92" s="155">
        <v>25.1</v>
      </c>
      <c r="S92" s="155">
        <v>60.4</v>
      </c>
      <c r="T92" s="155">
        <v>214.4</v>
      </c>
      <c r="U92" s="155">
        <v>141.5</v>
      </c>
      <c r="V92" s="155">
        <v>35.6</v>
      </c>
      <c r="W92" s="155">
        <v>72.5</v>
      </c>
      <c r="X92" s="155">
        <v>33.4</v>
      </c>
      <c r="Y92" s="155">
        <v>67.3</v>
      </c>
      <c r="Z92" s="155">
        <v>2.7</v>
      </c>
      <c r="AA92" s="155">
        <v>60.3</v>
      </c>
      <c r="AB92" s="155">
        <v>262.7</v>
      </c>
      <c r="AC92" s="155">
        <v>145.9</v>
      </c>
      <c r="AD92" s="155">
        <v>288.5</v>
      </c>
      <c r="AE92" s="155">
        <v>-145.19999999999999</v>
      </c>
      <c r="AF92" s="155">
        <v>2.6</v>
      </c>
      <c r="AG92" s="155">
        <v>116.7</v>
      </c>
      <c r="AH92" s="155">
        <v>53.7</v>
      </c>
      <c r="AI92" s="155">
        <v>0</v>
      </c>
      <c r="AJ92" s="155">
        <v>61.1</v>
      </c>
      <c r="AK92" s="155">
        <v>47.3</v>
      </c>
      <c r="AL92" s="155">
        <v>13.7</v>
      </c>
      <c r="AM92" s="155">
        <v>2</v>
      </c>
      <c r="AN92" s="155">
        <v>-202.3</v>
      </c>
      <c r="AO92" s="155">
        <v>-35.799999999999997</v>
      </c>
      <c r="AP92" s="155">
        <v>52.7</v>
      </c>
      <c r="AQ92" s="155">
        <v>-88.4</v>
      </c>
      <c r="AR92" s="155">
        <v>-166.4</v>
      </c>
      <c r="AS92" s="155">
        <v>0</v>
      </c>
      <c r="AT92" s="155">
        <v>257.8</v>
      </c>
      <c r="AU92" s="155">
        <v>39.9</v>
      </c>
      <c r="AV92" s="157"/>
      <c r="AW92" s="157"/>
      <c r="AX92" s="157"/>
      <c r="AY92" s="157"/>
    </row>
    <row r="93" spans="1:51" x14ac:dyDescent="0.25">
      <c r="A93" s="153">
        <v>26115</v>
      </c>
      <c r="B93" s="155">
        <v>-250.5</v>
      </c>
      <c r="C93" s="155">
        <v>850.3</v>
      </c>
      <c r="D93" s="155">
        <v>296.89999999999998</v>
      </c>
      <c r="E93" s="150">
        <f t="shared" si="1"/>
        <v>335.09999999999997</v>
      </c>
      <c r="F93" s="155">
        <v>25.7</v>
      </c>
      <c r="G93" s="155">
        <v>12.5</v>
      </c>
      <c r="H93" s="155">
        <v>23.7</v>
      </c>
      <c r="I93" s="155">
        <v>107</v>
      </c>
      <c r="J93" s="155">
        <v>313.8</v>
      </c>
      <c r="K93" s="155">
        <v>18.100000000000001</v>
      </c>
      <c r="L93" s="155">
        <v>35.5</v>
      </c>
      <c r="M93" s="155">
        <v>17.100000000000001</v>
      </c>
      <c r="N93" s="155">
        <v>1100.8</v>
      </c>
      <c r="O93" s="155">
        <v>528.1</v>
      </c>
      <c r="P93" s="155">
        <v>39.299999999999997</v>
      </c>
      <c r="Q93" s="155">
        <v>4.3</v>
      </c>
      <c r="R93" s="155">
        <v>32</v>
      </c>
      <c r="S93" s="155">
        <v>60.2</v>
      </c>
      <c r="T93" s="155">
        <v>221</v>
      </c>
      <c r="U93" s="155">
        <v>148.4</v>
      </c>
      <c r="V93" s="155">
        <v>33.200000000000003</v>
      </c>
      <c r="W93" s="155">
        <v>80</v>
      </c>
      <c r="X93" s="155">
        <v>35.299999999999997</v>
      </c>
      <c r="Y93" s="155">
        <v>63.7</v>
      </c>
      <c r="Z93" s="155">
        <v>3.9</v>
      </c>
      <c r="AA93" s="155">
        <v>193.3</v>
      </c>
      <c r="AB93" s="155">
        <v>110.7</v>
      </c>
      <c r="AC93" s="155">
        <v>5.5</v>
      </c>
      <c r="AD93" s="155">
        <v>130.5</v>
      </c>
      <c r="AE93" s="155">
        <v>-127.7</v>
      </c>
      <c r="AF93" s="155">
        <v>2.7</v>
      </c>
      <c r="AG93" s="155">
        <v>105.2</v>
      </c>
      <c r="AH93" s="155">
        <v>41.3</v>
      </c>
      <c r="AI93" s="155">
        <v>0</v>
      </c>
      <c r="AJ93" s="155">
        <v>55.9</v>
      </c>
      <c r="AK93" s="155">
        <v>43.4</v>
      </c>
      <c r="AL93" s="155">
        <v>12.5</v>
      </c>
      <c r="AM93" s="155">
        <v>8</v>
      </c>
      <c r="AN93" s="155">
        <v>82.5</v>
      </c>
      <c r="AO93" s="155">
        <v>-101.5</v>
      </c>
      <c r="AP93" s="155">
        <v>-98.3</v>
      </c>
      <c r="AQ93" s="155">
        <v>-3.2</v>
      </c>
      <c r="AR93" s="155">
        <v>184</v>
      </c>
      <c r="AS93" s="155">
        <v>0</v>
      </c>
      <c r="AT93" s="155">
        <v>86.9</v>
      </c>
      <c r="AU93" s="155">
        <v>29.6</v>
      </c>
      <c r="AV93" s="157"/>
      <c r="AW93" s="157"/>
      <c r="AX93" s="157"/>
      <c r="AY93" s="157"/>
    </row>
    <row r="94" spans="1:51" x14ac:dyDescent="0.25">
      <c r="A94" s="154">
        <v>26207</v>
      </c>
      <c r="B94" s="155">
        <v>-209.7</v>
      </c>
      <c r="C94" s="155">
        <v>934.3</v>
      </c>
      <c r="D94" s="155">
        <v>387.1</v>
      </c>
      <c r="E94" s="150">
        <f t="shared" si="1"/>
        <v>424.1</v>
      </c>
      <c r="F94" s="155">
        <v>26.9</v>
      </c>
      <c r="G94" s="155">
        <v>10.1</v>
      </c>
      <c r="H94" s="155">
        <v>26</v>
      </c>
      <c r="I94" s="155">
        <v>126.1</v>
      </c>
      <c r="J94" s="155">
        <v>286.8</v>
      </c>
      <c r="K94" s="155">
        <v>14.1</v>
      </c>
      <c r="L94" s="155">
        <v>38.4</v>
      </c>
      <c r="M94" s="155">
        <v>18.8</v>
      </c>
      <c r="N94" s="155">
        <v>1144</v>
      </c>
      <c r="O94" s="155">
        <v>586.5</v>
      </c>
      <c r="P94" s="155">
        <v>43.7</v>
      </c>
      <c r="Q94" s="155">
        <v>5.8</v>
      </c>
      <c r="R94" s="155">
        <v>26.4</v>
      </c>
      <c r="S94" s="155">
        <v>47.9</v>
      </c>
      <c r="T94" s="155">
        <v>214.2</v>
      </c>
      <c r="U94" s="155">
        <v>150.80000000000001</v>
      </c>
      <c r="V94" s="155">
        <v>35</v>
      </c>
      <c r="W94" s="155">
        <v>79.900000000000006</v>
      </c>
      <c r="X94" s="155">
        <v>35.9</v>
      </c>
      <c r="Y94" s="155">
        <v>67.900000000000006</v>
      </c>
      <c r="Z94" s="155">
        <v>0.9</v>
      </c>
      <c r="AA94" s="155">
        <v>436.3</v>
      </c>
      <c r="AB94" s="155">
        <v>226</v>
      </c>
      <c r="AC94" s="155">
        <v>125.5</v>
      </c>
      <c r="AD94" s="155">
        <v>239.2</v>
      </c>
      <c r="AE94" s="155">
        <v>-115.8</v>
      </c>
      <c r="AF94" s="155">
        <v>2.2000000000000002</v>
      </c>
      <c r="AG94" s="155">
        <v>100.4</v>
      </c>
      <c r="AH94" s="155">
        <v>35.6</v>
      </c>
      <c r="AI94" s="155">
        <v>0</v>
      </c>
      <c r="AJ94" s="155">
        <v>60.8</v>
      </c>
      <c r="AK94" s="155">
        <v>43.9</v>
      </c>
      <c r="AL94" s="155">
        <v>17</v>
      </c>
      <c r="AM94" s="155">
        <v>4</v>
      </c>
      <c r="AN94" s="155">
        <v>210.3</v>
      </c>
      <c r="AO94" s="155">
        <v>129.1</v>
      </c>
      <c r="AP94" s="155">
        <v>83.7</v>
      </c>
      <c r="AQ94" s="155">
        <v>45.4</v>
      </c>
      <c r="AR94" s="155">
        <v>81.2</v>
      </c>
      <c r="AS94" s="155">
        <v>0</v>
      </c>
      <c r="AT94" s="155">
        <v>-196.2</v>
      </c>
      <c r="AU94" s="155">
        <v>30.4</v>
      </c>
      <c r="AV94" s="157"/>
      <c r="AW94" s="157"/>
      <c r="AX94" s="157"/>
      <c r="AY94" s="157"/>
    </row>
    <row r="95" spans="1:51" x14ac:dyDescent="0.25">
      <c r="A95" s="149">
        <v>26299</v>
      </c>
      <c r="B95" s="155">
        <v>-99.8</v>
      </c>
      <c r="C95" s="155">
        <v>1059.5999999999999</v>
      </c>
      <c r="D95" s="155">
        <v>456.2</v>
      </c>
      <c r="E95" s="150">
        <f t="shared" si="1"/>
        <v>496.9</v>
      </c>
      <c r="F95" s="155">
        <v>31</v>
      </c>
      <c r="G95" s="155">
        <v>9.6999999999999993</v>
      </c>
      <c r="H95" s="155">
        <v>33.9</v>
      </c>
      <c r="I95" s="155">
        <v>151.30000000000001</v>
      </c>
      <c r="J95" s="155">
        <v>289.7</v>
      </c>
      <c r="K95" s="155">
        <v>15</v>
      </c>
      <c r="L95" s="155">
        <v>54.9</v>
      </c>
      <c r="M95" s="155">
        <v>17.8</v>
      </c>
      <c r="N95" s="155">
        <v>1159.3</v>
      </c>
      <c r="O95" s="155">
        <v>585.4</v>
      </c>
      <c r="P95" s="155">
        <v>42.7</v>
      </c>
      <c r="Q95" s="155">
        <v>15.9</v>
      </c>
      <c r="R95" s="155">
        <v>24.2</v>
      </c>
      <c r="S95" s="155">
        <v>48.3</v>
      </c>
      <c r="T95" s="155">
        <v>206.4</v>
      </c>
      <c r="U95" s="155">
        <v>147.4</v>
      </c>
      <c r="V95" s="155">
        <v>36</v>
      </c>
      <c r="W95" s="155">
        <v>69.8</v>
      </c>
      <c r="X95" s="155">
        <v>41.8</v>
      </c>
      <c r="Y95" s="155">
        <v>82.6</v>
      </c>
      <c r="Z95" s="155">
        <v>6.3</v>
      </c>
      <c r="AA95" s="155">
        <v>195.6</v>
      </c>
      <c r="AB95" s="155">
        <v>345.9</v>
      </c>
      <c r="AC95" s="155">
        <v>235.1</v>
      </c>
      <c r="AD95" s="155">
        <v>364</v>
      </c>
      <c r="AE95" s="155">
        <v>-128</v>
      </c>
      <c r="AF95" s="155">
        <v>-0.9</v>
      </c>
      <c r="AG95" s="155">
        <v>110.8</v>
      </c>
      <c r="AH95" s="155">
        <v>56.4</v>
      </c>
      <c r="AI95" s="155">
        <v>0</v>
      </c>
      <c r="AJ95" s="155">
        <v>61.9</v>
      </c>
      <c r="AK95" s="155">
        <v>40.799999999999997</v>
      </c>
      <c r="AL95" s="155">
        <v>21.1</v>
      </c>
      <c r="AM95" s="155">
        <v>-7.5</v>
      </c>
      <c r="AN95" s="155">
        <v>-150.30000000000001</v>
      </c>
      <c r="AO95" s="155">
        <v>21.2</v>
      </c>
      <c r="AP95" s="155">
        <v>7.8</v>
      </c>
      <c r="AQ95" s="155">
        <v>13.4</v>
      </c>
      <c r="AR95" s="155">
        <v>-171.6</v>
      </c>
      <c r="AS95" s="155">
        <v>39.200000000000003</v>
      </c>
      <c r="AT95" s="155">
        <v>-35.5</v>
      </c>
      <c r="AU95" s="155">
        <v>99.5</v>
      </c>
      <c r="AV95" s="157"/>
      <c r="AW95" s="157"/>
      <c r="AX95" s="157"/>
      <c r="AY95" s="157"/>
    </row>
    <row r="96" spans="1:51" x14ac:dyDescent="0.25">
      <c r="A96" s="152">
        <v>26390</v>
      </c>
      <c r="B96" s="155">
        <v>-261.2</v>
      </c>
      <c r="C96" s="155">
        <v>1070.8</v>
      </c>
      <c r="D96" s="155">
        <v>388.2</v>
      </c>
      <c r="E96" s="150">
        <f t="shared" si="1"/>
        <v>459.2</v>
      </c>
      <c r="F96" s="155">
        <v>44.2</v>
      </c>
      <c r="G96" s="155">
        <v>26.8</v>
      </c>
      <c r="H96" s="155">
        <v>26.4</v>
      </c>
      <c r="I96" s="155">
        <v>123.5</v>
      </c>
      <c r="J96" s="155">
        <v>337.5</v>
      </c>
      <c r="K96" s="155">
        <v>19.3</v>
      </c>
      <c r="L96" s="155">
        <v>85.6</v>
      </c>
      <c r="M96" s="155">
        <v>19.5</v>
      </c>
      <c r="N96" s="155">
        <v>1332</v>
      </c>
      <c r="O96" s="155">
        <v>670.5</v>
      </c>
      <c r="P96" s="155">
        <v>49</v>
      </c>
      <c r="Q96" s="155">
        <v>8.4</v>
      </c>
      <c r="R96" s="155">
        <v>28.5</v>
      </c>
      <c r="S96" s="155">
        <v>62.5</v>
      </c>
      <c r="T96" s="155">
        <v>256.8</v>
      </c>
      <c r="U96" s="155">
        <v>175.9</v>
      </c>
      <c r="V96" s="155">
        <v>35.700000000000003</v>
      </c>
      <c r="W96" s="155">
        <v>94.3</v>
      </c>
      <c r="X96" s="155">
        <v>45.9</v>
      </c>
      <c r="Y96" s="155">
        <v>76.5</v>
      </c>
      <c r="Z96" s="155">
        <v>3.8</v>
      </c>
      <c r="AA96" s="155">
        <v>202.5</v>
      </c>
      <c r="AB96" s="155">
        <v>119.6</v>
      </c>
      <c r="AC96" s="155">
        <v>-8.1</v>
      </c>
      <c r="AD96" s="155">
        <v>201.6</v>
      </c>
      <c r="AE96" s="155">
        <v>-208.7</v>
      </c>
      <c r="AF96" s="155">
        <v>-1</v>
      </c>
      <c r="AG96" s="155">
        <v>127.7</v>
      </c>
      <c r="AH96" s="155">
        <v>56.6</v>
      </c>
      <c r="AI96" s="155">
        <v>-9.9</v>
      </c>
      <c r="AJ96" s="155">
        <v>72</v>
      </c>
      <c r="AK96" s="155">
        <v>45</v>
      </c>
      <c r="AL96" s="155">
        <v>27</v>
      </c>
      <c r="AM96" s="155">
        <v>9</v>
      </c>
      <c r="AN96" s="155">
        <v>82.9</v>
      </c>
      <c r="AO96" s="155">
        <v>202</v>
      </c>
      <c r="AP96" s="155">
        <v>12</v>
      </c>
      <c r="AQ96" s="155">
        <v>190</v>
      </c>
      <c r="AR96" s="155">
        <v>-119.1</v>
      </c>
      <c r="AS96" s="155">
        <v>0</v>
      </c>
      <c r="AT96" s="155">
        <v>222.2</v>
      </c>
      <c r="AU96" s="155">
        <v>163.5</v>
      </c>
      <c r="AV96" s="157"/>
      <c r="AW96" s="157"/>
      <c r="AX96" s="157"/>
      <c r="AY96" s="157"/>
    </row>
    <row r="97" spans="1:51" x14ac:dyDescent="0.25">
      <c r="A97" s="153">
        <v>26481</v>
      </c>
      <c r="B97" s="155">
        <v>-377.7</v>
      </c>
      <c r="C97" s="155">
        <v>1030.7</v>
      </c>
      <c r="D97" s="155">
        <v>375.9</v>
      </c>
      <c r="E97" s="150">
        <f t="shared" si="1"/>
        <v>428.4</v>
      </c>
      <c r="F97" s="155">
        <v>39.200000000000003</v>
      </c>
      <c r="G97" s="155">
        <v>13.3</v>
      </c>
      <c r="H97" s="155">
        <v>27.7</v>
      </c>
      <c r="I97" s="155">
        <v>129.5</v>
      </c>
      <c r="J97" s="155">
        <v>350.8</v>
      </c>
      <c r="K97" s="155">
        <v>20</v>
      </c>
      <c r="L97" s="155">
        <v>52.8</v>
      </c>
      <c r="M97" s="155">
        <v>21.5</v>
      </c>
      <c r="N97" s="155">
        <v>1408.3</v>
      </c>
      <c r="O97" s="155">
        <v>740.8</v>
      </c>
      <c r="P97" s="155">
        <v>54.1</v>
      </c>
      <c r="Q97" s="155">
        <v>6.3</v>
      </c>
      <c r="R97" s="155">
        <v>39.5</v>
      </c>
      <c r="S97" s="155">
        <v>88.4</v>
      </c>
      <c r="T97" s="155">
        <v>246.4</v>
      </c>
      <c r="U97" s="155">
        <v>143.80000000000001</v>
      </c>
      <c r="V97" s="155">
        <v>33.1</v>
      </c>
      <c r="W97" s="155">
        <v>71.5</v>
      </c>
      <c r="X97" s="155">
        <v>39.200000000000003</v>
      </c>
      <c r="Y97" s="155">
        <v>87.5</v>
      </c>
      <c r="Z97" s="155">
        <v>1.7</v>
      </c>
      <c r="AA97" s="155">
        <v>-13.2</v>
      </c>
      <c r="AB97" s="155">
        <v>187.4</v>
      </c>
      <c r="AC97" s="155">
        <v>85.9</v>
      </c>
      <c r="AD97" s="155">
        <v>213.1</v>
      </c>
      <c r="AE97" s="155">
        <v>-126</v>
      </c>
      <c r="AF97" s="155">
        <v>-1.2</v>
      </c>
      <c r="AG97" s="155">
        <v>101.5</v>
      </c>
      <c r="AH97" s="155">
        <v>24</v>
      </c>
      <c r="AI97" s="155">
        <v>0</v>
      </c>
      <c r="AJ97" s="155">
        <v>79.5</v>
      </c>
      <c r="AK97" s="155">
        <v>49.8</v>
      </c>
      <c r="AL97" s="155">
        <v>29.7</v>
      </c>
      <c r="AM97" s="155">
        <v>-2</v>
      </c>
      <c r="AN97" s="155">
        <v>-200.6</v>
      </c>
      <c r="AO97" s="155">
        <v>-330.1</v>
      </c>
      <c r="AP97" s="155">
        <v>-221.6</v>
      </c>
      <c r="AQ97" s="155">
        <v>-108.5</v>
      </c>
      <c r="AR97" s="155">
        <v>129.5</v>
      </c>
      <c r="AS97" s="155">
        <v>0</v>
      </c>
      <c r="AT97" s="155">
        <v>360.3</v>
      </c>
      <c r="AU97" s="155">
        <v>-30.3</v>
      </c>
      <c r="AV97" s="157"/>
      <c r="AW97" s="157"/>
      <c r="AX97" s="157"/>
      <c r="AY97" s="157"/>
    </row>
    <row r="98" spans="1:51" x14ac:dyDescent="0.25">
      <c r="A98" s="154">
        <v>26573</v>
      </c>
      <c r="B98" s="155">
        <v>-267.10000000000002</v>
      </c>
      <c r="C98" s="155">
        <v>1119.0999999999999</v>
      </c>
      <c r="D98" s="155">
        <v>446.1</v>
      </c>
      <c r="E98" s="150">
        <f t="shared" si="1"/>
        <v>502.20000000000005</v>
      </c>
      <c r="F98" s="155">
        <v>41</v>
      </c>
      <c r="G98" s="155">
        <v>15.1</v>
      </c>
      <c r="H98" s="155">
        <v>30.3</v>
      </c>
      <c r="I98" s="155">
        <v>158.4</v>
      </c>
      <c r="J98" s="155">
        <v>334.7</v>
      </c>
      <c r="K98" s="155">
        <v>18.899999999999999</v>
      </c>
      <c r="L98" s="155">
        <v>53.6</v>
      </c>
      <c r="M98" s="155">
        <v>21</v>
      </c>
      <c r="N98" s="155">
        <v>1386.2</v>
      </c>
      <c r="O98" s="155">
        <v>765.4</v>
      </c>
      <c r="P98" s="155">
        <v>55.9</v>
      </c>
      <c r="Q98" s="155">
        <v>6.7</v>
      </c>
      <c r="R98" s="155">
        <v>32.1</v>
      </c>
      <c r="S98" s="155">
        <v>60.5</v>
      </c>
      <c r="T98" s="155">
        <v>229.3</v>
      </c>
      <c r="U98" s="155">
        <v>158.5</v>
      </c>
      <c r="V98" s="155">
        <v>39.1</v>
      </c>
      <c r="W98" s="155">
        <v>85.8</v>
      </c>
      <c r="X98" s="155">
        <v>33.799999999999997</v>
      </c>
      <c r="Y98" s="155">
        <v>77</v>
      </c>
      <c r="Z98" s="155">
        <v>0.8</v>
      </c>
      <c r="AA98" s="155">
        <v>47.3</v>
      </c>
      <c r="AB98" s="155">
        <v>188.7</v>
      </c>
      <c r="AC98" s="155">
        <v>98.5</v>
      </c>
      <c r="AD98" s="155">
        <v>238.5</v>
      </c>
      <c r="AE98" s="155">
        <v>-138.69999999999999</v>
      </c>
      <c r="AF98" s="155">
        <v>-1.3</v>
      </c>
      <c r="AG98" s="155">
        <v>90.2</v>
      </c>
      <c r="AH98" s="155">
        <v>19.2</v>
      </c>
      <c r="AI98" s="155">
        <v>0</v>
      </c>
      <c r="AJ98" s="155">
        <v>80.099999999999994</v>
      </c>
      <c r="AK98" s="155">
        <v>53.4</v>
      </c>
      <c r="AL98" s="155">
        <v>26.7</v>
      </c>
      <c r="AM98" s="155">
        <v>-9</v>
      </c>
      <c r="AN98" s="155">
        <v>-141.4</v>
      </c>
      <c r="AO98" s="155">
        <v>11.4</v>
      </c>
      <c r="AP98" s="155">
        <v>-60.3</v>
      </c>
      <c r="AQ98" s="155">
        <v>71.7</v>
      </c>
      <c r="AR98" s="155">
        <v>-152.80000000000001</v>
      </c>
      <c r="AS98" s="155">
        <v>0</v>
      </c>
      <c r="AT98" s="155">
        <v>251.7</v>
      </c>
      <c r="AU98" s="155">
        <v>31.9</v>
      </c>
      <c r="AV98" s="157"/>
      <c r="AW98" s="157"/>
      <c r="AX98" s="157"/>
      <c r="AY98" s="157"/>
    </row>
    <row r="99" spans="1:51" x14ac:dyDescent="0.25">
      <c r="A99" s="149">
        <v>26665</v>
      </c>
      <c r="B99" s="155">
        <v>-205.8</v>
      </c>
      <c r="C99" s="155">
        <v>1259.9000000000001</v>
      </c>
      <c r="D99" s="155">
        <v>511.2</v>
      </c>
      <c r="E99" s="150">
        <f t="shared" si="1"/>
        <v>579.20000000000005</v>
      </c>
      <c r="F99" s="155">
        <v>50.2</v>
      </c>
      <c r="G99" s="155">
        <v>17.8</v>
      </c>
      <c r="H99" s="155">
        <v>37.9</v>
      </c>
      <c r="I99" s="155">
        <v>186.9</v>
      </c>
      <c r="J99" s="155">
        <v>337.6</v>
      </c>
      <c r="K99" s="155">
        <v>35.700000000000003</v>
      </c>
      <c r="L99" s="155">
        <v>61.6</v>
      </c>
      <c r="M99" s="155">
        <v>21</v>
      </c>
      <c r="N99" s="155">
        <v>1465.7</v>
      </c>
      <c r="O99" s="155">
        <v>814.6</v>
      </c>
      <c r="P99" s="155">
        <v>57.1</v>
      </c>
      <c r="Q99" s="155">
        <v>13.7</v>
      </c>
      <c r="R99" s="155">
        <v>25.7</v>
      </c>
      <c r="S99" s="155">
        <v>58.3</v>
      </c>
      <c r="T99" s="155">
        <v>248.8</v>
      </c>
      <c r="U99" s="155">
        <v>162.1</v>
      </c>
      <c r="V99" s="155">
        <v>31.6</v>
      </c>
      <c r="W99" s="155">
        <v>82.2</v>
      </c>
      <c r="X99" s="155">
        <v>48.3</v>
      </c>
      <c r="Y99" s="155">
        <v>76.2</v>
      </c>
      <c r="Z99" s="155">
        <v>9.1</v>
      </c>
      <c r="AA99" s="155">
        <v>312.10000000000002</v>
      </c>
      <c r="AB99" s="155">
        <v>341.3</v>
      </c>
      <c r="AC99" s="155">
        <v>213.7</v>
      </c>
      <c r="AD99" s="155">
        <v>382.9</v>
      </c>
      <c r="AE99" s="155">
        <v>-168.1</v>
      </c>
      <c r="AF99" s="155">
        <v>-1.1000000000000001</v>
      </c>
      <c r="AG99" s="155">
        <v>127.6</v>
      </c>
      <c r="AH99" s="155">
        <v>54.1</v>
      </c>
      <c r="AI99" s="155">
        <v>0</v>
      </c>
      <c r="AJ99" s="155">
        <v>91.5</v>
      </c>
      <c r="AK99" s="155">
        <v>51.5</v>
      </c>
      <c r="AL99" s="155">
        <v>40</v>
      </c>
      <c r="AM99" s="155">
        <v>-18</v>
      </c>
      <c r="AN99" s="155">
        <v>-29.2</v>
      </c>
      <c r="AO99" s="155">
        <v>110.4</v>
      </c>
      <c r="AP99" s="155">
        <v>74.400000000000006</v>
      </c>
      <c r="AQ99" s="155">
        <v>36</v>
      </c>
      <c r="AR99" s="155">
        <v>-139.6</v>
      </c>
      <c r="AS99" s="155">
        <v>0</v>
      </c>
      <c r="AT99" s="155">
        <v>-67.400000000000006</v>
      </c>
      <c r="AU99" s="155">
        <v>38.9</v>
      </c>
      <c r="AV99" s="157"/>
      <c r="AW99" s="157"/>
      <c r="AX99" s="157"/>
      <c r="AY99" s="157"/>
    </row>
    <row r="100" spans="1:51" x14ac:dyDescent="0.25">
      <c r="A100" s="152">
        <v>26755</v>
      </c>
      <c r="B100" s="155">
        <v>-329.5</v>
      </c>
      <c r="C100" s="155">
        <v>1328.9</v>
      </c>
      <c r="D100" s="155">
        <v>517.5</v>
      </c>
      <c r="E100" s="150">
        <f t="shared" si="1"/>
        <v>592</v>
      </c>
      <c r="F100" s="155">
        <v>57.4</v>
      </c>
      <c r="G100" s="155">
        <v>17.100000000000001</v>
      </c>
      <c r="H100" s="155">
        <v>34.200000000000003</v>
      </c>
      <c r="I100" s="155">
        <v>175.6</v>
      </c>
      <c r="J100" s="155">
        <v>379</v>
      </c>
      <c r="K100" s="155">
        <v>39.4</v>
      </c>
      <c r="L100" s="155">
        <v>86.4</v>
      </c>
      <c r="M100" s="155">
        <v>22.2</v>
      </c>
      <c r="N100" s="155">
        <v>1658.3</v>
      </c>
      <c r="O100" s="155">
        <v>901.3</v>
      </c>
      <c r="P100" s="155">
        <v>63.2</v>
      </c>
      <c r="Q100" s="155">
        <v>15.4</v>
      </c>
      <c r="R100" s="155">
        <v>35.200000000000003</v>
      </c>
      <c r="S100" s="155">
        <v>78.400000000000006</v>
      </c>
      <c r="T100" s="155">
        <v>271.8</v>
      </c>
      <c r="U100" s="155">
        <v>205.6</v>
      </c>
      <c r="V100" s="155">
        <v>46.7</v>
      </c>
      <c r="W100" s="155">
        <v>107.1</v>
      </c>
      <c r="X100" s="155">
        <v>51.8</v>
      </c>
      <c r="Y100" s="155">
        <v>84.7</v>
      </c>
      <c r="Z100" s="155">
        <v>2.6</v>
      </c>
      <c r="AA100" s="155">
        <v>553.20000000000005</v>
      </c>
      <c r="AB100" s="155">
        <v>321.3</v>
      </c>
      <c r="AC100" s="155">
        <v>155.4</v>
      </c>
      <c r="AD100" s="155">
        <v>379.7</v>
      </c>
      <c r="AE100" s="155">
        <v>-223.2</v>
      </c>
      <c r="AF100" s="155">
        <v>-1.1000000000000001</v>
      </c>
      <c r="AG100" s="155">
        <v>165.9</v>
      </c>
      <c r="AH100" s="155">
        <v>80.3</v>
      </c>
      <c r="AI100" s="155">
        <v>-6.8</v>
      </c>
      <c r="AJ100" s="155">
        <v>88.5</v>
      </c>
      <c r="AK100" s="155">
        <v>51.7</v>
      </c>
      <c r="AL100" s="155">
        <v>36.799999999999997</v>
      </c>
      <c r="AM100" s="155">
        <v>4</v>
      </c>
      <c r="AN100" s="155">
        <v>231.9</v>
      </c>
      <c r="AO100" s="155">
        <v>242</v>
      </c>
      <c r="AP100" s="155">
        <v>195.5</v>
      </c>
      <c r="AQ100" s="155">
        <v>46.5</v>
      </c>
      <c r="AR100" s="155">
        <v>-10.1</v>
      </c>
      <c r="AS100" s="155">
        <v>0</v>
      </c>
      <c r="AT100" s="155">
        <v>-276.89999999999998</v>
      </c>
      <c r="AU100" s="155">
        <v>-53.2</v>
      </c>
      <c r="AV100" s="157"/>
      <c r="AW100" s="157"/>
      <c r="AX100" s="157"/>
      <c r="AY100" s="157"/>
    </row>
    <row r="101" spans="1:51" x14ac:dyDescent="0.25">
      <c r="A101" s="153">
        <v>26846</v>
      </c>
      <c r="B101" s="155">
        <v>-450.3</v>
      </c>
      <c r="C101" s="155">
        <v>1349.2</v>
      </c>
      <c r="D101" s="155">
        <v>446.4</v>
      </c>
      <c r="E101" s="150">
        <f t="shared" si="1"/>
        <v>541.6</v>
      </c>
      <c r="F101" s="155">
        <v>58.7</v>
      </c>
      <c r="G101" s="155">
        <v>36.5</v>
      </c>
      <c r="H101" s="155">
        <v>33.200000000000003</v>
      </c>
      <c r="I101" s="155">
        <v>167.2</v>
      </c>
      <c r="J101" s="155">
        <v>407.2</v>
      </c>
      <c r="K101" s="155">
        <v>43.3</v>
      </c>
      <c r="L101" s="155">
        <v>132.80000000000001</v>
      </c>
      <c r="M101" s="155">
        <v>23.9</v>
      </c>
      <c r="N101" s="155">
        <v>1799.5</v>
      </c>
      <c r="O101" s="155">
        <v>998.4</v>
      </c>
      <c r="P101" s="155">
        <v>70.099999999999994</v>
      </c>
      <c r="Q101" s="155">
        <v>6.1</v>
      </c>
      <c r="R101" s="155">
        <v>43.7</v>
      </c>
      <c r="S101" s="155">
        <v>94.4</v>
      </c>
      <c r="T101" s="155">
        <v>280.3</v>
      </c>
      <c r="U101" s="155">
        <v>216.8</v>
      </c>
      <c r="V101" s="155">
        <v>43.8</v>
      </c>
      <c r="W101" s="155">
        <v>120.5</v>
      </c>
      <c r="X101" s="155">
        <v>52.5</v>
      </c>
      <c r="Y101" s="155">
        <v>85.9</v>
      </c>
      <c r="Z101" s="155">
        <v>3.8</v>
      </c>
      <c r="AA101" s="155">
        <v>580.1</v>
      </c>
      <c r="AB101" s="155">
        <v>648.4</v>
      </c>
      <c r="AC101" s="155">
        <v>509.9</v>
      </c>
      <c r="AD101" s="155">
        <v>769.5</v>
      </c>
      <c r="AE101" s="155">
        <v>-258.39999999999998</v>
      </c>
      <c r="AF101" s="155">
        <v>-1.2</v>
      </c>
      <c r="AG101" s="155">
        <v>138.5</v>
      </c>
      <c r="AH101" s="155">
        <v>52.2</v>
      </c>
      <c r="AI101" s="155">
        <v>-3.1</v>
      </c>
      <c r="AJ101" s="155">
        <v>97.5</v>
      </c>
      <c r="AK101" s="155">
        <v>57</v>
      </c>
      <c r="AL101" s="155">
        <v>40.5</v>
      </c>
      <c r="AM101" s="155">
        <v>-8</v>
      </c>
      <c r="AN101" s="155">
        <v>-68.3</v>
      </c>
      <c r="AO101" s="155">
        <v>-22.7</v>
      </c>
      <c r="AP101" s="155">
        <v>-125.2</v>
      </c>
      <c r="AQ101" s="155">
        <v>102.5</v>
      </c>
      <c r="AR101" s="155">
        <v>-45.6</v>
      </c>
      <c r="AS101" s="155">
        <v>0</v>
      </c>
      <c r="AT101" s="155">
        <v>-243.5</v>
      </c>
      <c r="AU101" s="155">
        <v>-113.6</v>
      </c>
      <c r="AV101" s="157"/>
      <c r="AW101" s="157"/>
      <c r="AX101" s="157"/>
      <c r="AY101" s="157"/>
    </row>
    <row r="102" spans="1:51" x14ac:dyDescent="0.25">
      <c r="A102" s="154">
        <v>26938</v>
      </c>
      <c r="B102" s="155">
        <v>-543.20000000000005</v>
      </c>
      <c r="C102" s="155">
        <v>1468</v>
      </c>
      <c r="D102" s="155">
        <v>596.5</v>
      </c>
      <c r="E102" s="150">
        <f t="shared" si="1"/>
        <v>686.5</v>
      </c>
      <c r="F102" s="155">
        <v>72.3</v>
      </c>
      <c r="G102" s="155">
        <v>17.7</v>
      </c>
      <c r="H102" s="155">
        <v>37.6</v>
      </c>
      <c r="I102" s="155">
        <v>194.4</v>
      </c>
      <c r="J102" s="155">
        <v>402.5</v>
      </c>
      <c r="K102" s="155">
        <v>42.2</v>
      </c>
      <c r="L102" s="155">
        <v>82.3</v>
      </c>
      <c r="M102" s="155">
        <v>22.5</v>
      </c>
      <c r="N102" s="155">
        <v>2011.2</v>
      </c>
      <c r="O102" s="155">
        <v>1178.0999999999999</v>
      </c>
      <c r="P102" s="155">
        <v>82.8</v>
      </c>
      <c r="Q102" s="155">
        <v>9.6999999999999993</v>
      </c>
      <c r="R102" s="155">
        <v>40.799999999999997</v>
      </c>
      <c r="S102" s="155">
        <v>71.900000000000006</v>
      </c>
      <c r="T102" s="155">
        <v>302.8</v>
      </c>
      <c r="U102" s="155">
        <v>230.6</v>
      </c>
      <c r="V102" s="155">
        <v>45.3</v>
      </c>
      <c r="W102" s="155">
        <v>132.30000000000001</v>
      </c>
      <c r="X102" s="155">
        <v>53.1</v>
      </c>
      <c r="Y102" s="155">
        <v>93.5</v>
      </c>
      <c r="Z102" s="155">
        <v>0.9</v>
      </c>
      <c r="AA102" s="155">
        <v>608.70000000000005</v>
      </c>
      <c r="AB102" s="155">
        <v>554.70000000000005</v>
      </c>
      <c r="AC102" s="155">
        <v>329.9</v>
      </c>
      <c r="AD102" s="155">
        <v>578.4</v>
      </c>
      <c r="AE102" s="155">
        <v>-246.8</v>
      </c>
      <c r="AF102" s="155">
        <v>-1.7</v>
      </c>
      <c r="AG102" s="155">
        <v>224.8</v>
      </c>
      <c r="AH102" s="155">
        <v>35.1</v>
      </c>
      <c r="AI102" s="155">
        <v>-12.2</v>
      </c>
      <c r="AJ102" s="155">
        <v>208.9</v>
      </c>
      <c r="AK102" s="155">
        <v>160.19999999999999</v>
      </c>
      <c r="AL102" s="155">
        <v>48.6</v>
      </c>
      <c r="AM102" s="155">
        <v>-7</v>
      </c>
      <c r="AN102" s="155">
        <v>54</v>
      </c>
      <c r="AO102" s="155">
        <v>308.89999999999998</v>
      </c>
      <c r="AP102" s="155">
        <v>273.5</v>
      </c>
      <c r="AQ102" s="155">
        <v>35.4</v>
      </c>
      <c r="AR102" s="155">
        <v>-254.9</v>
      </c>
      <c r="AS102" s="155">
        <v>0</v>
      </c>
      <c r="AT102" s="155">
        <v>184.7</v>
      </c>
      <c r="AU102" s="155">
        <v>250.1</v>
      </c>
      <c r="AV102" s="157"/>
      <c r="AW102" s="157"/>
      <c r="AX102" s="157"/>
      <c r="AY102" s="157"/>
    </row>
    <row r="103" spans="1:51" x14ac:dyDescent="0.25">
      <c r="A103" s="149">
        <v>27030</v>
      </c>
      <c r="B103" s="155">
        <v>-412.1</v>
      </c>
      <c r="C103" s="155">
        <v>1722.8</v>
      </c>
      <c r="D103" s="155">
        <v>675.6</v>
      </c>
      <c r="E103" s="150">
        <f t="shared" si="1"/>
        <v>793.9</v>
      </c>
      <c r="F103" s="155">
        <v>77.5</v>
      </c>
      <c r="G103" s="155">
        <v>40.799999999999997</v>
      </c>
      <c r="H103" s="155">
        <v>40.700000000000003</v>
      </c>
      <c r="I103" s="155">
        <v>237.8</v>
      </c>
      <c r="J103" s="155">
        <v>368</v>
      </c>
      <c r="K103" s="155">
        <v>48.6</v>
      </c>
      <c r="L103" s="155">
        <v>202.3</v>
      </c>
      <c r="M103" s="155">
        <v>31.5</v>
      </c>
      <c r="N103" s="155">
        <v>2135</v>
      </c>
      <c r="O103" s="155">
        <v>1258.8</v>
      </c>
      <c r="P103" s="155">
        <v>81.099999999999994</v>
      </c>
      <c r="Q103" s="155">
        <v>55.1</v>
      </c>
      <c r="R103" s="155">
        <v>40.200000000000003</v>
      </c>
      <c r="S103" s="155">
        <v>68.3</v>
      </c>
      <c r="T103" s="155">
        <v>277.39999999999998</v>
      </c>
      <c r="U103" s="155">
        <v>258.39999999999998</v>
      </c>
      <c r="V103" s="155">
        <v>30.1</v>
      </c>
      <c r="W103" s="155">
        <v>162.6</v>
      </c>
      <c r="X103" s="155">
        <v>65.7</v>
      </c>
      <c r="Y103" s="155">
        <v>90.1</v>
      </c>
      <c r="Z103" s="155">
        <v>5.5</v>
      </c>
      <c r="AA103" s="155">
        <v>890.5</v>
      </c>
      <c r="AB103" s="155">
        <v>523.6</v>
      </c>
      <c r="AC103" s="155">
        <v>348.7</v>
      </c>
      <c r="AD103" s="155">
        <v>534.6</v>
      </c>
      <c r="AE103" s="155">
        <v>-184.9</v>
      </c>
      <c r="AF103" s="155">
        <v>-1</v>
      </c>
      <c r="AG103" s="155">
        <v>174.9</v>
      </c>
      <c r="AH103" s="155">
        <v>68.8</v>
      </c>
      <c r="AI103" s="155">
        <v>0</v>
      </c>
      <c r="AJ103" s="155">
        <v>121.1</v>
      </c>
      <c r="AK103" s="155">
        <v>97.8</v>
      </c>
      <c r="AL103" s="155">
        <v>23.3</v>
      </c>
      <c r="AM103" s="155">
        <v>-15</v>
      </c>
      <c r="AN103" s="155">
        <v>366.9</v>
      </c>
      <c r="AO103" s="155">
        <v>324.10000000000002</v>
      </c>
      <c r="AP103" s="155">
        <v>174.8</v>
      </c>
      <c r="AQ103" s="155">
        <v>149.30000000000001</v>
      </c>
      <c r="AR103" s="155">
        <v>42.7</v>
      </c>
      <c r="AS103" s="155">
        <v>0</v>
      </c>
      <c r="AT103" s="155">
        <v>-289.8</v>
      </c>
      <c r="AU103" s="155">
        <v>188.5</v>
      </c>
      <c r="AV103" s="157"/>
      <c r="AW103" s="157"/>
      <c r="AX103" s="157"/>
      <c r="AY103" s="157"/>
    </row>
    <row r="104" spans="1:51" x14ac:dyDescent="0.25">
      <c r="A104" s="152">
        <v>27120</v>
      </c>
      <c r="B104" s="155">
        <v>-811.9</v>
      </c>
      <c r="C104" s="155">
        <v>1674.9</v>
      </c>
      <c r="D104" s="155">
        <v>697.3</v>
      </c>
      <c r="E104" s="150">
        <f t="shared" si="1"/>
        <v>837.8</v>
      </c>
      <c r="F104" s="155">
        <v>93.2</v>
      </c>
      <c r="G104" s="155">
        <v>47.3</v>
      </c>
      <c r="H104" s="155">
        <v>37.5</v>
      </c>
      <c r="I104" s="155">
        <v>207.1</v>
      </c>
      <c r="J104" s="155">
        <v>405.8</v>
      </c>
      <c r="K104" s="155">
        <v>66.900000000000006</v>
      </c>
      <c r="L104" s="155">
        <v>84.2</v>
      </c>
      <c r="M104" s="155">
        <v>35.4</v>
      </c>
      <c r="N104" s="155">
        <v>2486.6999999999998</v>
      </c>
      <c r="O104" s="155">
        <v>1544.4</v>
      </c>
      <c r="P104" s="155">
        <v>99.7</v>
      </c>
      <c r="Q104" s="155">
        <v>3.9</v>
      </c>
      <c r="R104" s="155">
        <v>52.9</v>
      </c>
      <c r="S104" s="155">
        <v>103.9</v>
      </c>
      <c r="T104" s="155">
        <v>299.8</v>
      </c>
      <c r="U104" s="155">
        <v>274</v>
      </c>
      <c r="V104" s="155">
        <v>54.1</v>
      </c>
      <c r="W104" s="155">
        <v>149.69999999999999</v>
      </c>
      <c r="X104" s="155">
        <v>70.099999999999994</v>
      </c>
      <c r="Y104" s="155">
        <v>103.5</v>
      </c>
      <c r="Z104" s="155">
        <v>4.7</v>
      </c>
      <c r="AA104" s="155">
        <v>925.3</v>
      </c>
      <c r="AB104" s="155">
        <v>636.1</v>
      </c>
      <c r="AC104" s="155">
        <v>463.8</v>
      </c>
      <c r="AD104" s="155">
        <v>660.2</v>
      </c>
      <c r="AE104" s="155">
        <v>-195.4</v>
      </c>
      <c r="AF104" s="155">
        <v>-0.9</v>
      </c>
      <c r="AG104" s="155">
        <v>172.3</v>
      </c>
      <c r="AH104" s="155">
        <v>98.2</v>
      </c>
      <c r="AI104" s="155">
        <v>0</v>
      </c>
      <c r="AJ104" s="155">
        <v>80.099999999999994</v>
      </c>
      <c r="AK104" s="155">
        <v>50.9</v>
      </c>
      <c r="AL104" s="155">
        <v>29.2</v>
      </c>
      <c r="AM104" s="155">
        <v>-6</v>
      </c>
      <c r="AN104" s="155">
        <v>289.2</v>
      </c>
      <c r="AO104" s="155">
        <v>259.60000000000002</v>
      </c>
      <c r="AP104" s="155">
        <v>229.8</v>
      </c>
      <c r="AQ104" s="155">
        <v>29.8</v>
      </c>
      <c r="AR104" s="155">
        <v>29.5</v>
      </c>
      <c r="AS104" s="155">
        <v>0</v>
      </c>
      <c r="AT104" s="155">
        <v>-119.2</v>
      </c>
      <c r="AU104" s="155">
        <v>-5.9</v>
      </c>
      <c r="AV104" s="157"/>
      <c r="AW104" s="157"/>
      <c r="AX104" s="157"/>
      <c r="AY104" s="157"/>
    </row>
    <row r="105" spans="1:51" x14ac:dyDescent="0.25">
      <c r="A105" s="153">
        <v>27211</v>
      </c>
      <c r="B105" s="155">
        <v>-927.3</v>
      </c>
      <c r="C105" s="155">
        <v>1633.6</v>
      </c>
      <c r="D105" s="155">
        <v>669.4</v>
      </c>
      <c r="E105" s="150">
        <f t="shared" si="1"/>
        <v>795.6</v>
      </c>
      <c r="F105" s="155">
        <v>98</v>
      </c>
      <c r="G105" s="155">
        <v>28.2</v>
      </c>
      <c r="H105" s="155">
        <v>39.200000000000003</v>
      </c>
      <c r="I105" s="155">
        <v>186.8</v>
      </c>
      <c r="J105" s="155">
        <v>437</v>
      </c>
      <c r="K105" s="155">
        <v>66.599999999999994</v>
      </c>
      <c r="L105" s="155">
        <v>72.8</v>
      </c>
      <c r="M105" s="155">
        <v>35.700000000000003</v>
      </c>
      <c r="N105" s="155">
        <v>2560.9</v>
      </c>
      <c r="O105" s="155">
        <v>1531.5</v>
      </c>
      <c r="P105" s="155">
        <v>98.7</v>
      </c>
      <c r="Q105" s="155">
        <v>5.0999999999999996</v>
      </c>
      <c r="R105" s="155">
        <v>66.7</v>
      </c>
      <c r="S105" s="155">
        <v>131.69999999999999</v>
      </c>
      <c r="T105" s="155">
        <v>312.10000000000002</v>
      </c>
      <c r="U105" s="155">
        <v>311.8</v>
      </c>
      <c r="V105" s="155">
        <v>49.3</v>
      </c>
      <c r="W105" s="155">
        <v>187.4</v>
      </c>
      <c r="X105" s="155">
        <v>75.2</v>
      </c>
      <c r="Y105" s="155">
        <v>98.1</v>
      </c>
      <c r="Z105" s="155">
        <v>5.2</v>
      </c>
      <c r="AA105" s="155">
        <v>993.4</v>
      </c>
      <c r="AB105" s="155">
        <v>672.9</v>
      </c>
      <c r="AC105" s="155">
        <v>525.70000000000005</v>
      </c>
      <c r="AD105" s="155">
        <v>670.8</v>
      </c>
      <c r="AE105" s="155">
        <v>-144.6</v>
      </c>
      <c r="AF105" s="155">
        <v>-0.5</v>
      </c>
      <c r="AG105" s="155">
        <v>147.19999999999999</v>
      </c>
      <c r="AH105" s="155">
        <v>69.2</v>
      </c>
      <c r="AI105" s="155">
        <v>-0.2</v>
      </c>
      <c r="AJ105" s="155">
        <v>91.3</v>
      </c>
      <c r="AK105" s="155">
        <v>58.2</v>
      </c>
      <c r="AL105" s="155">
        <v>33</v>
      </c>
      <c r="AM105" s="155">
        <v>-13</v>
      </c>
      <c r="AN105" s="155">
        <v>320.5</v>
      </c>
      <c r="AO105" s="155">
        <v>339.2</v>
      </c>
      <c r="AP105" s="155">
        <v>122.1</v>
      </c>
      <c r="AQ105" s="155">
        <v>217.2</v>
      </c>
      <c r="AR105" s="155">
        <v>-18.7</v>
      </c>
      <c r="AS105" s="155">
        <v>0</v>
      </c>
      <c r="AT105" s="155">
        <v>-242.4</v>
      </c>
      <c r="AU105" s="155">
        <v>-176.3</v>
      </c>
      <c r="AV105" s="157"/>
      <c r="AW105" s="157"/>
      <c r="AX105" s="157"/>
      <c r="AY105" s="157"/>
    </row>
    <row r="106" spans="1:51" x14ac:dyDescent="0.25">
      <c r="A106" s="154">
        <v>27303</v>
      </c>
      <c r="B106" s="155">
        <v>-1074.7</v>
      </c>
      <c r="C106" s="155">
        <v>1807.2</v>
      </c>
      <c r="D106" s="155">
        <v>810.9</v>
      </c>
      <c r="E106" s="150">
        <f t="shared" si="1"/>
        <v>949.9</v>
      </c>
      <c r="F106" s="155">
        <v>106.4</v>
      </c>
      <c r="G106" s="155">
        <v>32.6</v>
      </c>
      <c r="H106" s="155">
        <v>40.9</v>
      </c>
      <c r="I106" s="155">
        <v>210.4</v>
      </c>
      <c r="J106" s="155">
        <v>439</v>
      </c>
      <c r="K106" s="155">
        <v>52.3</v>
      </c>
      <c r="L106" s="155">
        <v>81.599999999999994</v>
      </c>
      <c r="M106" s="155">
        <v>33.1</v>
      </c>
      <c r="N106" s="155">
        <v>2881.8</v>
      </c>
      <c r="O106" s="155">
        <v>1813.9</v>
      </c>
      <c r="P106" s="155">
        <v>117</v>
      </c>
      <c r="Q106" s="155">
        <v>12.8</v>
      </c>
      <c r="R106" s="155">
        <v>53.4</v>
      </c>
      <c r="S106" s="155">
        <v>87.7</v>
      </c>
      <c r="T106" s="155">
        <v>363.3</v>
      </c>
      <c r="U106" s="155">
        <v>319.39999999999998</v>
      </c>
      <c r="V106" s="155">
        <v>56.8</v>
      </c>
      <c r="W106" s="155">
        <v>207.4</v>
      </c>
      <c r="X106" s="155">
        <v>55.3</v>
      </c>
      <c r="Y106" s="155">
        <v>112.9</v>
      </c>
      <c r="Z106" s="155">
        <v>1.4</v>
      </c>
      <c r="AA106" s="155">
        <v>1013.3</v>
      </c>
      <c r="AB106" s="155">
        <v>960.6</v>
      </c>
      <c r="AC106" s="155">
        <v>736.5</v>
      </c>
      <c r="AD106" s="155">
        <v>900.8</v>
      </c>
      <c r="AE106" s="155">
        <v>-163.1</v>
      </c>
      <c r="AF106" s="155">
        <v>-1.3</v>
      </c>
      <c r="AG106" s="155">
        <v>224.1</v>
      </c>
      <c r="AH106" s="155">
        <v>54.8</v>
      </c>
      <c r="AI106" s="155">
        <v>-1.9</v>
      </c>
      <c r="AJ106" s="155">
        <v>179.3</v>
      </c>
      <c r="AK106" s="155">
        <v>135.69999999999999</v>
      </c>
      <c r="AL106" s="155">
        <v>43.6</v>
      </c>
      <c r="AM106" s="155">
        <v>-8</v>
      </c>
      <c r="AN106" s="155">
        <v>52.8</v>
      </c>
      <c r="AO106" s="155">
        <v>586.79999999999995</v>
      </c>
      <c r="AP106" s="155">
        <v>320.2</v>
      </c>
      <c r="AQ106" s="155">
        <v>266.60000000000002</v>
      </c>
      <c r="AR106" s="155">
        <v>-534</v>
      </c>
      <c r="AS106" s="155">
        <v>0</v>
      </c>
      <c r="AT106" s="155">
        <v>91.9</v>
      </c>
      <c r="AU106" s="155">
        <v>30.6</v>
      </c>
      <c r="AV106" s="157"/>
      <c r="AW106" s="157"/>
      <c r="AX106" s="157"/>
      <c r="AY106" s="157"/>
    </row>
    <row r="107" spans="1:51" x14ac:dyDescent="0.25">
      <c r="A107" s="149">
        <v>27395</v>
      </c>
      <c r="B107" s="155">
        <v>-884.4</v>
      </c>
      <c r="C107" s="155">
        <v>1687.4</v>
      </c>
      <c r="D107" s="155">
        <v>713.5</v>
      </c>
      <c r="E107" s="150">
        <f t="shared" si="1"/>
        <v>816.5</v>
      </c>
      <c r="F107" s="155">
        <v>65.900000000000006</v>
      </c>
      <c r="G107" s="155">
        <v>37.1</v>
      </c>
      <c r="H107" s="155">
        <v>48.1</v>
      </c>
      <c r="I107" s="155">
        <v>227.2</v>
      </c>
      <c r="J107" s="155">
        <v>427.7</v>
      </c>
      <c r="K107" s="155">
        <v>46.5</v>
      </c>
      <c r="L107" s="155">
        <v>84.9</v>
      </c>
      <c r="M107" s="155">
        <v>36.299999999999997</v>
      </c>
      <c r="N107" s="155">
        <v>2571.8000000000002</v>
      </c>
      <c r="O107" s="155">
        <v>1464.2</v>
      </c>
      <c r="P107" s="155">
        <v>94.2</v>
      </c>
      <c r="Q107" s="155">
        <v>7.1</v>
      </c>
      <c r="R107" s="155">
        <v>46.8</v>
      </c>
      <c r="S107" s="155">
        <v>89.2</v>
      </c>
      <c r="T107" s="155">
        <v>341.4</v>
      </c>
      <c r="U107" s="155">
        <v>403.4</v>
      </c>
      <c r="V107" s="155">
        <v>56.4</v>
      </c>
      <c r="W107" s="155">
        <v>268.3</v>
      </c>
      <c r="X107" s="155">
        <v>78.8</v>
      </c>
      <c r="Y107" s="155">
        <v>117.4</v>
      </c>
      <c r="Z107" s="155">
        <v>8.1</v>
      </c>
      <c r="AA107" s="155">
        <v>1074.4000000000001</v>
      </c>
      <c r="AB107" s="155">
        <v>562.5</v>
      </c>
      <c r="AC107" s="155">
        <v>404.8</v>
      </c>
      <c r="AD107" s="155">
        <v>600.29999999999995</v>
      </c>
      <c r="AE107" s="155">
        <v>-201.2</v>
      </c>
      <c r="AF107" s="155">
        <v>5.8</v>
      </c>
      <c r="AG107" s="155">
        <v>157.69999999999999</v>
      </c>
      <c r="AH107" s="155">
        <v>55.7</v>
      </c>
      <c r="AI107" s="155">
        <v>-15.9</v>
      </c>
      <c r="AJ107" s="155">
        <v>119.8</v>
      </c>
      <c r="AK107" s="155">
        <v>74.5</v>
      </c>
      <c r="AL107" s="155">
        <v>45.3</v>
      </c>
      <c r="AM107" s="155">
        <v>-2</v>
      </c>
      <c r="AN107" s="155">
        <v>511.8</v>
      </c>
      <c r="AO107" s="155">
        <v>514.20000000000005</v>
      </c>
      <c r="AP107" s="155">
        <v>325.5</v>
      </c>
      <c r="AQ107" s="155">
        <v>188.7</v>
      </c>
      <c r="AR107" s="155">
        <v>-2.2999999999999998</v>
      </c>
      <c r="AS107" s="155">
        <v>0</v>
      </c>
      <c r="AT107" s="155">
        <v>-93.8</v>
      </c>
      <c r="AU107" s="155">
        <v>96.2</v>
      </c>
      <c r="AV107" s="157"/>
      <c r="AW107" s="157"/>
      <c r="AX107" s="157"/>
      <c r="AY107" s="157"/>
    </row>
    <row r="108" spans="1:51" x14ac:dyDescent="0.25">
      <c r="A108" s="152">
        <v>27485</v>
      </c>
      <c r="B108" s="155">
        <v>-1135.4000000000001</v>
      </c>
      <c r="C108" s="155">
        <v>1801.5</v>
      </c>
      <c r="D108" s="155">
        <v>811.5</v>
      </c>
      <c r="E108" s="150">
        <f t="shared" si="1"/>
        <v>927</v>
      </c>
      <c r="F108" s="155">
        <v>80.099999999999994</v>
      </c>
      <c r="G108" s="155">
        <v>35.4</v>
      </c>
      <c r="H108" s="155">
        <v>43</v>
      </c>
      <c r="I108" s="155">
        <v>172.6</v>
      </c>
      <c r="J108" s="155">
        <v>484.5</v>
      </c>
      <c r="K108" s="155">
        <v>46.3</v>
      </c>
      <c r="L108" s="155">
        <v>88.4</v>
      </c>
      <c r="M108" s="155">
        <v>39.6</v>
      </c>
      <c r="N108" s="155">
        <v>2936.9</v>
      </c>
      <c r="O108" s="155">
        <v>1709.4</v>
      </c>
      <c r="P108" s="155">
        <v>109.2</v>
      </c>
      <c r="Q108" s="155">
        <v>5.6</v>
      </c>
      <c r="R108" s="155">
        <v>56.9</v>
      </c>
      <c r="S108" s="155">
        <v>99.3</v>
      </c>
      <c r="T108" s="155">
        <v>377.1</v>
      </c>
      <c r="U108" s="155">
        <v>459.3</v>
      </c>
      <c r="V108" s="155">
        <v>66.400000000000006</v>
      </c>
      <c r="W108" s="155">
        <v>274</v>
      </c>
      <c r="X108" s="155">
        <v>118.9</v>
      </c>
      <c r="Y108" s="155">
        <v>113</v>
      </c>
      <c r="Z108" s="155">
        <v>7</v>
      </c>
      <c r="AA108" s="155">
        <v>874.3</v>
      </c>
      <c r="AB108" s="155">
        <v>838.4</v>
      </c>
      <c r="AC108" s="155">
        <v>623.4</v>
      </c>
      <c r="AD108" s="155">
        <v>807.4</v>
      </c>
      <c r="AE108" s="155">
        <v>-187.6</v>
      </c>
      <c r="AF108" s="155">
        <v>3.7</v>
      </c>
      <c r="AG108" s="155">
        <v>214.9</v>
      </c>
      <c r="AH108" s="155">
        <v>39.6</v>
      </c>
      <c r="AI108" s="155">
        <v>0</v>
      </c>
      <c r="AJ108" s="155">
        <v>173.3</v>
      </c>
      <c r="AK108" s="155">
        <v>110.2</v>
      </c>
      <c r="AL108" s="155">
        <v>63.1</v>
      </c>
      <c r="AM108" s="155">
        <v>2</v>
      </c>
      <c r="AN108" s="155">
        <v>35.9</v>
      </c>
      <c r="AO108" s="155">
        <v>351.5</v>
      </c>
      <c r="AP108" s="155">
        <v>263.5</v>
      </c>
      <c r="AQ108" s="155">
        <v>87.9</v>
      </c>
      <c r="AR108" s="155">
        <v>-315.60000000000002</v>
      </c>
      <c r="AS108" s="155">
        <v>0</v>
      </c>
      <c r="AT108" s="155">
        <v>165.2</v>
      </c>
      <c r="AU108" s="155">
        <v>-95.9</v>
      </c>
      <c r="AV108" s="157"/>
      <c r="AW108" s="157"/>
      <c r="AX108" s="157"/>
      <c r="AY108" s="157"/>
    </row>
    <row r="109" spans="1:51" x14ac:dyDescent="0.25">
      <c r="A109" s="153">
        <v>27576</v>
      </c>
      <c r="B109" s="155">
        <v>-1065.5999999999999</v>
      </c>
      <c r="C109" s="155">
        <v>1758.8</v>
      </c>
      <c r="D109" s="155">
        <v>728.8</v>
      </c>
      <c r="E109" s="150">
        <f t="shared" si="1"/>
        <v>856.6</v>
      </c>
      <c r="F109" s="155">
        <v>88.6</v>
      </c>
      <c r="G109" s="155">
        <v>39.200000000000003</v>
      </c>
      <c r="H109" s="155">
        <v>45.4</v>
      </c>
      <c r="I109" s="155">
        <v>190</v>
      </c>
      <c r="J109" s="155">
        <v>495.5</v>
      </c>
      <c r="K109" s="155">
        <v>47.5</v>
      </c>
      <c r="L109" s="155">
        <v>84</v>
      </c>
      <c r="M109" s="155">
        <v>39.799999999999997</v>
      </c>
      <c r="N109" s="155">
        <v>2824.4</v>
      </c>
      <c r="O109" s="155">
        <v>1621.5</v>
      </c>
      <c r="P109" s="155">
        <v>103.7</v>
      </c>
      <c r="Q109" s="155">
        <v>12.2</v>
      </c>
      <c r="R109" s="155">
        <v>72.5</v>
      </c>
      <c r="S109" s="155">
        <v>149.1</v>
      </c>
      <c r="T109" s="155">
        <v>389.4</v>
      </c>
      <c r="U109" s="155">
        <v>356.8</v>
      </c>
      <c r="V109" s="155">
        <v>31.8</v>
      </c>
      <c r="W109" s="155">
        <v>238.3</v>
      </c>
      <c r="X109" s="155">
        <v>86.7</v>
      </c>
      <c r="Y109" s="155">
        <v>115.2</v>
      </c>
      <c r="Z109" s="155">
        <v>4</v>
      </c>
      <c r="AA109" s="155">
        <v>1705.4</v>
      </c>
      <c r="AB109" s="155">
        <v>1145.0999999999999</v>
      </c>
      <c r="AC109" s="155">
        <v>947</v>
      </c>
      <c r="AD109" s="155">
        <v>1166.2</v>
      </c>
      <c r="AE109" s="155">
        <v>-223</v>
      </c>
      <c r="AF109" s="155">
        <v>3.7</v>
      </c>
      <c r="AG109" s="155">
        <v>198.1</v>
      </c>
      <c r="AH109" s="155">
        <v>62</v>
      </c>
      <c r="AI109" s="155">
        <v>-16.600000000000001</v>
      </c>
      <c r="AJ109" s="155">
        <v>159.69999999999999</v>
      </c>
      <c r="AK109" s="155">
        <v>91</v>
      </c>
      <c r="AL109" s="155">
        <v>68.599999999999994</v>
      </c>
      <c r="AM109" s="155">
        <v>-7</v>
      </c>
      <c r="AN109" s="155">
        <v>560.29999999999995</v>
      </c>
      <c r="AO109" s="155">
        <v>17.399999999999999</v>
      </c>
      <c r="AP109" s="155">
        <v>-37.6</v>
      </c>
      <c r="AQ109" s="155">
        <v>54.9</v>
      </c>
      <c r="AR109" s="155">
        <v>542.9</v>
      </c>
      <c r="AS109" s="155">
        <v>0</v>
      </c>
      <c r="AT109" s="155">
        <v>-711.7</v>
      </c>
      <c r="AU109" s="155">
        <v>-71.8</v>
      </c>
      <c r="AV109" s="157"/>
      <c r="AW109" s="157"/>
      <c r="AX109" s="157"/>
      <c r="AY109" s="157"/>
    </row>
    <row r="110" spans="1:51" x14ac:dyDescent="0.25">
      <c r="A110" s="154">
        <v>27668</v>
      </c>
      <c r="B110" s="155">
        <v>-1357.2</v>
      </c>
      <c r="C110" s="155">
        <v>1887.1</v>
      </c>
      <c r="D110" s="155">
        <v>808.5</v>
      </c>
      <c r="E110" s="150">
        <f t="shared" si="1"/>
        <v>940.2</v>
      </c>
      <c r="F110" s="155">
        <v>97.7</v>
      </c>
      <c r="G110" s="155">
        <v>34</v>
      </c>
      <c r="H110" s="155">
        <v>45.2</v>
      </c>
      <c r="I110" s="155">
        <v>210.3</v>
      </c>
      <c r="J110" s="155">
        <v>517</v>
      </c>
      <c r="K110" s="155">
        <v>46.6</v>
      </c>
      <c r="L110" s="155">
        <v>88.9</v>
      </c>
      <c r="M110" s="155">
        <v>38.9</v>
      </c>
      <c r="N110" s="155">
        <v>3244.3</v>
      </c>
      <c r="O110" s="155">
        <v>1904.3</v>
      </c>
      <c r="P110" s="155">
        <v>122</v>
      </c>
      <c r="Q110" s="155">
        <v>8</v>
      </c>
      <c r="R110" s="155">
        <v>62.9</v>
      </c>
      <c r="S110" s="155">
        <v>108.2</v>
      </c>
      <c r="T110" s="155">
        <v>480.9</v>
      </c>
      <c r="U110" s="155">
        <v>426.6</v>
      </c>
      <c r="V110" s="155">
        <v>55</v>
      </c>
      <c r="W110" s="155">
        <v>251</v>
      </c>
      <c r="X110" s="155">
        <v>120.7</v>
      </c>
      <c r="Y110" s="155">
        <v>129</v>
      </c>
      <c r="Z110" s="155">
        <v>2.2999999999999998</v>
      </c>
      <c r="AA110" s="155">
        <v>1804.8</v>
      </c>
      <c r="AB110" s="155">
        <v>1826.7</v>
      </c>
      <c r="AC110" s="155">
        <v>1608</v>
      </c>
      <c r="AD110" s="155">
        <v>1847.8</v>
      </c>
      <c r="AE110" s="155">
        <v>-243.3</v>
      </c>
      <c r="AF110" s="155">
        <v>3.5</v>
      </c>
      <c r="AG110" s="155">
        <v>218.7</v>
      </c>
      <c r="AH110" s="155">
        <v>46.7</v>
      </c>
      <c r="AI110" s="155">
        <v>-3.5</v>
      </c>
      <c r="AJ110" s="155">
        <v>182.4</v>
      </c>
      <c r="AK110" s="155">
        <v>102</v>
      </c>
      <c r="AL110" s="155">
        <v>80.400000000000006</v>
      </c>
      <c r="AM110" s="155">
        <v>-7</v>
      </c>
      <c r="AN110" s="155">
        <v>-21.9</v>
      </c>
      <c r="AO110" s="155">
        <v>398.5</v>
      </c>
      <c r="AP110" s="155">
        <v>213</v>
      </c>
      <c r="AQ110" s="155">
        <v>185.5</v>
      </c>
      <c r="AR110" s="155">
        <v>-420.4</v>
      </c>
      <c r="AS110" s="155">
        <v>0</v>
      </c>
      <c r="AT110" s="155">
        <v>-211</v>
      </c>
      <c r="AU110" s="155">
        <v>236.6</v>
      </c>
      <c r="AV110" s="157"/>
      <c r="AW110" s="157"/>
      <c r="AX110" s="157"/>
      <c r="AY110" s="157"/>
    </row>
    <row r="111" spans="1:51" x14ac:dyDescent="0.25">
      <c r="A111" s="149">
        <v>27760</v>
      </c>
      <c r="B111" s="155">
        <v>-907.6</v>
      </c>
      <c r="C111" s="155">
        <v>1939.9</v>
      </c>
      <c r="D111" s="155">
        <v>811.5</v>
      </c>
      <c r="E111" s="150">
        <f t="shared" si="1"/>
        <v>932.5</v>
      </c>
      <c r="F111" s="155">
        <v>85.4</v>
      </c>
      <c r="G111" s="155">
        <v>35.6</v>
      </c>
      <c r="H111" s="155">
        <v>48.2</v>
      </c>
      <c r="I111" s="155">
        <v>240.9</v>
      </c>
      <c r="J111" s="155">
        <v>527.70000000000005</v>
      </c>
      <c r="K111" s="155">
        <v>44.2</v>
      </c>
      <c r="L111" s="155">
        <v>106.6</v>
      </c>
      <c r="M111" s="155">
        <v>39.9</v>
      </c>
      <c r="N111" s="155">
        <v>2847.6</v>
      </c>
      <c r="O111" s="155">
        <v>1496.4</v>
      </c>
      <c r="P111" s="155">
        <v>90.3</v>
      </c>
      <c r="Q111" s="155">
        <v>12.8</v>
      </c>
      <c r="R111" s="155">
        <v>51.4</v>
      </c>
      <c r="S111" s="155">
        <v>76.8</v>
      </c>
      <c r="T111" s="155">
        <v>488.2</v>
      </c>
      <c r="U111" s="155">
        <v>492.3</v>
      </c>
      <c r="V111" s="155">
        <v>108.7</v>
      </c>
      <c r="W111" s="155">
        <v>290.7</v>
      </c>
      <c r="X111" s="155">
        <v>92.8</v>
      </c>
      <c r="Y111" s="155">
        <v>130.30000000000001</v>
      </c>
      <c r="Z111" s="155">
        <v>9.1</v>
      </c>
      <c r="AA111" s="155">
        <v>1201</v>
      </c>
      <c r="AB111" s="155">
        <v>1022.4</v>
      </c>
      <c r="AC111" s="155">
        <v>767.2</v>
      </c>
      <c r="AD111" s="155">
        <v>1064.7</v>
      </c>
      <c r="AE111" s="155">
        <v>-287.5</v>
      </c>
      <c r="AF111" s="155">
        <v>-10</v>
      </c>
      <c r="AG111" s="155">
        <v>255.3</v>
      </c>
      <c r="AH111" s="155">
        <v>110.3</v>
      </c>
      <c r="AI111" s="155">
        <v>-10.1</v>
      </c>
      <c r="AJ111" s="155">
        <v>153.6</v>
      </c>
      <c r="AK111" s="155">
        <v>149</v>
      </c>
      <c r="AL111" s="155">
        <v>4.5999999999999996</v>
      </c>
      <c r="AM111" s="155">
        <v>1.5</v>
      </c>
      <c r="AN111" s="155">
        <v>178.6</v>
      </c>
      <c r="AO111" s="155">
        <v>38</v>
      </c>
      <c r="AP111" s="155">
        <v>117.4</v>
      </c>
      <c r="AQ111" s="155">
        <v>-79.5</v>
      </c>
      <c r="AR111" s="155">
        <v>140.6</v>
      </c>
      <c r="AS111" s="155">
        <v>0</v>
      </c>
      <c r="AT111" s="155">
        <v>-337.8</v>
      </c>
      <c r="AU111" s="155">
        <v>-44.4</v>
      </c>
      <c r="AV111" s="157"/>
      <c r="AW111" s="157"/>
      <c r="AX111" s="157"/>
      <c r="AY111" s="157"/>
    </row>
    <row r="112" spans="1:51" x14ac:dyDescent="0.25">
      <c r="A112" s="152">
        <v>27851</v>
      </c>
      <c r="B112" s="155">
        <v>-1075.5999999999999</v>
      </c>
      <c r="C112" s="155">
        <v>2206.6</v>
      </c>
      <c r="D112" s="155">
        <v>1023.5</v>
      </c>
      <c r="E112" s="150">
        <f t="shared" si="1"/>
        <v>1152.1000000000001</v>
      </c>
      <c r="F112" s="155">
        <v>97.4</v>
      </c>
      <c r="G112" s="155">
        <v>31.2</v>
      </c>
      <c r="H112" s="155">
        <v>46.5</v>
      </c>
      <c r="I112" s="155">
        <v>206</v>
      </c>
      <c r="J112" s="155">
        <v>589.4</v>
      </c>
      <c r="K112" s="155">
        <v>46.1</v>
      </c>
      <c r="L112" s="155">
        <v>118.6</v>
      </c>
      <c r="M112" s="155">
        <v>47.7</v>
      </c>
      <c r="N112" s="155">
        <v>3282.2</v>
      </c>
      <c r="O112" s="155">
        <v>1734.3</v>
      </c>
      <c r="P112" s="155">
        <v>104.4</v>
      </c>
      <c r="Q112" s="155">
        <v>11.2</v>
      </c>
      <c r="R112" s="155">
        <v>73.099999999999994</v>
      </c>
      <c r="S112" s="155">
        <v>133.9</v>
      </c>
      <c r="T112" s="155">
        <v>526.1</v>
      </c>
      <c r="U112" s="155">
        <v>545.9</v>
      </c>
      <c r="V112" s="155">
        <v>126.6</v>
      </c>
      <c r="W112" s="155">
        <v>321.89999999999998</v>
      </c>
      <c r="X112" s="155">
        <v>97.4</v>
      </c>
      <c r="Y112" s="155">
        <v>143.6</v>
      </c>
      <c r="Z112" s="155">
        <v>9.6999999999999993</v>
      </c>
      <c r="AA112" s="155">
        <v>1773.9</v>
      </c>
      <c r="AB112" s="155">
        <v>1198.2</v>
      </c>
      <c r="AC112" s="155">
        <v>942.3</v>
      </c>
      <c r="AD112" s="155">
        <v>1218.0999999999999</v>
      </c>
      <c r="AE112" s="155">
        <v>-267.60000000000002</v>
      </c>
      <c r="AF112" s="155">
        <v>-8.1999999999999993</v>
      </c>
      <c r="AG112" s="155">
        <v>255.8</v>
      </c>
      <c r="AH112" s="155">
        <v>66.099999999999994</v>
      </c>
      <c r="AI112" s="155">
        <v>-1.9</v>
      </c>
      <c r="AJ112" s="155">
        <v>219.6</v>
      </c>
      <c r="AK112" s="155">
        <v>212.2</v>
      </c>
      <c r="AL112" s="155">
        <v>7.4</v>
      </c>
      <c r="AM112" s="155">
        <v>-28</v>
      </c>
      <c r="AN112" s="155">
        <v>575.70000000000005</v>
      </c>
      <c r="AO112" s="155">
        <v>654.70000000000005</v>
      </c>
      <c r="AP112" s="155">
        <v>392.6</v>
      </c>
      <c r="AQ112" s="155">
        <v>262.10000000000002</v>
      </c>
      <c r="AR112" s="155">
        <v>-79</v>
      </c>
      <c r="AS112" s="155">
        <v>0</v>
      </c>
      <c r="AT112" s="155">
        <v>-1083.3</v>
      </c>
      <c r="AU112" s="155">
        <v>-385</v>
      </c>
      <c r="AV112" s="157"/>
      <c r="AW112" s="157"/>
      <c r="AX112" s="157"/>
      <c r="AY112" s="157"/>
    </row>
    <row r="113" spans="1:51" x14ac:dyDescent="0.25">
      <c r="A113" s="153">
        <v>27942</v>
      </c>
      <c r="B113" s="155">
        <v>-1079.7</v>
      </c>
      <c r="C113" s="155">
        <v>1939.2</v>
      </c>
      <c r="D113" s="155">
        <v>749.4</v>
      </c>
      <c r="E113" s="150">
        <f t="shared" si="1"/>
        <v>880.3</v>
      </c>
      <c r="F113" s="155">
        <v>92.8</v>
      </c>
      <c r="G113" s="155">
        <v>38.1</v>
      </c>
      <c r="H113" s="155">
        <v>42.6</v>
      </c>
      <c r="I113" s="155">
        <v>184.9</v>
      </c>
      <c r="J113" s="155">
        <v>633.6</v>
      </c>
      <c r="K113" s="155">
        <v>41.9</v>
      </c>
      <c r="L113" s="155">
        <v>107.9</v>
      </c>
      <c r="M113" s="155">
        <v>48</v>
      </c>
      <c r="N113" s="155">
        <v>3019</v>
      </c>
      <c r="O113" s="155">
        <v>1563.8</v>
      </c>
      <c r="P113" s="155">
        <v>94.3</v>
      </c>
      <c r="Q113" s="155">
        <v>17.8</v>
      </c>
      <c r="R113" s="155">
        <v>90.5</v>
      </c>
      <c r="S113" s="155">
        <v>146.69999999999999</v>
      </c>
      <c r="T113" s="155">
        <v>498.4</v>
      </c>
      <c r="U113" s="155">
        <v>468.8</v>
      </c>
      <c r="V113" s="155">
        <v>69.5</v>
      </c>
      <c r="W113" s="155">
        <v>302.10000000000002</v>
      </c>
      <c r="X113" s="155">
        <v>97.2</v>
      </c>
      <c r="Y113" s="155">
        <v>136.4</v>
      </c>
      <c r="Z113" s="155">
        <v>2.2999999999999998</v>
      </c>
      <c r="AA113" s="155">
        <v>836.7</v>
      </c>
      <c r="AB113" s="155">
        <v>1039.8</v>
      </c>
      <c r="AC113" s="155">
        <v>925.2</v>
      </c>
      <c r="AD113" s="155">
        <v>1223.8</v>
      </c>
      <c r="AE113" s="155">
        <v>-292.2</v>
      </c>
      <c r="AF113" s="155">
        <v>-6.4</v>
      </c>
      <c r="AG113" s="155">
        <v>114.6</v>
      </c>
      <c r="AH113" s="155">
        <v>37.799999999999997</v>
      </c>
      <c r="AI113" s="155">
        <v>0</v>
      </c>
      <c r="AJ113" s="155">
        <v>89.8</v>
      </c>
      <c r="AK113" s="155">
        <v>71.8</v>
      </c>
      <c r="AL113" s="155">
        <v>18</v>
      </c>
      <c r="AM113" s="155">
        <v>-13</v>
      </c>
      <c r="AN113" s="155">
        <v>-203.1</v>
      </c>
      <c r="AO113" s="155">
        <v>505.3</v>
      </c>
      <c r="AP113" s="155">
        <v>248.9</v>
      </c>
      <c r="AQ113" s="155">
        <v>256.39999999999998</v>
      </c>
      <c r="AR113" s="155">
        <v>-708.4</v>
      </c>
      <c r="AS113" s="155">
        <v>0</v>
      </c>
      <c r="AT113" s="155">
        <v>-410.5</v>
      </c>
      <c r="AU113" s="155">
        <v>-653.5</v>
      </c>
      <c r="AV113" s="157"/>
      <c r="AW113" s="157"/>
      <c r="AX113" s="157"/>
      <c r="AY113" s="157"/>
    </row>
    <row r="114" spans="1:51" x14ac:dyDescent="0.25">
      <c r="A114" s="154">
        <v>28034</v>
      </c>
      <c r="B114" s="155">
        <v>-620.4</v>
      </c>
      <c r="C114" s="155">
        <v>2191.4</v>
      </c>
      <c r="D114" s="155">
        <v>1071.0999999999999</v>
      </c>
      <c r="E114" s="150">
        <f t="shared" si="1"/>
        <v>1216.4000000000001</v>
      </c>
      <c r="F114" s="155">
        <v>89.9</v>
      </c>
      <c r="G114" s="155">
        <v>55.4</v>
      </c>
      <c r="H114" s="155">
        <v>47.5</v>
      </c>
      <c r="I114" s="155">
        <v>203.8</v>
      </c>
      <c r="J114" s="155">
        <v>515.70000000000005</v>
      </c>
      <c r="K114" s="155">
        <v>42.1</v>
      </c>
      <c r="L114" s="155">
        <v>124.5</v>
      </c>
      <c r="M114" s="155">
        <v>41.5</v>
      </c>
      <c r="N114" s="155">
        <v>2811.8</v>
      </c>
      <c r="O114" s="155">
        <v>1505.4</v>
      </c>
      <c r="P114" s="155">
        <v>90.9</v>
      </c>
      <c r="Q114" s="155">
        <v>86.9</v>
      </c>
      <c r="R114" s="155">
        <v>50.1</v>
      </c>
      <c r="S114" s="155">
        <v>65.7</v>
      </c>
      <c r="T114" s="155">
        <v>334.1</v>
      </c>
      <c r="U114" s="155">
        <v>563.5</v>
      </c>
      <c r="V114" s="155">
        <v>41.9</v>
      </c>
      <c r="W114" s="155">
        <v>403.9</v>
      </c>
      <c r="X114" s="155">
        <v>117.7</v>
      </c>
      <c r="Y114" s="155">
        <v>113.7</v>
      </c>
      <c r="Z114" s="155">
        <v>1.4</v>
      </c>
      <c r="AA114" s="155">
        <v>1258.3</v>
      </c>
      <c r="AB114" s="155">
        <v>1441.3</v>
      </c>
      <c r="AC114" s="155">
        <v>1580</v>
      </c>
      <c r="AD114" s="155">
        <v>1911.4</v>
      </c>
      <c r="AE114" s="155">
        <v>-308.89999999999998</v>
      </c>
      <c r="AF114" s="155">
        <v>-22.4</v>
      </c>
      <c r="AG114" s="155">
        <v>-138.80000000000001</v>
      </c>
      <c r="AH114" s="155">
        <v>-2.5</v>
      </c>
      <c r="AI114" s="155">
        <v>0</v>
      </c>
      <c r="AJ114" s="155">
        <v>-122.3</v>
      </c>
      <c r="AK114" s="155">
        <v>-110</v>
      </c>
      <c r="AL114" s="155">
        <v>-12.3</v>
      </c>
      <c r="AM114" s="155">
        <v>-14</v>
      </c>
      <c r="AN114" s="155">
        <v>-182.9</v>
      </c>
      <c r="AO114" s="155">
        <v>-76</v>
      </c>
      <c r="AP114" s="155">
        <v>119.1</v>
      </c>
      <c r="AQ114" s="155">
        <v>-195.1</v>
      </c>
      <c r="AR114" s="155">
        <v>-107</v>
      </c>
      <c r="AS114" s="155">
        <v>0</v>
      </c>
      <c r="AT114" s="155">
        <v>-559</v>
      </c>
      <c r="AU114" s="155">
        <v>79</v>
      </c>
      <c r="AV114" s="157"/>
      <c r="AW114" s="157"/>
      <c r="AX114" s="157"/>
      <c r="AY114" s="157"/>
    </row>
    <row r="115" spans="1:51" x14ac:dyDescent="0.25">
      <c r="A115" s="149">
        <v>28126</v>
      </c>
      <c r="B115" s="155">
        <v>-20.7</v>
      </c>
      <c r="C115" s="155">
        <v>2359</v>
      </c>
      <c r="D115" s="155">
        <v>1255.4000000000001</v>
      </c>
      <c r="E115" s="150">
        <f t="shared" si="1"/>
        <v>1385.9</v>
      </c>
      <c r="F115" s="155">
        <v>77.599999999999994</v>
      </c>
      <c r="G115" s="155">
        <v>52.9</v>
      </c>
      <c r="H115" s="155">
        <v>52.1</v>
      </c>
      <c r="I115" s="155">
        <v>226.5</v>
      </c>
      <c r="J115" s="155">
        <v>499.3</v>
      </c>
      <c r="K115" s="155">
        <v>49.2</v>
      </c>
      <c r="L115" s="155">
        <v>102.2</v>
      </c>
      <c r="M115" s="155">
        <v>43.8</v>
      </c>
      <c r="N115" s="155">
        <v>2379.6999999999998</v>
      </c>
      <c r="O115" s="155">
        <v>1214.8</v>
      </c>
      <c r="P115" s="155">
        <v>67.7</v>
      </c>
      <c r="Q115" s="155">
        <v>7.3</v>
      </c>
      <c r="R115" s="155">
        <v>48.6</v>
      </c>
      <c r="S115" s="155">
        <v>64.599999999999994</v>
      </c>
      <c r="T115" s="155">
        <v>313</v>
      </c>
      <c r="U115" s="155">
        <v>530.4</v>
      </c>
      <c r="V115" s="155">
        <v>41.3</v>
      </c>
      <c r="W115" s="155">
        <v>381.6</v>
      </c>
      <c r="X115" s="155">
        <v>107.5</v>
      </c>
      <c r="Y115" s="155">
        <v>127.3</v>
      </c>
      <c r="Z115" s="155">
        <v>6.1</v>
      </c>
      <c r="AA115" s="155">
        <v>-52</v>
      </c>
      <c r="AB115" s="155">
        <v>284.60000000000002</v>
      </c>
      <c r="AC115" s="155">
        <v>324.10000000000002</v>
      </c>
      <c r="AD115" s="155">
        <v>675.7</v>
      </c>
      <c r="AE115" s="155">
        <v>-350.4</v>
      </c>
      <c r="AF115" s="155">
        <v>-1.2</v>
      </c>
      <c r="AG115" s="155">
        <v>-39.6</v>
      </c>
      <c r="AH115" s="155">
        <v>77.900000000000006</v>
      </c>
      <c r="AI115" s="155">
        <v>0</v>
      </c>
      <c r="AJ115" s="155">
        <v>-93.5</v>
      </c>
      <c r="AK115" s="155">
        <v>-39</v>
      </c>
      <c r="AL115" s="155">
        <v>-54.4</v>
      </c>
      <c r="AM115" s="155">
        <v>-24</v>
      </c>
      <c r="AN115" s="155">
        <v>-336.5</v>
      </c>
      <c r="AO115" s="155">
        <v>-1.7</v>
      </c>
      <c r="AP115" s="155">
        <v>275.60000000000002</v>
      </c>
      <c r="AQ115" s="155">
        <v>-277.3</v>
      </c>
      <c r="AR115" s="155">
        <v>-334.8</v>
      </c>
      <c r="AS115" s="155">
        <v>0</v>
      </c>
      <c r="AT115" s="155">
        <v>282.8</v>
      </c>
      <c r="AU115" s="155">
        <v>210.1</v>
      </c>
      <c r="AV115" s="157"/>
      <c r="AW115" s="157"/>
      <c r="AX115" s="157"/>
      <c r="AY115" s="157"/>
    </row>
    <row r="116" spans="1:51" x14ac:dyDescent="0.25">
      <c r="A116" s="152">
        <v>28216</v>
      </c>
      <c r="B116" s="155">
        <v>-389.3</v>
      </c>
      <c r="C116" s="155">
        <v>2284.8000000000002</v>
      </c>
      <c r="D116" s="155">
        <v>1190.3</v>
      </c>
      <c r="E116" s="150">
        <f t="shared" si="1"/>
        <v>1317.6</v>
      </c>
      <c r="F116" s="155">
        <v>85.6</v>
      </c>
      <c r="G116" s="155">
        <v>41.7</v>
      </c>
      <c r="H116" s="155">
        <v>48.3</v>
      </c>
      <c r="I116" s="155">
        <v>199.8</v>
      </c>
      <c r="J116" s="155">
        <v>512.9</v>
      </c>
      <c r="K116" s="155">
        <v>53.5</v>
      </c>
      <c r="L116" s="155">
        <v>103.6</v>
      </c>
      <c r="M116" s="155">
        <v>49.1</v>
      </c>
      <c r="N116" s="155">
        <v>2674.1</v>
      </c>
      <c r="O116" s="155">
        <v>1422.4</v>
      </c>
      <c r="P116" s="155">
        <v>79.3</v>
      </c>
      <c r="Q116" s="155">
        <v>6.4</v>
      </c>
      <c r="R116" s="155">
        <v>62.8</v>
      </c>
      <c r="S116" s="155">
        <v>104.3</v>
      </c>
      <c r="T116" s="155">
        <v>337.2</v>
      </c>
      <c r="U116" s="155">
        <v>523.1</v>
      </c>
      <c r="V116" s="155">
        <v>39.9</v>
      </c>
      <c r="W116" s="155">
        <v>377.1</v>
      </c>
      <c r="X116" s="155">
        <v>106</v>
      </c>
      <c r="Y116" s="155">
        <v>125</v>
      </c>
      <c r="Z116" s="155">
        <v>13.6</v>
      </c>
      <c r="AA116" s="155">
        <v>941.4</v>
      </c>
      <c r="AB116" s="155">
        <v>838.4</v>
      </c>
      <c r="AC116" s="155">
        <v>770.8</v>
      </c>
      <c r="AD116" s="155">
        <v>1264</v>
      </c>
      <c r="AE116" s="155">
        <v>-473</v>
      </c>
      <c r="AF116" s="155">
        <v>-20.2</v>
      </c>
      <c r="AG116" s="155">
        <v>67.599999999999994</v>
      </c>
      <c r="AH116" s="155">
        <v>81.900000000000006</v>
      </c>
      <c r="AI116" s="155">
        <v>0</v>
      </c>
      <c r="AJ116" s="155">
        <v>-2.2999999999999998</v>
      </c>
      <c r="AK116" s="155">
        <v>12.8</v>
      </c>
      <c r="AL116" s="155">
        <v>-15.1</v>
      </c>
      <c r="AM116" s="155">
        <v>-12</v>
      </c>
      <c r="AN116" s="155">
        <v>103</v>
      </c>
      <c r="AO116" s="155">
        <v>11.1</v>
      </c>
      <c r="AP116" s="155">
        <v>19.5</v>
      </c>
      <c r="AQ116" s="155">
        <v>-8.5</v>
      </c>
      <c r="AR116" s="155">
        <v>91.9</v>
      </c>
      <c r="AS116" s="155">
        <v>0</v>
      </c>
      <c r="AT116" s="155">
        <v>-378.7</v>
      </c>
      <c r="AU116" s="155">
        <v>173.4</v>
      </c>
      <c r="AV116" s="157"/>
      <c r="AW116" s="157"/>
      <c r="AX116" s="157"/>
      <c r="AY116" s="157"/>
    </row>
    <row r="117" spans="1:51" x14ac:dyDescent="0.25">
      <c r="A117" s="153">
        <v>28307</v>
      </c>
      <c r="B117" s="155">
        <v>-669.4</v>
      </c>
      <c r="C117" s="155">
        <v>2096.8000000000002</v>
      </c>
      <c r="D117" s="155">
        <v>971.8</v>
      </c>
      <c r="E117" s="150">
        <f t="shared" si="1"/>
        <v>1097.0999999999999</v>
      </c>
      <c r="F117" s="155">
        <v>88</v>
      </c>
      <c r="G117" s="155">
        <v>37.299999999999997</v>
      </c>
      <c r="H117" s="155">
        <v>51.7</v>
      </c>
      <c r="I117" s="155">
        <v>201.6</v>
      </c>
      <c r="J117" s="155">
        <v>539.9</v>
      </c>
      <c r="K117" s="155">
        <v>58</v>
      </c>
      <c r="L117" s="155">
        <v>97.4</v>
      </c>
      <c r="M117" s="155">
        <v>51.2</v>
      </c>
      <c r="N117" s="155">
        <v>2766.2</v>
      </c>
      <c r="O117" s="155">
        <v>1479.8</v>
      </c>
      <c r="P117" s="155">
        <v>82.6</v>
      </c>
      <c r="Q117" s="155">
        <v>9</v>
      </c>
      <c r="R117" s="155">
        <v>75.599999999999994</v>
      </c>
      <c r="S117" s="155">
        <v>134</v>
      </c>
      <c r="T117" s="155">
        <v>355.1</v>
      </c>
      <c r="U117" s="155">
        <v>494.6</v>
      </c>
      <c r="V117" s="155">
        <v>61.8</v>
      </c>
      <c r="W117" s="155">
        <v>333.9</v>
      </c>
      <c r="X117" s="155">
        <v>98.9</v>
      </c>
      <c r="Y117" s="155">
        <v>133.5</v>
      </c>
      <c r="Z117" s="155">
        <v>2</v>
      </c>
      <c r="AA117" s="155">
        <v>722.5</v>
      </c>
      <c r="AB117" s="155">
        <v>1104.3</v>
      </c>
      <c r="AC117" s="155">
        <v>936.3</v>
      </c>
      <c r="AD117" s="155">
        <v>1410.3</v>
      </c>
      <c r="AE117" s="155">
        <v>-457.8</v>
      </c>
      <c r="AF117" s="155">
        <v>-16.2</v>
      </c>
      <c r="AG117" s="155">
        <v>168.1</v>
      </c>
      <c r="AH117" s="155">
        <v>71.900000000000006</v>
      </c>
      <c r="AI117" s="155">
        <v>0</v>
      </c>
      <c r="AJ117" s="155">
        <v>99.2</v>
      </c>
      <c r="AK117" s="155">
        <v>137.19999999999999</v>
      </c>
      <c r="AL117" s="155">
        <v>-37.9</v>
      </c>
      <c r="AM117" s="155">
        <v>-3</v>
      </c>
      <c r="AN117" s="155">
        <v>-381.9</v>
      </c>
      <c r="AO117" s="155">
        <v>-378.5</v>
      </c>
      <c r="AP117" s="155">
        <v>-329</v>
      </c>
      <c r="AQ117" s="155">
        <v>-49.5</v>
      </c>
      <c r="AR117" s="155">
        <v>-3.4</v>
      </c>
      <c r="AS117" s="155">
        <v>0</v>
      </c>
      <c r="AT117" s="155">
        <v>171.7</v>
      </c>
      <c r="AU117" s="155">
        <v>224.8</v>
      </c>
      <c r="AV117" s="157"/>
      <c r="AW117" s="157"/>
      <c r="AX117" s="157"/>
      <c r="AY117" s="157"/>
    </row>
    <row r="118" spans="1:51" x14ac:dyDescent="0.25">
      <c r="A118" s="154">
        <v>28399</v>
      </c>
      <c r="B118" s="155">
        <v>-520.20000000000005</v>
      </c>
      <c r="C118" s="155">
        <v>2433.4</v>
      </c>
      <c r="D118" s="155">
        <v>1232.2</v>
      </c>
      <c r="E118" s="150">
        <f t="shared" si="1"/>
        <v>1392.3000000000002</v>
      </c>
      <c r="F118" s="155">
        <v>93.4</v>
      </c>
      <c r="G118" s="155">
        <v>66.7</v>
      </c>
      <c r="H118" s="155">
        <v>54.6</v>
      </c>
      <c r="I118" s="155">
        <v>238.6</v>
      </c>
      <c r="J118" s="155">
        <v>523.79999999999995</v>
      </c>
      <c r="K118" s="155">
        <v>69.400000000000006</v>
      </c>
      <c r="L118" s="155">
        <v>105</v>
      </c>
      <c r="M118" s="155">
        <v>49.6</v>
      </c>
      <c r="N118" s="155">
        <v>2953.6</v>
      </c>
      <c r="O118" s="155">
        <v>1587.5</v>
      </c>
      <c r="P118" s="155">
        <v>88.4</v>
      </c>
      <c r="Q118" s="155">
        <v>8.4</v>
      </c>
      <c r="R118" s="155">
        <v>65.599999999999994</v>
      </c>
      <c r="S118" s="155">
        <v>93.1</v>
      </c>
      <c r="T118" s="155">
        <v>355.8</v>
      </c>
      <c r="U118" s="155">
        <v>615</v>
      </c>
      <c r="V118" s="155">
        <v>46</v>
      </c>
      <c r="W118" s="155">
        <v>449.7</v>
      </c>
      <c r="X118" s="155">
        <v>119.3</v>
      </c>
      <c r="Y118" s="155">
        <v>138.19999999999999</v>
      </c>
      <c r="Z118" s="155">
        <v>1.7</v>
      </c>
      <c r="AA118" s="155">
        <v>665.1</v>
      </c>
      <c r="AB118" s="155">
        <v>2045</v>
      </c>
      <c r="AC118" s="155">
        <v>1841.1</v>
      </c>
      <c r="AD118" s="155">
        <v>2882.3</v>
      </c>
      <c r="AE118" s="155">
        <v>-1013.8</v>
      </c>
      <c r="AF118" s="155">
        <v>-27.4</v>
      </c>
      <c r="AG118" s="155">
        <v>203.8</v>
      </c>
      <c r="AH118" s="155">
        <v>95.3</v>
      </c>
      <c r="AI118" s="155">
        <v>0</v>
      </c>
      <c r="AJ118" s="155">
        <v>100.4</v>
      </c>
      <c r="AK118" s="155">
        <v>15.1</v>
      </c>
      <c r="AL118" s="155">
        <v>85.3</v>
      </c>
      <c r="AM118" s="155">
        <v>8.1</v>
      </c>
      <c r="AN118" s="155">
        <v>-1379.9</v>
      </c>
      <c r="AO118" s="155">
        <v>-698.6</v>
      </c>
      <c r="AP118" s="155">
        <v>-915.9</v>
      </c>
      <c r="AQ118" s="155">
        <v>217.2</v>
      </c>
      <c r="AR118" s="155">
        <v>-681.2</v>
      </c>
      <c r="AS118" s="155">
        <v>0</v>
      </c>
      <c r="AT118" s="155">
        <v>-96.1</v>
      </c>
      <c r="AU118" s="155">
        <v>48.8</v>
      </c>
      <c r="AV118" s="157"/>
      <c r="AW118" s="157"/>
      <c r="AX118" s="157"/>
      <c r="AY118" s="157"/>
    </row>
    <row r="119" spans="1:51" x14ac:dyDescent="0.25">
      <c r="A119" s="149">
        <v>28491</v>
      </c>
      <c r="B119" s="155">
        <v>-139.1</v>
      </c>
      <c r="C119" s="155">
        <v>2714.6</v>
      </c>
      <c r="D119" s="155">
        <v>1341</v>
      </c>
      <c r="E119" s="150">
        <f t="shared" si="1"/>
        <v>1491.3</v>
      </c>
      <c r="F119" s="155">
        <v>88.3</v>
      </c>
      <c r="G119" s="155">
        <v>62</v>
      </c>
      <c r="H119" s="155">
        <v>67.099999999999994</v>
      </c>
      <c r="I119" s="155">
        <v>333.2</v>
      </c>
      <c r="J119" s="155">
        <v>565</v>
      </c>
      <c r="K119" s="155">
        <v>87.7</v>
      </c>
      <c r="L119" s="155">
        <v>121.4</v>
      </c>
      <c r="M119" s="155">
        <v>49.1</v>
      </c>
      <c r="N119" s="155">
        <v>2853.7</v>
      </c>
      <c r="O119" s="155">
        <v>1580.5</v>
      </c>
      <c r="P119" s="155">
        <v>80.099999999999994</v>
      </c>
      <c r="Q119" s="155">
        <v>13.3</v>
      </c>
      <c r="R119" s="155">
        <v>68.7</v>
      </c>
      <c r="S119" s="155">
        <v>102.4</v>
      </c>
      <c r="T119" s="155">
        <v>361.6</v>
      </c>
      <c r="U119" s="155">
        <v>506.5</v>
      </c>
      <c r="V119" s="155">
        <v>46.7</v>
      </c>
      <c r="W119" s="155">
        <v>322.5</v>
      </c>
      <c r="X119" s="155">
        <v>137.30000000000001</v>
      </c>
      <c r="Y119" s="155">
        <v>135.19999999999999</v>
      </c>
      <c r="Z119" s="155">
        <v>5.5</v>
      </c>
      <c r="AA119" s="155">
        <v>758.9</v>
      </c>
      <c r="AB119" s="155">
        <v>928.3</v>
      </c>
      <c r="AC119" s="155">
        <v>529.1</v>
      </c>
      <c r="AD119" s="155">
        <v>1253.0999999999999</v>
      </c>
      <c r="AE119" s="155">
        <v>-716.6</v>
      </c>
      <c r="AF119" s="155">
        <v>-7.4</v>
      </c>
      <c r="AG119" s="155">
        <v>399.2</v>
      </c>
      <c r="AH119" s="155">
        <v>176.4</v>
      </c>
      <c r="AI119" s="155">
        <v>0</v>
      </c>
      <c r="AJ119" s="155">
        <v>226.8</v>
      </c>
      <c r="AK119" s="155">
        <v>18.600000000000001</v>
      </c>
      <c r="AL119" s="155">
        <v>208.1</v>
      </c>
      <c r="AM119" s="155">
        <v>-4</v>
      </c>
      <c r="AN119" s="155">
        <v>-169.4</v>
      </c>
      <c r="AO119" s="155">
        <v>-375.6</v>
      </c>
      <c r="AP119" s="155">
        <v>82.8</v>
      </c>
      <c r="AQ119" s="155">
        <v>-458.4</v>
      </c>
      <c r="AR119" s="155">
        <v>206.1</v>
      </c>
      <c r="AS119" s="155">
        <v>0</v>
      </c>
      <c r="AT119" s="155">
        <v>-464</v>
      </c>
      <c r="AU119" s="155">
        <v>155.80000000000001</v>
      </c>
      <c r="AV119" s="157"/>
      <c r="AW119" s="157"/>
      <c r="AX119" s="157"/>
      <c r="AY119" s="157"/>
    </row>
    <row r="120" spans="1:51" x14ac:dyDescent="0.25">
      <c r="A120" s="152">
        <v>28581</v>
      </c>
      <c r="B120" s="155">
        <v>-962.9</v>
      </c>
      <c r="C120" s="155">
        <v>2666.1</v>
      </c>
      <c r="D120" s="155">
        <v>1356.2</v>
      </c>
      <c r="E120" s="150">
        <f t="shared" si="1"/>
        <v>1534.6</v>
      </c>
      <c r="F120" s="155">
        <v>111.1</v>
      </c>
      <c r="G120" s="155">
        <v>67.3</v>
      </c>
      <c r="H120" s="155">
        <v>59.8</v>
      </c>
      <c r="I120" s="155">
        <v>230.2</v>
      </c>
      <c r="J120" s="155">
        <v>561.5</v>
      </c>
      <c r="K120" s="155">
        <v>87.9</v>
      </c>
      <c r="L120" s="155">
        <v>134.1</v>
      </c>
      <c r="M120" s="155">
        <v>58</v>
      </c>
      <c r="N120" s="155">
        <v>3629.1</v>
      </c>
      <c r="O120" s="155">
        <v>2018.2</v>
      </c>
      <c r="P120" s="155">
        <v>99.3</v>
      </c>
      <c r="Q120" s="155">
        <v>13.3</v>
      </c>
      <c r="R120" s="155">
        <v>84.2</v>
      </c>
      <c r="S120" s="155">
        <v>123.2</v>
      </c>
      <c r="T120" s="155">
        <v>383.4</v>
      </c>
      <c r="U120" s="155">
        <v>745.2</v>
      </c>
      <c r="V120" s="155">
        <v>45.6</v>
      </c>
      <c r="W120" s="155">
        <v>573.5</v>
      </c>
      <c r="X120" s="155">
        <v>126.1</v>
      </c>
      <c r="Y120" s="155">
        <v>146</v>
      </c>
      <c r="Z120" s="155">
        <v>16.2</v>
      </c>
      <c r="AA120" s="155">
        <v>535.6</v>
      </c>
      <c r="AB120" s="155">
        <v>194.3</v>
      </c>
      <c r="AC120" s="155">
        <v>614.4</v>
      </c>
      <c r="AD120" s="155">
        <v>1710.1</v>
      </c>
      <c r="AE120" s="155">
        <v>-1091.5</v>
      </c>
      <c r="AF120" s="155">
        <v>-4.2</v>
      </c>
      <c r="AG120" s="155">
        <v>-420</v>
      </c>
      <c r="AH120" s="155">
        <v>35</v>
      </c>
      <c r="AI120" s="155">
        <v>-2.8</v>
      </c>
      <c r="AJ120" s="155">
        <v>-451.7</v>
      </c>
      <c r="AK120" s="155">
        <v>-280.2</v>
      </c>
      <c r="AL120" s="155">
        <v>-171.5</v>
      </c>
      <c r="AM120" s="155">
        <v>-0.5</v>
      </c>
      <c r="AN120" s="155">
        <v>341.2</v>
      </c>
      <c r="AO120" s="155">
        <v>52.9</v>
      </c>
      <c r="AP120" s="155">
        <v>110</v>
      </c>
      <c r="AQ120" s="155">
        <v>-57.1</v>
      </c>
      <c r="AR120" s="155">
        <v>288.3</v>
      </c>
      <c r="AS120" s="155">
        <v>0</v>
      </c>
      <c r="AT120" s="155">
        <v>494.7</v>
      </c>
      <c r="AU120" s="155">
        <v>67.3</v>
      </c>
      <c r="AV120" s="157"/>
      <c r="AW120" s="157"/>
      <c r="AX120" s="157"/>
      <c r="AY120" s="157"/>
    </row>
    <row r="121" spans="1:51" x14ac:dyDescent="0.25">
      <c r="A121" s="153">
        <v>28672</v>
      </c>
      <c r="B121" s="155">
        <v>-779</v>
      </c>
      <c r="C121" s="155">
        <v>2845.7</v>
      </c>
      <c r="D121" s="155">
        <v>1472.7</v>
      </c>
      <c r="E121" s="150">
        <f t="shared" si="1"/>
        <v>1644.9</v>
      </c>
      <c r="F121" s="155">
        <v>120</v>
      </c>
      <c r="G121" s="155">
        <v>52.2</v>
      </c>
      <c r="H121" s="155">
        <v>61.5</v>
      </c>
      <c r="I121" s="155">
        <v>257</v>
      </c>
      <c r="J121" s="155">
        <v>592.79999999999995</v>
      </c>
      <c r="K121" s="155">
        <v>102.4</v>
      </c>
      <c r="L121" s="155">
        <v>126</v>
      </c>
      <c r="M121" s="155">
        <v>61.2</v>
      </c>
      <c r="N121" s="155">
        <v>3624.7</v>
      </c>
      <c r="O121" s="155">
        <v>1996.5</v>
      </c>
      <c r="P121" s="155">
        <v>121.8</v>
      </c>
      <c r="Q121" s="155">
        <v>17.5</v>
      </c>
      <c r="R121" s="155">
        <v>106.2</v>
      </c>
      <c r="S121" s="155">
        <v>165.8</v>
      </c>
      <c r="T121" s="155">
        <v>414</v>
      </c>
      <c r="U121" s="155">
        <v>641.9</v>
      </c>
      <c r="V121" s="155">
        <v>69.599999999999994</v>
      </c>
      <c r="W121" s="155">
        <v>446.1</v>
      </c>
      <c r="X121" s="155">
        <v>126.2</v>
      </c>
      <c r="Y121" s="155">
        <v>155.5</v>
      </c>
      <c r="Z121" s="155">
        <v>5.6</v>
      </c>
      <c r="AA121" s="155">
        <v>614.4</v>
      </c>
      <c r="AB121" s="155">
        <v>1545.4</v>
      </c>
      <c r="AC121" s="155">
        <v>1660.2</v>
      </c>
      <c r="AD121" s="155">
        <v>2709.3</v>
      </c>
      <c r="AE121" s="155">
        <v>-1047.2</v>
      </c>
      <c r="AF121" s="155">
        <v>-1.9</v>
      </c>
      <c r="AG121" s="155">
        <v>-114.8</v>
      </c>
      <c r="AH121" s="155">
        <v>51.1</v>
      </c>
      <c r="AI121" s="155">
        <v>-17.5</v>
      </c>
      <c r="AJ121" s="155">
        <v>-155.4</v>
      </c>
      <c r="AK121" s="155">
        <v>-53.1</v>
      </c>
      <c r="AL121" s="155">
        <v>-102.4</v>
      </c>
      <c r="AM121" s="155">
        <v>7</v>
      </c>
      <c r="AN121" s="155">
        <v>-930.9</v>
      </c>
      <c r="AO121" s="155">
        <v>-513.70000000000005</v>
      </c>
      <c r="AP121" s="155">
        <v>-761.2</v>
      </c>
      <c r="AQ121" s="155">
        <v>247.4</v>
      </c>
      <c r="AR121" s="155">
        <v>-417.2</v>
      </c>
      <c r="AS121" s="155">
        <v>0</v>
      </c>
      <c r="AT121" s="155">
        <v>219.6</v>
      </c>
      <c r="AU121" s="155">
        <v>55.1</v>
      </c>
      <c r="AV121" s="157"/>
      <c r="AW121" s="157"/>
      <c r="AX121" s="157"/>
      <c r="AY121" s="157"/>
    </row>
    <row r="122" spans="1:51" x14ac:dyDescent="0.25">
      <c r="A122" s="154">
        <v>28764</v>
      </c>
      <c r="B122" s="155">
        <v>-812</v>
      </c>
      <c r="C122" s="155">
        <v>3426.6</v>
      </c>
      <c r="D122" s="155">
        <v>1893.3</v>
      </c>
      <c r="E122" s="150">
        <f>D122+G122</f>
        <v>1960.7</v>
      </c>
      <c r="F122" s="155">
        <v>132.80000000000001</v>
      </c>
      <c r="G122" s="155">
        <v>67.400000000000006</v>
      </c>
      <c r="H122" s="155">
        <v>63</v>
      </c>
      <c r="I122" s="155">
        <v>300.60000000000002</v>
      </c>
      <c r="J122" s="155">
        <v>644.4</v>
      </c>
      <c r="K122" s="155">
        <v>125.1</v>
      </c>
      <c r="L122" s="155">
        <v>142.6</v>
      </c>
      <c r="M122" s="155">
        <v>57.4</v>
      </c>
      <c r="N122" s="155">
        <v>4238.6000000000004</v>
      </c>
      <c r="O122" s="155">
        <v>2322.1999999999998</v>
      </c>
      <c r="P122" s="155">
        <v>117.8</v>
      </c>
      <c r="Q122" s="155">
        <v>29.9</v>
      </c>
      <c r="R122" s="155">
        <v>98.7</v>
      </c>
      <c r="S122" s="155">
        <v>127.7</v>
      </c>
      <c r="T122" s="155">
        <v>472.8</v>
      </c>
      <c r="U122" s="155">
        <v>892.4</v>
      </c>
      <c r="V122" s="155">
        <v>52.5</v>
      </c>
      <c r="W122" s="155">
        <v>681</v>
      </c>
      <c r="X122" s="155">
        <v>158.9</v>
      </c>
      <c r="Y122" s="155">
        <v>175.1</v>
      </c>
      <c r="Z122" s="155">
        <v>2</v>
      </c>
      <c r="AA122" s="155">
        <v>1348.2</v>
      </c>
      <c r="AB122" s="155">
        <v>2024</v>
      </c>
      <c r="AC122" s="155">
        <v>1259.5</v>
      </c>
      <c r="AD122" s="155">
        <v>2670.8</v>
      </c>
      <c r="AE122" s="155">
        <v>-1409</v>
      </c>
      <c r="AF122" s="155">
        <v>-2.2999999999999998</v>
      </c>
      <c r="AG122" s="155">
        <v>764.5</v>
      </c>
      <c r="AH122" s="155">
        <v>122.6</v>
      </c>
      <c r="AI122" s="155">
        <v>-0.3</v>
      </c>
      <c r="AJ122" s="155">
        <v>643.20000000000005</v>
      </c>
      <c r="AK122" s="155">
        <v>126.6</v>
      </c>
      <c r="AL122" s="155">
        <v>516.6</v>
      </c>
      <c r="AM122" s="155">
        <v>-1</v>
      </c>
      <c r="AN122" s="155">
        <v>-675.8</v>
      </c>
      <c r="AO122" s="155">
        <v>-123.7</v>
      </c>
      <c r="AP122" s="155">
        <v>-921</v>
      </c>
      <c r="AQ122" s="155">
        <v>797.3</v>
      </c>
      <c r="AR122" s="155">
        <v>-552.1</v>
      </c>
      <c r="AS122" s="155">
        <v>0</v>
      </c>
      <c r="AT122" s="155">
        <v>-380.2</v>
      </c>
      <c r="AU122" s="155">
        <v>156</v>
      </c>
      <c r="AV122" s="157"/>
      <c r="AW122" s="157"/>
      <c r="AX122" s="157"/>
      <c r="AY122" s="157"/>
    </row>
    <row r="123" spans="1:51" x14ac:dyDescent="0.25">
      <c r="A123" s="149">
        <v>28856</v>
      </c>
      <c r="B123" s="155">
        <v>-543.29999999999995</v>
      </c>
      <c r="C123" s="155">
        <v>3722.1</v>
      </c>
      <c r="D123" s="155">
        <v>1979.9</v>
      </c>
      <c r="E123" s="150">
        <f t="shared" si="1"/>
        <v>2189.2999999999997</v>
      </c>
      <c r="F123" s="155">
        <v>135.69999999999999</v>
      </c>
      <c r="G123" s="155">
        <v>73.7</v>
      </c>
      <c r="H123" s="155">
        <v>75.2</v>
      </c>
      <c r="I123" s="155">
        <v>390</v>
      </c>
      <c r="J123" s="155">
        <v>691.9</v>
      </c>
      <c r="K123" s="155">
        <v>157.69999999999999</v>
      </c>
      <c r="L123" s="155">
        <v>162.1</v>
      </c>
      <c r="M123" s="155">
        <v>55.9</v>
      </c>
      <c r="N123" s="155">
        <v>4265.3999999999996</v>
      </c>
      <c r="O123" s="155">
        <v>2430.6999999999998</v>
      </c>
      <c r="P123" s="155">
        <v>119.3</v>
      </c>
      <c r="Q123" s="155">
        <v>21</v>
      </c>
      <c r="R123" s="155">
        <v>92.5</v>
      </c>
      <c r="S123" s="155">
        <v>107.4</v>
      </c>
      <c r="T123" s="155">
        <v>514.79999999999995</v>
      </c>
      <c r="U123" s="155">
        <v>769.7</v>
      </c>
      <c r="V123" s="155">
        <v>79.2</v>
      </c>
      <c r="W123" s="155">
        <v>471.2</v>
      </c>
      <c r="X123" s="155">
        <v>219.3</v>
      </c>
      <c r="Y123" s="155">
        <v>194.9</v>
      </c>
      <c r="Z123" s="155">
        <v>15.2</v>
      </c>
      <c r="AA123" s="155">
        <v>772.8</v>
      </c>
      <c r="AB123" s="155">
        <v>1150.0999999999999</v>
      </c>
      <c r="AC123" s="155">
        <v>1264.4000000000001</v>
      </c>
      <c r="AD123" s="155">
        <v>2116.4</v>
      </c>
      <c r="AE123" s="155">
        <v>-853.5</v>
      </c>
      <c r="AF123" s="155">
        <v>1.5</v>
      </c>
      <c r="AG123" s="155">
        <v>-114.3</v>
      </c>
      <c r="AH123" s="155">
        <v>-58.6</v>
      </c>
      <c r="AI123" s="155">
        <v>-12</v>
      </c>
      <c r="AJ123" s="155">
        <v>5.4</v>
      </c>
      <c r="AK123" s="155">
        <v>79.599999999999994</v>
      </c>
      <c r="AL123" s="155">
        <v>-74.2</v>
      </c>
      <c r="AM123" s="155">
        <v>-49</v>
      </c>
      <c r="AN123" s="155">
        <v>-377.3</v>
      </c>
      <c r="AO123" s="155">
        <v>25.9</v>
      </c>
      <c r="AP123" s="155">
        <v>-283.5</v>
      </c>
      <c r="AQ123" s="155">
        <v>309.5</v>
      </c>
      <c r="AR123" s="155">
        <v>-403.2</v>
      </c>
      <c r="AS123" s="155">
        <v>70</v>
      </c>
      <c r="AT123" s="155">
        <v>-88.6</v>
      </c>
      <c r="AU123" s="155">
        <v>210.9</v>
      </c>
      <c r="AV123" s="157"/>
      <c r="AW123" s="157"/>
      <c r="AX123" s="157"/>
      <c r="AY123" s="157"/>
    </row>
    <row r="124" spans="1:51" x14ac:dyDescent="0.25">
      <c r="A124" s="152">
        <v>28946</v>
      </c>
      <c r="B124" s="155">
        <v>-1187.9000000000001</v>
      </c>
      <c r="C124" s="155">
        <v>3786.4</v>
      </c>
      <c r="D124" s="155">
        <v>2074.3000000000002</v>
      </c>
      <c r="E124" s="150">
        <f t="shared" si="1"/>
        <v>2308.1000000000004</v>
      </c>
      <c r="F124" s="155">
        <v>152.30000000000001</v>
      </c>
      <c r="G124" s="155">
        <v>81.5</v>
      </c>
      <c r="H124" s="155">
        <v>71.8</v>
      </c>
      <c r="I124" s="155">
        <v>334.4</v>
      </c>
      <c r="J124" s="155">
        <v>689.2</v>
      </c>
      <c r="K124" s="155">
        <v>152.30000000000001</v>
      </c>
      <c r="L124" s="155">
        <v>163.4</v>
      </c>
      <c r="M124" s="155">
        <v>67.2</v>
      </c>
      <c r="N124" s="155">
        <v>4974.3</v>
      </c>
      <c r="O124" s="155">
        <v>2789.2</v>
      </c>
      <c r="P124" s="155">
        <v>119.2</v>
      </c>
      <c r="Q124" s="155">
        <v>40.700000000000003</v>
      </c>
      <c r="R124" s="155">
        <v>127.9</v>
      </c>
      <c r="S124" s="155">
        <v>178.8</v>
      </c>
      <c r="T124" s="155">
        <v>504.3</v>
      </c>
      <c r="U124" s="155">
        <v>1005.2</v>
      </c>
      <c r="V124" s="155">
        <v>69.7</v>
      </c>
      <c r="W124" s="155">
        <v>775</v>
      </c>
      <c r="X124" s="155">
        <v>160.5</v>
      </c>
      <c r="Y124" s="155">
        <v>199.4</v>
      </c>
      <c r="Z124" s="155">
        <v>9.5</v>
      </c>
      <c r="AA124" s="155">
        <v>1325.8</v>
      </c>
      <c r="AB124" s="155">
        <v>552.70000000000005</v>
      </c>
      <c r="AC124" s="155">
        <v>77.3</v>
      </c>
      <c r="AD124" s="155">
        <v>3046.7</v>
      </c>
      <c r="AE124" s="155">
        <v>-2975.8</v>
      </c>
      <c r="AF124" s="155">
        <v>6.4</v>
      </c>
      <c r="AG124" s="155">
        <v>475.4</v>
      </c>
      <c r="AH124" s="155">
        <v>398.2</v>
      </c>
      <c r="AI124" s="155">
        <v>-22.9</v>
      </c>
      <c r="AJ124" s="155">
        <v>118.1</v>
      </c>
      <c r="AK124" s="155">
        <v>22.1</v>
      </c>
      <c r="AL124" s="155">
        <v>96</v>
      </c>
      <c r="AM124" s="155">
        <v>-18</v>
      </c>
      <c r="AN124" s="155">
        <v>773.2</v>
      </c>
      <c r="AO124" s="155">
        <v>566.5</v>
      </c>
      <c r="AP124" s="155">
        <v>731.1</v>
      </c>
      <c r="AQ124" s="155">
        <v>-164.7</v>
      </c>
      <c r="AR124" s="155">
        <v>206.7</v>
      </c>
      <c r="AS124" s="155">
        <v>0</v>
      </c>
      <c r="AT124" s="155">
        <v>-41.1</v>
      </c>
      <c r="AU124" s="155">
        <v>96.8</v>
      </c>
      <c r="AV124" s="157"/>
      <c r="AW124" s="157"/>
      <c r="AX124" s="157"/>
      <c r="AY124" s="157"/>
    </row>
    <row r="125" spans="1:51" x14ac:dyDescent="0.25">
      <c r="A125" s="153">
        <v>29037</v>
      </c>
      <c r="B125" s="155">
        <v>-1650.3</v>
      </c>
      <c r="C125" s="155">
        <v>3944.6</v>
      </c>
      <c r="D125" s="155">
        <v>2096</v>
      </c>
      <c r="E125" s="150">
        <f t="shared" si="1"/>
        <v>2368</v>
      </c>
      <c r="F125" s="155">
        <v>164.5</v>
      </c>
      <c r="G125" s="155">
        <v>107.5</v>
      </c>
      <c r="H125" s="155">
        <v>84.8</v>
      </c>
      <c r="I125" s="155">
        <v>329</v>
      </c>
      <c r="J125" s="155">
        <v>753.9</v>
      </c>
      <c r="K125" s="155">
        <v>164.4</v>
      </c>
      <c r="L125" s="155">
        <v>175.4</v>
      </c>
      <c r="M125" s="155">
        <v>69.099999999999994</v>
      </c>
      <c r="N125" s="155">
        <v>5594.9</v>
      </c>
      <c r="O125" s="155">
        <v>3116.3</v>
      </c>
      <c r="P125" s="155">
        <v>157.9</v>
      </c>
      <c r="Q125" s="155">
        <v>47.7</v>
      </c>
      <c r="R125" s="155">
        <v>147.69999999999999</v>
      </c>
      <c r="S125" s="155">
        <v>223</v>
      </c>
      <c r="T125" s="155">
        <v>595.79999999999995</v>
      </c>
      <c r="U125" s="155">
        <v>1086</v>
      </c>
      <c r="V125" s="155">
        <v>115.5</v>
      </c>
      <c r="W125" s="155">
        <v>777.2</v>
      </c>
      <c r="X125" s="155">
        <v>193.2</v>
      </c>
      <c r="Y125" s="155">
        <v>216</v>
      </c>
      <c r="Z125" s="155">
        <v>4.5</v>
      </c>
      <c r="AA125" s="155">
        <v>1063.5</v>
      </c>
      <c r="AB125" s="155">
        <v>1361.1</v>
      </c>
      <c r="AC125" s="155">
        <v>636</v>
      </c>
      <c r="AD125" s="155">
        <v>2314.9</v>
      </c>
      <c r="AE125" s="155">
        <v>-1681.3</v>
      </c>
      <c r="AF125" s="155">
        <v>2.4</v>
      </c>
      <c r="AG125" s="155">
        <v>725.1</v>
      </c>
      <c r="AH125" s="155">
        <v>306.10000000000002</v>
      </c>
      <c r="AI125" s="155">
        <v>0</v>
      </c>
      <c r="AJ125" s="155">
        <v>411</v>
      </c>
      <c r="AK125" s="155">
        <v>14.4</v>
      </c>
      <c r="AL125" s="155">
        <v>396.6</v>
      </c>
      <c r="AM125" s="155">
        <v>8</v>
      </c>
      <c r="AN125" s="155">
        <v>-297.60000000000002</v>
      </c>
      <c r="AO125" s="155">
        <v>210.6</v>
      </c>
      <c r="AP125" s="155">
        <v>-221.1</v>
      </c>
      <c r="AQ125" s="155">
        <v>431.7</v>
      </c>
      <c r="AR125" s="155">
        <v>-508.2</v>
      </c>
      <c r="AS125" s="155">
        <v>0</v>
      </c>
      <c r="AT125" s="155">
        <v>537.6</v>
      </c>
      <c r="AU125" s="155">
        <v>-49.2</v>
      </c>
      <c r="AV125" s="157"/>
      <c r="AW125" s="157"/>
      <c r="AX125" s="157"/>
      <c r="AY125" s="157"/>
    </row>
    <row r="126" spans="1:51" x14ac:dyDescent="0.25">
      <c r="A126" s="154">
        <v>29129</v>
      </c>
      <c r="B126" s="155">
        <v>-1489</v>
      </c>
      <c r="C126" s="155">
        <v>4810.3999999999996</v>
      </c>
      <c r="D126" s="155">
        <v>2667.4</v>
      </c>
      <c r="E126" s="150">
        <f t="shared" si="1"/>
        <v>3077.9</v>
      </c>
      <c r="F126" s="155">
        <v>185.1</v>
      </c>
      <c r="G126" s="155">
        <v>225.4</v>
      </c>
      <c r="H126" s="155">
        <v>87.8</v>
      </c>
      <c r="I126" s="155">
        <v>389.9</v>
      </c>
      <c r="J126" s="155">
        <v>784.2</v>
      </c>
      <c r="K126" s="155">
        <v>220.5</v>
      </c>
      <c r="L126" s="155">
        <v>185.8</v>
      </c>
      <c r="M126" s="155">
        <v>64.3</v>
      </c>
      <c r="N126" s="155">
        <v>6299.5</v>
      </c>
      <c r="O126" s="155">
        <v>3643.4</v>
      </c>
      <c r="P126" s="155">
        <v>213.6</v>
      </c>
      <c r="Q126" s="155">
        <v>42.4</v>
      </c>
      <c r="R126" s="155">
        <v>143.69999999999999</v>
      </c>
      <c r="S126" s="155">
        <v>174.4</v>
      </c>
      <c r="T126" s="155">
        <v>630.79999999999995</v>
      </c>
      <c r="U126" s="155">
        <v>1205.3</v>
      </c>
      <c r="V126" s="155">
        <v>92.4</v>
      </c>
      <c r="W126" s="155">
        <v>865</v>
      </c>
      <c r="X126" s="155">
        <v>247.8</v>
      </c>
      <c r="Y126" s="155">
        <v>242.6</v>
      </c>
      <c r="Z126" s="155">
        <v>3.3</v>
      </c>
      <c r="AA126" s="155">
        <v>1371.2</v>
      </c>
      <c r="AB126" s="155">
        <v>1527.2</v>
      </c>
      <c r="AC126" s="155">
        <v>1169.0999999999999</v>
      </c>
      <c r="AD126" s="155">
        <v>2937</v>
      </c>
      <c r="AE126" s="155">
        <v>-1775.3</v>
      </c>
      <c r="AF126" s="155">
        <v>7.4</v>
      </c>
      <c r="AG126" s="155">
        <v>358.1</v>
      </c>
      <c r="AH126" s="155">
        <v>136.5</v>
      </c>
      <c r="AI126" s="155">
        <v>-4.5999999999999996</v>
      </c>
      <c r="AJ126" s="155">
        <v>218.2</v>
      </c>
      <c r="AK126" s="155">
        <v>116.6</v>
      </c>
      <c r="AL126" s="155">
        <v>101.7</v>
      </c>
      <c r="AM126" s="155">
        <v>8</v>
      </c>
      <c r="AN126" s="155">
        <v>-156.1</v>
      </c>
      <c r="AO126" s="155">
        <v>907.9</v>
      </c>
      <c r="AP126" s="155">
        <v>-21.1</v>
      </c>
      <c r="AQ126" s="155">
        <v>929</v>
      </c>
      <c r="AR126" s="155">
        <v>-1064</v>
      </c>
      <c r="AS126" s="155">
        <v>0</v>
      </c>
      <c r="AT126" s="155">
        <v>278.3</v>
      </c>
      <c r="AU126" s="155">
        <v>160.5</v>
      </c>
      <c r="AV126" s="157"/>
      <c r="AW126" s="157"/>
      <c r="AX126" s="157"/>
      <c r="AY126" s="157"/>
    </row>
    <row r="127" spans="1:51" x14ac:dyDescent="0.25">
      <c r="A127" s="149">
        <v>29221</v>
      </c>
      <c r="B127" s="155">
        <v>-1335.6</v>
      </c>
      <c r="C127" s="155">
        <v>5810.9</v>
      </c>
      <c r="D127" s="155"/>
      <c r="E127" s="155">
        <v>4016.1</v>
      </c>
      <c r="F127" s="155"/>
      <c r="G127" s="155"/>
      <c r="H127" s="155"/>
      <c r="I127" s="155"/>
      <c r="J127" s="155"/>
      <c r="K127" s="155"/>
      <c r="L127" s="155"/>
      <c r="M127" s="155"/>
      <c r="N127" s="155">
        <v>7146.5</v>
      </c>
      <c r="O127" s="155"/>
      <c r="P127" s="155"/>
      <c r="Q127" s="155"/>
      <c r="R127" s="155"/>
      <c r="S127" s="155"/>
      <c r="T127" s="155"/>
      <c r="U127" s="155"/>
      <c r="V127" s="155"/>
      <c r="W127" s="155"/>
      <c r="X127" s="155"/>
      <c r="Y127" s="155"/>
      <c r="Z127" s="155"/>
      <c r="AA127" s="155">
        <v>2346.1999999999998</v>
      </c>
      <c r="AB127" s="155"/>
      <c r="AC127" s="155"/>
      <c r="AD127" s="155"/>
      <c r="AE127" s="155"/>
      <c r="AF127" s="155"/>
      <c r="AG127" s="155"/>
      <c r="AH127" s="155"/>
      <c r="AI127" s="155"/>
      <c r="AJ127" s="155"/>
      <c r="AK127" s="155"/>
      <c r="AL127" s="155"/>
      <c r="AM127" s="155"/>
      <c r="AN127" s="155"/>
      <c r="AO127" s="155"/>
      <c r="AP127" s="155"/>
      <c r="AQ127" s="155"/>
      <c r="AR127" s="155"/>
      <c r="AS127" s="155">
        <v>0</v>
      </c>
      <c r="AT127" s="155">
        <v>-1018.5</v>
      </c>
      <c r="AU127" s="155">
        <v>159</v>
      </c>
      <c r="AV127" s="157"/>
      <c r="AW127" s="157"/>
      <c r="AX127" s="157"/>
      <c r="AY127" s="157"/>
    </row>
    <row r="128" spans="1:51" x14ac:dyDescent="0.25">
      <c r="A128" s="152">
        <v>29312</v>
      </c>
      <c r="B128" s="155">
        <v>-2554.4</v>
      </c>
      <c r="C128" s="155">
        <v>6059.9</v>
      </c>
      <c r="D128" s="155"/>
      <c r="E128" s="155">
        <v>4427.1000000000004</v>
      </c>
      <c r="F128" s="155"/>
      <c r="G128" s="155"/>
      <c r="H128" s="155"/>
      <c r="I128" s="155"/>
      <c r="J128" s="155"/>
      <c r="K128" s="155"/>
      <c r="L128" s="155"/>
      <c r="M128" s="155"/>
      <c r="N128" s="155">
        <v>8614.2999999999993</v>
      </c>
      <c r="O128" s="155"/>
      <c r="P128" s="155"/>
      <c r="Q128" s="155"/>
      <c r="R128" s="155"/>
      <c r="S128" s="155"/>
      <c r="T128" s="155"/>
      <c r="U128" s="155"/>
      <c r="V128" s="155"/>
      <c r="W128" s="155"/>
      <c r="X128" s="155"/>
      <c r="Y128" s="155"/>
      <c r="Z128" s="155"/>
      <c r="AA128" s="155">
        <v>2670.8</v>
      </c>
      <c r="AB128" s="155"/>
      <c r="AC128" s="155"/>
      <c r="AD128" s="155"/>
      <c r="AE128" s="155"/>
      <c r="AF128" s="155"/>
      <c r="AG128" s="155"/>
      <c r="AH128" s="155"/>
      <c r="AI128" s="155"/>
      <c r="AJ128" s="155"/>
      <c r="AK128" s="155"/>
      <c r="AL128" s="155"/>
      <c r="AM128" s="155"/>
      <c r="AN128" s="155"/>
      <c r="AO128" s="155"/>
      <c r="AP128" s="155"/>
      <c r="AQ128" s="155"/>
      <c r="AR128" s="155"/>
      <c r="AS128" s="155">
        <v>0</v>
      </c>
      <c r="AT128" s="155">
        <v>98.4</v>
      </c>
      <c r="AU128" s="155">
        <v>231.5</v>
      </c>
      <c r="AV128" s="157"/>
      <c r="AW128" s="157"/>
      <c r="AX128" s="157"/>
      <c r="AY128" s="157"/>
    </row>
    <row r="129" spans="1:51" x14ac:dyDescent="0.25">
      <c r="A129" s="153">
        <v>29403</v>
      </c>
      <c r="B129" s="155">
        <v>-3178.6</v>
      </c>
      <c r="C129" s="155">
        <v>6263.5</v>
      </c>
      <c r="D129" s="155"/>
      <c r="E129" s="155">
        <v>4669.2</v>
      </c>
      <c r="F129" s="155"/>
      <c r="G129" s="155"/>
      <c r="H129" s="155"/>
      <c r="I129" s="155"/>
      <c r="J129" s="155"/>
      <c r="K129" s="155"/>
      <c r="L129" s="155"/>
      <c r="M129" s="155"/>
      <c r="N129" s="155">
        <v>9442</v>
      </c>
      <c r="O129" s="155"/>
      <c r="P129" s="155"/>
      <c r="Q129" s="155"/>
      <c r="R129" s="155"/>
      <c r="S129" s="155"/>
      <c r="T129" s="155"/>
      <c r="U129" s="155"/>
      <c r="V129" s="155"/>
      <c r="W129" s="155"/>
      <c r="X129" s="155"/>
      <c r="Y129" s="155"/>
      <c r="Z129" s="155"/>
      <c r="AA129" s="155">
        <v>3614.4</v>
      </c>
      <c r="AB129" s="155"/>
      <c r="AC129" s="155"/>
      <c r="AD129" s="155"/>
      <c r="AE129" s="155"/>
      <c r="AF129" s="155"/>
      <c r="AG129" s="155"/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>
        <v>0</v>
      </c>
      <c r="AT129" s="155">
        <v>-243.4</v>
      </c>
      <c r="AU129" s="155">
        <v>226.2</v>
      </c>
      <c r="AV129" s="157"/>
      <c r="AW129" s="157"/>
      <c r="AX129" s="157"/>
      <c r="AY129" s="157"/>
    </row>
    <row r="130" spans="1:51" x14ac:dyDescent="0.25">
      <c r="A130" s="154">
        <v>29495</v>
      </c>
      <c r="B130" s="155">
        <v>-3365.6</v>
      </c>
      <c r="C130" s="155">
        <v>6726.3</v>
      </c>
      <c r="D130" s="155"/>
      <c r="E130" s="155">
        <v>4918.6000000000004</v>
      </c>
      <c r="F130" s="155"/>
      <c r="G130" s="155"/>
      <c r="H130" s="155"/>
      <c r="I130" s="155"/>
      <c r="J130" s="155"/>
      <c r="K130" s="155"/>
      <c r="L130" s="155"/>
      <c r="M130" s="155"/>
      <c r="N130" s="155">
        <v>10092</v>
      </c>
      <c r="O130" s="155"/>
      <c r="P130" s="155"/>
      <c r="Q130" s="155"/>
      <c r="R130" s="155"/>
      <c r="S130" s="155"/>
      <c r="T130" s="155"/>
      <c r="U130" s="155"/>
      <c r="V130" s="155"/>
      <c r="W130" s="155"/>
      <c r="X130" s="155"/>
      <c r="Y130" s="155"/>
      <c r="Z130" s="155"/>
      <c r="AA130" s="155">
        <v>2643.1</v>
      </c>
      <c r="AB130" s="155"/>
      <c r="AC130" s="155"/>
      <c r="AD130" s="155"/>
      <c r="AE130" s="155"/>
      <c r="AF130" s="155"/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5">
        <v>0</v>
      </c>
      <c r="AT130" s="155">
        <v>1021.2</v>
      </c>
      <c r="AU130" s="155">
        <v>299.5</v>
      </c>
      <c r="AV130" s="157"/>
      <c r="AW130" s="157"/>
      <c r="AX130" s="157"/>
      <c r="AY130" s="157"/>
    </row>
    <row r="131" spans="1:51" x14ac:dyDescent="0.25">
      <c r="A131" s="149">
        <v>29587</v>
      </c>
      <c r="B131" s="155">
        <v>-2584.6999999999998</v>
      </c>
      <c r="C131" s="155">
        <v>8156.3</v>
      </c>
      <c r="D131" s="155"/>
      <c r="E131" s="155">
        <v>6190.7</v>
      </c>
      <c r="F131" s="155"/>
      <c r="G131" s="155"/>
      <c r="H131" s="155"/>
      <c r="I131" s="155"/>
      <c r="J131" s="155"/>
      <c r="K131" s="155"/>
      <c r="L131" s="155"/>
      <c r="M131" s="155"/>
      <c r="N131" s="155">
        <v>10741</v>
      </c>
      <c r="O131" s="155"/>
      <c r="P131" s="155"/>
      <c r="Q131" s="155"/>
      <c r="R131" s="155"/>
      <c r="S131" s="155"/>
      <c r="T131" s="155"/>
      <c r="U131" s="155"/>
      <c r="V131" s="155"/>
      <c r="W131" s="155"/>
      <c r="X131" s="155"/>
      <c r="Y131" s="155"/>
      <c r="Z131" s="155"/>
      <c r="AA131" s="155">
        <v>2643.8</v>
      </c>
      <c r="AB131" s="155"/>
      <c r="AC131" s="155"/>
      <c r="AD131" s="155"/>
      <c r="AE131" s="155"/>
      <c r="AF131" s="155"/>
      <c r="AG131" s="155"/>
      <c r="AH131" s="155"/>
      <c r="AI131" s="155"/>
      <c r="AJ131" s="155"/>
      <c r="AK131" s="155"/>
      <c r="AL131" s="155"/>
      <c r="AM131" s="155"/>
      <c r="AN131" s="155"/>
      <c r="AO131" s="155"/>
      <c r="AP131" s="155"/>
      <c r="AQ131" s="155"/>
      <c r="AR131" s="155"/>
      <c r="AS131" s="155">
        <v>0</v>
      </c>
      <c r="AT131" s="155">
        <v>154.80000000000001</v>
      </c>
      <c r="AU131" s="155">
        <v>267.10000000000002</v>
      </c>
      <c r="AV131" s="157"/>
      <c r="AW131" s="157"/>
      <c r="AX131" s="157"/>
      <c r="AY131" s="157"/>
    </row>
    <row r="132" spans="1:51" x14ac:dyDescent="0.25">
      <c r="A132" s="152">
        <v>29677</v>
      </c>
      <c r="B132" s="155">
        <v>-3877.5</v>
      </c>
      <c r="C132" s="155">
        <v>8132.1</v>
      </c>
      <c r="D132" s="155"/>
      <c r="E132" s="155">
        <v>6189.2</v>
      </c>
      <c r="F132" s="155"/>
      <c r="G132" s="155"/>
      <c r="H132" s="155"/>
      <c r="I132" s="155"/>
      <c r="J132" s="155"/>
      <c r="K132" s="155"/>
      <c r="L132" s="155"/>
      <c r="M132" s="155"/>
      <c r="N132" s="155">
        <v>12009.6</v>
      </c>
      <c r="O132" s="155"/>
      <c r="P132" s="155"/>
      <c r="Q132" s="155"/>
      <c r="R132" s="155"/>
      <c r="S132" s="155"/>
      <c r="T132" s="155"/>
      <c r="U132" s="155"/>
      <c r="V132" s="155"/>
      <c r="W132" s="155"/>
      <c r="X132" s="155"/>
      <c r="Y132" s="155"/>
      <c r="Z132" s="155"/>
      <c r="AA132" s="155">
        <v>6508.2</v>
      </c>
      <c r="AB132" s="155"/>
      <c r="AC132" s="155"/>
      <c r="AD132" s="155"/>
      <c r="AE132" s="155"/>
      <c r="AF132" s="155"/>
      <c r="AG132" s="155"/>
      <c r="AH132" s="155"/>
      <c r="AI132" s="155"/>
      <c r="AJ132" s="155"/>
      <c r="AK132" s="155"/>
      <c r="AL132" s="155"/>
      <c r="AM132" s="155"/>
      <c r="AN132" s="155"/>
      <c r="AO132" s="155"/>
      <c r="AP132" s="155"/>
      <c r="AQ132" s="155"/>
      <c r="AR132" s="155"/>
      <c r="AS132" s="155">
        <v>0</v>
      </c>
      <c r="AT132" s="155">
        <v>-3183.9</v>
      </c>
      <c r="AU132" s="155">
        <v>-562.1</v>
      </c>
      <c r="AV132" s="157"/>
      <c r="AW132" s="157"/>
      <c r="AX132" s="157"/>
      <c r="AY132" s="157"/>
    </row>
    <row r="133" spans="1:51" x14ac:dyDescent="0.25">
      <c r="A133" s="153">
        <v>29768</v>
      </c>
      <c r="B133" s="155">
        <v>-5078.6000000000004</v>
      </c>
      <c r="C133" s="155">
        <v>6988.6</v>
      </c>
      <c r="D133" s="155"/>
      <c r="E133" s="155">
        <v>5031.3</v>
      </c>
      <c r="F133" s="155"/>
      <c r="G133" s="155"/>
      <c r="H133" s="155"/>
      <c r="I133" s="155"/>
      <c r="J133" s="155"/>
      <c r="K133" s="155"/>
      <c r="L133" s="155"/>
      <c r="M133" s="155"/>
      <c r="N133" s="155">
        <v>12067.2</v>
      </c>
      <c r="O133" s="155"/>
      <c r="P133" s="155"/>
      <c r="Q133" s="155"/>
      <c r="R133" s="155"/>
      <c r="S133" s="155"/>
      <c r="T133" s="155"/>
      <c r="U133" s="155"/>
      <c r="V133" s="155"/>
      <c r="W133" s="155"/>
      <c r="X133" s="155"/>
      <c r="Y133" s="155"/>
      <c r="Z133" s="155"/>
      <c r="AA133" s="155">
        <v>7455.7</v>
      </c>
      <c r="AB133" s="155"/>
      <c r="AC133" s="155"/>
      <c r="AD133" s="155"/>
      <c r="AE133" s="155"/>
      <c r="AF133" s="155"/>
      <c r="AG133" s="155"/>
      <c r="AH133" s="155"/>
      <c r="AI133" s="155"/>
      <c r="AJ133" s="155"/>
      <c r="AK133" s="155"/>
      <c r="AL133" s="155"/>
      <c r="AM133" s="155"/>
      <c r="AN133" s="155"/>
      <c r="AO133" s="155"/>
      <c r="AP133" s="155"/>
      <c r="AQ133" s="155"/>
      <c r="AR133" s="155"/>
      <c r="AS133" s="155">
        <v>0</v>
      </c>
      <c r="AT133" s="155">
        <v>-2127.4</v>
      </c>
      <c r="AU133" s="155">
        <v>244.4</v>
      </c>
      <c r="AV133" s="157"/>
      <c r="AW133" s="157"/>
      <c r="AX133" s="157"/>
      <c r="AY133" s="157"/>
    </row>
    <row r="134" spans="1:51" x14ac:dyDescent="0.25">
      <c r="A134" s="154">
        <v>29860</v>
      </c>
      <c r="B134" s="155">
        <v>-4699.8</v>
      </c>
      <c r="C134" s="155">
        <v>7834.4</v>
      </c>
      <c r="D134" s="155"/>
      <c r="E134" s="155">
        <v>5896.2</v>
      </c>
      <c r="F134" s="155"/>
      <c r="G134" s="155"/>
      <c r="H134" s="155"/>
      <c r="I134" s="155"/>
      <c r="J134" s="155"/>
      <c r="K134" s="155"/>
      <c r="L134" s="155"/>
      <c r="M134" s="155"/>
      <c r="N134" s="155">
        <v>12534.2</v>
      </c>
      <c r="O134" s="155"/>
      <c r="P134" s="155"/>
      <c r="Q134" s="155"/>
      <c r="R134" s="155"/>
      <c r="S134" s="155"/>
      <c r="T134" s="155"/>
      <c r="U134" s="155"/>
      <c r="V134" s="155"/>
      <c r="W134" s="155"/>
      <c r="X134" s="155"/>
      <c r="Y134" s="155"/>
      <c r="Z134" s="155"/>
      <c r="AA134" s="155">
        <v>10008.6</v>
      </c>
      <c r="AB134" s="155"/>
      <c r="AC134" s="155"/>
      <c r="AD134" s="155"/>
      <c r="AE134" s="155"/>
      <c r="AF134" s="155"/>
      <c r="AG134" s="155"/>
      <c r="AH134" s="155"/>
      <c r="AI134" s="155"/>
      <c r="AJ134" s="155"/>
      <c r="AK134" s="155"/>
      <c r="AL134" s="155"/>
      <c r="AM134" s="155"/>
      <c r="AN134" s="155"/>
      <c r="AO134" s="155"/>
      <c r="AP134" s="155"/>
      <c r="AQ134" s="155"/>
      <c r="AR134" s="155"/>
      <c r="AS134" s="155">
        <v>0</v>
      </c>
      <c r="AT134" s="155">
        <v>-4064.5</v>
      </c>
      <c r="AU134" s="155">
        <v>1082</v>
      </c>
      <c r="AV134" s="157"/>
      <c r="AW134" s="157"/>
      <c r="AX134" s="157"/>
      <c r="AY134" s="157"/>
    </row>
    <row r="135" spans="1:51" x14ac:dyDescent="0.25">
      <c r="A135" s="149">
        <v>29952</v>
      </c>
      <c r="B135" s="155">
        <v>-4093.6</v>
      </c>
      <c r="C135" s="155">
        <v>7018.3</v>
      </c>
      <c r="D135" s="155"/>
      <c r="E135" s="155">
        <v>5161.6000000000004</v>
      </c>
      <c r="F135" s="155"/>
      <c r="G135" s="155"/>
      <c r="H135" s="155"/>
      <c r="I135" s="155"/>
      <c r="J135" s="155"/>
      <c r="K135" s="155"/>
      <c r="L135" s="155"/>
      <c r="M135" s="155"/>
      <c r="N135" s="155">
        <v>11111.9</v>
      </c>
      <c r="O135" s="155"/>
      <c r="P135" s="155"/>
      <c r="Q135" s="155"/>
      <c r="R135" s="155"/>
      <c r="S135" s="155"/>
      <c r="T135" s="155"/>
      <c r="U135" s="155"/>
      <c r="V135" s="155"/>
      <c r="W135" s="155"/>
      <c r="X135" s="155"/>
      <c r="Y135" s="155"/>
      <c r="Z135" s="155"/>
      <c r="AA135" s="155">
        <v>2614</v>
      </c>
      <c r="AB135" s="155"/>
      <c r="AC135" s="155"/>
      <c r="AD135" s="155"/>
      <c r="AE135" s="155"/>
      <c r="AF135" s="155"/>
      <c r="AG135" s="155"/>
      <c r="AH135" s="155"/>
      <c r="AI135" s="155"/>
      <c r="AJ135" s="155"/>
      <c r="AK135" s="155"/>
      <c r="AL135" s="155"/>
      <c r="AM135" s="155"/>
      <c r="AN135" s="155"/>
      <c r="AO135" s="155"/>
      <c r="AP135" s="155"/>
      <c r="AQ135" s="155"/>
      <c r="AR135" s="155"/>
      <c r="AS135" s="155">
        <v>0</v>
      </c>
      <c r="AT135" s="155">
        <v>-83.5</v>
      </c>
      <c r="AU135" s="155">
        <v>-1703</v>
      </c>
      <c r="AV135" s="157"/>
      <c r="AW135" s="157"/>
      <c r="AX135" s="157"/>
      <c r="AY135" s="157"/>
    </row>
    <row r="136" spans="1:51" x14ac:dyDescent="0.25">
      <c r="A136" s="152">
        <v>30042</v>
      </c>
      <c r="B136" s="155">
        <v>-2523.6999999999998</v>
      </c>
      <c r="C136" s="155">
        <v>7708.7</v>
      </c>
      <c r="D136" s="155"/>
      <c r="E136" s="155">
        <v>5873.1</v>
      </c>
      <c r="F136" s="155"/>
      <c r="G136" s="155"/>
      <c r="H136" s="155"/>
      <c r="I136" s="155"/>
      <c r="J136" s="155"/>
      <c r="K136" s="155"/>
      <c r="L136" s="155"/>
      <c r="M136" s="155"/>
      <c r="N136" s="155">
        <v>10232.4</v>
      </c>
      <c r="O136" s="155"/>
      <c r="P136" s="155"/>
      <c r="Q136" s="155"/>
      <c r="R136" s="155"/>
      <c r="S136" s="155"/>
      <c r="T136" s="155"/>
      <c r="U136" s="155"/>
      <c r="V136" s="155"/>
      <c r="W136" s="155"/>
      <c r="X136" s="155"/>
      <c r="Y136" s="155"/>
      <c r="Z136" s="155"/>
      <c r="AA136" s="155">
        <v>3178</v>
      </c>
      <c r="AB136" s="155"/>
      <c r="AC136" s="155"/>
      <c r="AD136" s="155"/>
      <c r="AE136" s="155"/>
      <c r="AF136" s="155"/>
      <c r="AG136" s="155"/>
      <c r="AH136" s="155"/>
      <c r="AI136" s="155"/>
      <c r="AJ136" s="155"/>
      <c r="AK136" s="155"/>
      <c r="AL136" s="155"/>
      <c r="AM136" s="155"/>
      <c r="AN136" s="155"/>
      <c r="AO136" s="155"/>
      <c r="AP136" s="155"/>
      <c r="AQ136" s="155"/>
      <c r="AR136" s="155"/>
      <c r="AS136" s="155">
        <v>0</v>
      </c>
      <c r="AT136" s="155">
        <v>-1790.9</v>
      </c>
      <c r="AU136" s="155">
        <v>-1170.7</v>
      </c>
      <c r="AV136" s="157"/>
      <c r="AW136" s="157"/>
      <c r="AX136" s="157"/>
      <c r="AY136" s="157"/>
    </row>
    <row r="137" spans="1:51" x14ac:dyDescent="0.25">
      <c r="A137" s="153">
        <v>30133</v>
      </c>
      <c r="B137" s="155">
        <v>-375.1</v>
      </c>
      <c r="C137" s="155">
        <v>8038.1</v>
      </c>
      <c r="D137" s="155"/>
      <c r="E137" s="155">
        <v>6329.7</v>
      </c>
      <c r="F137" s="155"/>
      <c r="G137" s="155"/>
      <c r="H137" s="155"/>
      <c r="I137" s="155"/>
      <c r="J137" s="155"/>
      <c r="K137" s="155"/>
      <c r="L137" s="155"/>
      <c r="M137" s="155"/>
      <c r="N137" s="155">
        <v>8413.2000000000007</v>
      </c>
      <c r="O137" s="155"/>
      <c r="P137" s="155"/>
      <c r="Q137" s="155"/>
      <c r="R137" s="155"/>
      <c r="S137" s="155"/>
      <c r="T137" s="155"/>
      <c r="U137" s="155"/>
      <c r="V137" s="155"/>
      <c r="W137" s="155"/>
      <c r="X137" s="155"/>
      <c r="Y137" s="155"/>
      <c r="Z137" s="155"/>
      <c r="AA137" s="155">
        <v>2978.2</v>
      </c>
      <c r="AB137" s="155"/>
      <c r="AC137" s="155"/>
      <c r="AD137" s="155"/>
      <c r="AE137" s="155"/>
      <c r="AF137" s="155"/>
      <c r="AG137" s="155"/>
      <c r="AH137" s="155"/>
      <c r="AI137" s="155"/>
      <c r="AJ137" s="155"/>
      <c r="AK137" s="155"/>
      <c r="AL137" s="155"/>
      <c r="AM137" s="155"/>
      <c r="AN137" s="155"/>
      <c r="AO137" s="155"/>
      <c r="AP137" s="155"/>
      <c r="AQ137" s="155"/>
      <c r="AR137" s="155"/>
      <c r="AS137" s="155">
        <v>0</v>
      </c>
      <c r="AT137" s="155">
        <v>-3019.1</v>
      </c>
      <c r="AU137" s="155">
        <v>-205.3</v>
      </c>
      <c r="AV137" s="157"/>
      <c r="AW137" s="157"/>
      <c r="AX137" s="157"/>
      <c r="AY137" s="157"/>
    </row>
    <row r="138" spans="1:51" x14ac:dyDescent="0.25">
      <c r="A138" s="158">
        <v>30225</v>
      </c>
      <c r="B138" s="159">
        <v>1102.2</v>
      </c>
      <c r="C138" s="159">
        <v>8207</v>
      </c>
      <c r="D138" s="159"/>
      <c r="E138" s="159">
        <v>6690.9</v>
      </c>
      <c r="F138" s="159"/>
      <c r="G138" s="159"/>
      <c r="H138" s="159"/>
      <c r="I138" s="159"/>
      <c r="J138" s="159"/>
      <c r="K138" s="159"/>
      <c r="L138" s="159"/>
      <c r="M138" s="159"/>
      <c r="N138" s="159">
        <v>7104.8</v>
      </c>
      <c r="O138" s="159"/>
      <c r="P138" s="159"/>
      <c r="Q138" s="159"/>
      <c r="R138" s="159"/>
      <c r="S138" s="159"/>
      <c r="T138" s="159"/>
      <c r="U138" s="159"/>
      <c r="V138" s="159"/>
      <c r="W138" s="159"/>
      <c r="X138" s="159"/>
      <c r="Y138" s="159"/>
      <c r="Z138" s="159"/>
      <c r="AA138" s="159">
        <v>1207.3</v>
      </c>
      <c r="AB138" s="159"/>
      <c r="AC138" s="159"/>
      <c r="AD138" s="159"/>
      <c r="AE138" s="159"/>
      <c r="AF138" s="159"/>
      <c r="AG138" s="159"/>
      <c r="AH138" s="159"/>
      <c r="AI138" s="159"/>
      <c r="AJ138" s="159"/>
      <c r="AK138" s="159"/>
      <c r="AL138" s="159"/>
      <c r="AM138" s="159"/>
      <c r="AN138" s="159"/>
      <c r="AO138" s="159"/>
      <c r="AP138" s="159"/>
      <c r="AQ138" s="159"/>
      <c r="AR138" s="159"/>
      <c r="AS138" s="159">
        <v>0</v>
      </c>
      <c r="AT138" s="159">
        <v>-2512.1999999999998</v>
      </c>
      <c r="AU138" s="159">
        <v>-123.9</v>
      </c>
      <c r="AV138" s="157"/>
      <c r="AW138" s="157"/>
      <c r="AX138" s="157"/>
      <c r="AY138" s="157"/>
    </row>
  </sheetData>
  <mergeCells count="48">
    <mergeCell ref="AQ4:AQ6"/>
    <mergeCell ref="AR4:AR6"/>
    <mergeCell ref="AS4:AS6"/>
    <mergeCell ref="AT4:AT6"/>
    <mergeCell ref="AU4:AU6"/>
    <mergeCell ref="B1:J2"/>
    <mergeCell ref="AK4:AK6"/>
    <mergeCell ref="AL4:AL6"/>
    <mergeCell ref="AM4:AM6"/>
    <mergeCell ref="AN4:AN6"/>
    <mergeCell ref="Y4:Y6"/>
    <mergeCell ref="Z4:Z6"/>
    <mergeCell ref="AA4:AA6"/>
    <mergeCell ref="AB4:AB6"/>
    <mergeCell ref="AC4:AC6"/>
    <mergeCell ref="AD4:AD6"/>
    <mergeCell ref="S4:S6"/>
    <mergeCell ref="T4:T6"/>
    <mergeCell ref="U4:U6"/>
    <mergeCell ref="V4:V6"/>
    <mergeCell ref="W4:W6"/>
    <mergeCell ref="AO4:AO6"/>
    <mergeCell ref="AP4:AP6"/>
    <mergeCell ref="AE4:AE6"/>
    <mergeCell ref="AF4:AF6"/>
    <mergeCell ref="AG4:AG6"/>
    <mergeCell ref="AH4:AH6"/>
    <mergeCell ref="AI4:AI6"/>
    <mergeCell ref="AJ4:AJ6"/>
    <mergeCell ref="X4:X6"/>
    <mergeCell ref="M4:M6"/>
    <mergeCell ref="N4:N6"/>
    <mergeCell ref="O4:O6"/>
    <mergeCell ref="P4:P6"/>
    <mergeCell ref="Q4:Q6"/>
    <mergeCell ref="R4:R6"/>
    <mergeCell ref="L4:L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topLeftCell="C30" workbookViewId="0">
      <selection activeCell="M39" sqref="M39"/>
    </sheetView>
  </sheetViews>
  <sheetFormatPr baseColWidth="10" defaultRowHeight="15.75" x14ac:dyDescent="0.25"/>
  <cols>
    <col min="2" max="2" width="13.375" customWidth="1"/>
    <col min="3" max="3" width="13.5" customWidth="1"/>
    <col min="4" max="4" width="13.625" customWidth="1"/>
  </cols>
  <sheetData>
    <row r="1" spans="1:16" x14ac:dyDescent="0.25">
      <c r="A1" s="3"/>
      <c r="B1" s="183" t="s">
        <v>274</v>
      </c>
      <c r="C1" s="183"/>
      <c r="D1" s="18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x14ac:dyDescent="0.25">
      <c r="A2" s="164" t="s">
        <v>5</v>
      </c>
      <c r="B2" s="164" t="s">
        <v>275</v>
      </c>
      <c r="C2" s="164" t="s">
        <v>276</v>
      </c>
      <c r="D2" s="164" t="s">
        <v>277</v>
      </c>
      <c r="E2" s="82"/>
      <c r="F2" s="164" t="s">
        <v>278</v>
      </c>
      <c r="G2" s="82"/>
      <c r="H2" s="164" t="s">
        <v>279</v>
      </c>
      <c r="I2" s="164" t="s">
        <v>280</v>
      </c>
      <c r="J2" s="164" t="s">
        <v>281</v>
      </c>
      <c r="K2" s="164" t="s">
        <v>282</v>
      </c>
      <c r="L2" s="83"/>
      <c r="M2" s="164" t="s">
        <v>283</v>
      </c>
      <c r="N2" s="164" t="s">
        <v>284</v>
      </c>
      <c r="O2" s="164" t="s">
        <v>285</v>
      </c>
      <c r="P2" s="164" t="s">
        <v>286</v>
      </c>
    </row>
    <row r="3" spans="1:16" x14ac:dyDescent="0.25">
      <c r="A3" s="162"/>
      <c r="B3" s="162"/>
      <c r="C3" s="162"/>
      <c r="D3" s="162"/>
      <c r="E3" s="82"/>
      <c r="F3" s="162"/>
      <c r="G3" s="82"/>
      <c r="H3" s="162" t="s">
        <v>287</v>
      </c>
      <c r="I3" s="162" t="s">
        <v>287</v>
      </c>
      <c r="J3" s="162" t="s">
        <v>287</v>
      </c>
      <c r="K3" s="162" t="s">
        <v>287</v>
      </c>
      <c r="L3" s="83"/>
      <c r="M3" s="162" t="s">
        <v>287</v>
      </c>
      <c r="N3" s="162" t="s">
        <v>287</v>
      </c>
      <c r="O3" s="162" t="s">
        <v>287</v>
      </c>
      <c r="P3" s="162" t="s">
        <v>287</v>
      </c>
    </row>
    <row r="4" spans="1:16" ht="16.5" thickBot="1" x14ac:dyDescent="0.3">
      <c r="A4" s="163"/>
      <c r="B4" s="163"/>
      <c r="C4" s="163"/>
      <c r="D4" s="163"/>
      <c r="E4" s="82"/>
      <c r="F4" s="163"/>
      <c r="G4" s="82"/>
      <c r="H4" s="163" t="s">
        <v>288</v>
      </c>
      <c r="I4" s="163" t="s">
        <v>288</v>
      </c>
      <c r="J4" s="163" t="s">
        <v>288</v>
      </c>
      <c r="K4" s="163" t="s">
        <v>288</v>
      </c>
      <c r="L4" s="84"/>
      <c r="M4" s="163" t="s">
        <v>288</v>
      </c>
      <c r="N4" s="163" t="s">
        <v>288</v>
      </c>
      <c r="O4" s="163" t="s">
        <v>288</v>
      </c>
      <c r="P4" s="163" t="s">
        <v>288</v>
      </c>
    </row>
    <row r="5" spans="1:16" ht="16.5" thickTop="1" x14ac:dyDescent="0.25">
      <c r="A5" s="16">
        <v>1920</v>
      </c>
      <c r="B5" s="17" t="s">
        <v>27</v>
      </c>
      <c r="C5" s="17" t="s">
        <v>27</v>
      </c>
      <c r="D5" s="17" t="s">
        <v>27</v>
      </c>
      <c r="E5" s="17"/>
      <c r="F5" s="85">
        <v>157069</v>
      </c>
      <c r="G5" s="17"/>
      <c r="H5" s="17" t="s">
        <v>27</v>
      </c>
      <c r="I5" s="17" t="s">
        <v>27</v>
      </c>
      <c r="J5" s="17" t="s">
        <v>27</v>
      </c>
      <c r="K5" s="17" t="s">
        <v>27</v>
      </c>
      <c r="L5" s="17" t="s">
        <v>27</v>
      </c>
      <c r="M5" s="17" t="s">
        <v>27</v>
      </c>
      <c r="N5" s="17" t="s">
        <v>27</v>
      </c>
      <c r="O5" s="17" t="s">
        <v>27</v>
      </c>
      <c r="P5" s="17" t="s">
        <v>27</v>
      </c>
    </row>
    <row r="6" spans="1:16" x14ac:dyDescent="0.25">
      <c r="A6" s="16">
        <v>1921</v>
      </c>
      <c r="B6" s="17" t="s">
        <v>27</v>
      </c>
      <c r="C6" s="17" t="s">
        <v>27</v>
      </c>
      <c r="D6" s="17" t="s">
        <v>27</v>
      </c>
      <c r="E6" s="17"/>
      <c r="F6" s="85">
        <v>193398</v>
      </c>
      <c r="G6" s="17"/>
      <c r="H6" s="17" t="s">
        <v>27</v>
      </c>
      <c r="I6" s="17" t="s">
        <v>27</v>
      </c>
      <c r="J6" s="17" t="s">
        <v>27</v>
      </c>
      <c r="K6" s="17" t="s">
        <v>27</v>
      </c>
      <c r="L6" s="17" t="s">
        <v>27</v>
      </c>
      <c r="M6" s="17" t="s">
        <v>27</v>
      </c>
      <c r="N6" s="17" t="s">
        <v>27</v>
      </c>
      <c r="O6" s="17" t="s">
        <v>27</v>
      </c>
      <c r="P6" s="17" t="s">
        <v>27</v>
      </c>
    </row>
    <row r="7" spans="1:16" x14ac:dyDescent="0.25">
      <c r="A7" s="16">
        <v>1922</v>
      </c>
      <c r="B7" s="17" t="s">
        <v>27</v>
      </c>
      <c r="C7" s="17" t="s">
        <v>27</v>
      </c>
      <c r="D7" s="17" t="s">
        <v>27</v>
      </c>
      <c r="E7" s="17"/>
      <c r="F7" s="85">
        <v>182278</v>
      </c>
      <c r="G7" s="17"/>
      <c r="H7" s="17" t="s">
        <v>27</v>
      </c>
      <c r="I7" s="17" t="s">
        <v>27</v>
      </c>
      <c r="J7" s="17" t="s">
        <v>27</v>
      </c>
      <c r="K7" s="17" t="s">
        <v>27</v>
      </c>
      <c r="L7" s="17" t="s">
        <v>27</v>
      </c>
      <c r="M7" s="17" t="s">
        <v>27</v>
      </c>
      <c r="N7" s="17" t="s">
        <v>27</v>
      </c>
      <c r="O7" s="17" t="s">
        <v>27</v>
      </c>
      <c r="P7" s="17" t="s">
        <v>27</v>
      </c>
    </row>
    <row r="8" spans="1:16" x14ac:dyDescent="0.25">
      <c r="A8" s="16">
        <v>1923</v>
      </c>
      <c r="B8" s="17" t="s">
        <v>27</v>
      </c>
      <c r="C8" s="17" t="s">
        <v>27</v>
      </c>
      <c r="D8" s="17" t="s">
        <v>27</v>
      </c>
      <c r="E8" s="17"/>
      <c r="F8" s="85">
        <v>119585</v>
      </c>
      <c r="G8" s="17"/>
      <c r="H8" s="17" t="s">
        <v>27</v>
      </c>
      <c r="I8" s="17" t="s">
        <v>27</v>
      </c>
      <c r="J8" s="17" t="s">
        <v>27</v>
      </c>
      <c r="K8" s="17" t="s">
        <v>27</v>
      </c>
      <c r="L8" s="17" t="s">
        <v>27</v>
      </c>
      <c r="M8" s="17" t="s">
        <v>27</v>
      </c>
      <c r="N8" s="17" t="s">
        <v>27</v>
      </c>
      <c r="O8" s="17" t="s">
        <v>27</v>
      </c>
      <c r="P8" s="17" t="s">
        <v>27</v>
      </c>
    </row>
    <row r="9" spans="1:16" x14ac:dyDescent="0.25">
      <c r="A9" s="16">
        <v>1924</v>
      </c>
      <c r="B9" s="17" t="s">
        <v>27</v>
      </c>
      <c r="C9" s="17" t="s">
        <v>27</v>
      </c>
      <c r="D9" s="17" t="s">
        <v>27</v>
      </c>
      <c r="E9" s="17"/>
      <c r="F9" s="85">
        <v>139678</v>
      </c>
      <c r="G9" s="17"/>
      <c r="H9" s="17" t="s">
        <v>27</v>
      </c>
      <c r="I9" s="17" t="s">
        <v>27</v>
      </c>
      <c r="J9" s="17" t="s">
        <v>27</v>
      </c>
      <c r="K9" s="17" t="s">
        <v>27</v>
      </c>
      <c r="L9" s="17" t="s">
        <v>27</v>
      </c>
      <c r="M9" s="17" t="s">
        <v>27</v>
      </c>
      <c r="N9" s="17" t="s">
        <v>27</v>
      </c>
      <c r="O9" s="17" t="s">
        <v>27</v>
      </c>
      <c r="P9" s="17" t="s">
        <v>27</v>
      </c>
    </row>
    <row r="10" spans="1:16" x14ac:dyDescent="0.25">
      <c r="A10" s="16">
        <v>1925</v>
      </c>
      <c r="B10" s="17" t="s">
        <v>27</v>
      </c>
      <c r="C10" s="17" t="s">
        <v>27</v>
      </c>
      <c r="D10" s="17" t="s">
        <v>27</v>
      </c>
      <c r="E10" s="17"/>
      <c r="F10" s="85">
        <v>115515</v>
      </c>
      <c r="G10" s="17"/>
      <c r="H10" s="17" t="s">
        <v>27</v>
      </c>
      <c r="I10" s="17" t="s">
        <v>27</v>
      </c>
      <c r="J10" s="17" t="s">
        <v>27</v>
      </c>
      <c r="K10" s="17" t="s">
        <v>27</v>
      </c>
      <c r="L10" s="17" t="s">
        <v>27</v>
      </c>
      <c r="M10" s="17" t="s">
        <v>27</v>
      </c>
      <c r="N10" s="17" t="s">
        <v>27</v>
      </c>
      <c r="O10" s="17" t="s">
        <v>27</v>
      </c>
      <c r="P10" s="17" t="s">
        <v>27</v>
      </c>
    </row>
    <row r="11" spans="1:16" x14ac:dyDescent="0.25">
      <c r="A11" s="16">
        <v>1926</v>
      </c>
      <c r="B11" s="17" t="s">
        <v>27</v>
      </c>
      <c r="C11" s="17" t="s">
        <v>27</v>
      </c>
      <c r="D11" s="17" t="s">
        <v>27</v>
      </c>
      <c r="E11" s="17"/>
      <c r="F11" s="85">
        <v>90421</v>
      </c>
      <c r="G11" s="17"/>
      <c r="H11" s="17" t="s">
        <v>27</v>
      </c>
      <c r="I11" s="17" t="s">
        <v>27</v>
      </c>
      <c r="J11" s="17" t="s">
        <v>27</v>
      </c>
      <c r="K11" s="17" t="s">
        <v>27</v>
      </c>
      <c r="L11" s="17" t="s">
        <v>27</v>
      </c>
      <c r="M11" s="17" t="s">
        <v>27</v>
      </c>
      <c r="N11" s="17" t="s">
        <v>27</v>
      </c>
      <c r="O11" s="17" t="s">
        <v>27</v>
      </c>
      <c r="P11" s="17" t="s">
        <v>27</v>
      </c>
    </row>
    <row r="12" spans="1:16" x14ac:dyDescent="0.25">
      <c r="A12" s="16">
        <v>1927</v>
      </c>
      <c r="B12" s="17" t="s">
        <v>27</v>
      </c>
      <c r="C12" s="17" t="s">
        <v>27</v>
      </c>
      <c r="D12" s="17" t="s">
        <v>27</v>
      </c>
      <c r="E12" s="17"/>
      <c r="F12" s="85">
        <v>64121</v>
      </c>
      <c r="G12" s="17"/>
      <c r="H12" s="17" t="s">
        <v>27</v>
      </c>
      <c r="I12" s="17" t="s">
        <v>27</v>
      </c>
      <c r="J12" s="17" t="s">
        <v>27</v>
      </c>
      <c r="K12" s="17" t="s">
        <v>27</v>
      </c>
      <c r="L12" s="17" t="s">
        <v>27</v>
      </c>
      <c r="M12" s="17" t="s">
        <v>27</v>
      </c>
      <c r="N12" s="17" t="s">
        <v>27</v>
      </c>
      <c r="O12" s="17" t="s">
        <v>27</v>
      </c>
      <c r="P12" s="17" t="s">
        <v>27</v>
      </c>
    </row>
    <row r="13" spans="1:16" x14ac:dyDescent="0.25">
      <c r="A13" s="16">
        <v>1928</v>
      </c>
      <c r="B13" s="17" t="s">
        <v>27</v>
      </c>
      <c r="C13" s="17" t="s">
        <v>27</v>
      </c>
      <c r="D13" s="17" t="s">
        <v>27</v>
      </c>
      <c r="E13" s="17"/>
      <c r="F13" s="85">
        <v>50151</v>
      </c>
      <c r="G13" s="17"/>
      <c r="H13" s="17" t="s">
        <v>27</v>
      </c>
      <c r="I13" s="17" t="s">
        <v>27</v>
      </c>
      <c r="J13" s="17" t="s">
        <v>27</v>
      </c>
      <c r="K13" s="17" t="s">
        <v>27</v>
      </c>
      <c r="L13" s="17" t="s">
        <v>27</v>
      </c>
      <c r="M13" s="17" t="s">
        <v>27</v>
      </c>
      <c r="N13" s="17" t="s">
        <v>27</v>
      </c>
      <c r="O13" s="17" t="s">
        <v>27</v>
      </c>
      <c r="P13" s="17" t="s">
        <v>27</v>
      </c>
    </row>
    <row r="14" spans="1:16" x14ac:dyDescent="0.25">
      <c r="A14" s="16">
        <v>1929</v>
      </c>
      <c r="B14" s="17" t="s">
        <v>27</v>
      </c>
      <c r="C14" s="17" t="s">
        <v>27</v>
      </c>
      <c r="D14" s="17" t="s">
        <v>27</v>
      </c>
      <c r="E14" s="17"/>
      <c r="F14" s="85">
        <v>44688</v>
      </c>
      <c r="G14" s="17"/>
      <c r="H14" s="17" t="s">
        <v>27</v>
      </c>
      <c r="I14" s="17" t="s">
        <v>27</v>
      </c>
      <c r="J14" s="17" t="s">
        <v>27</v>
      </c>
      <c r="K14" s="17" t="s">
        <v>27</v>
      </c>
      <c r="L14" s="17" t="s">
        <v>27</v>
      </c>
      <c r="M14" s="17" t="s">
        <v>27</v>
      </c>
      <c r="N14" s="17" t="s">
        <v>27</v>
      </c>
      <c r="O14" s="17" t="s">
        <v>27</v>
      </c>
      <c r="P14" s="17" t="s">
        <v>27</v>
      </c>
    </row>
    <row r="15" spans="1:16" x14ac:dyDescent="0.25">
      <c r="A15" s="16">
        <v>1930</v>
      </c>
      <c r="B15" s="17" t="s">
        <v>27</v>
      </c>
      <c r="C15" s="17" t="s">
        <v>27</v>
      </c>
      <c r="D15" s="17" t="s">
        <v>27</v>
      </c>
      <c r="E15" s="17"/>
      <c r="F15" s="85">
        <v>39530</v>
      </c>
      <c r="G15" s="17"/>
      <c r="H15" s="17" t="s">
        <v>27</v>
      </c>
      <c r="I15" s="17" t="s">
        <v>27</v>
      </c>
      <c r="J15" s="17" t="s">
        <v>27</v>
      </c>
      <c r="K15" s="17" t="s">
        <v>27</v>
      </c>
      <c r="L15" s="17" t="s">
        <v>27</v>
      </c>
      <c r="M15" s="17" t="s">
        <v>27</v>
      </c>
      <c r="N15" s="17" t="s">
        <v>27</v>
      </c>
      <c r="O15" s="17" t="s">
        <v>27</v>
      </c>
      <c r="P15" s="17" t="s">
        <v>27</v>
      </c>
    </row>
    <row r="16" spans="1:16" x14ac:dyDescent="0.25">
      <c r="A16" s="16">
        <v>1931</v>
      </c>
      <c r="B16" s="17" t="s">
        <v>27</v>
      </c>
      <c r="C16" s="17" t="s">
        <v>27</v>
      </c>
      <c r="D16" s="17" t="s">
        <v>27</v>
      </c>
      <c r="E16" s="17"/>
      <c r="F16" s="85">
        <v>33039</v>
      </c>
      <c r="G16" s="17"/>
      <c r="H16" s="17" t="s">
        <v>27</v>
      </c>
      <c r="I16" s="17" t="s">
        <v>27</v>
      </c>
      <c r="J16" s="17" t="s">
        <v>27</v>
      </c>
      <c r="K16" s="17" t="s">
        <v>27</v>
      </c>
      <c r="L16" s="17" t="s">
        <v>27</v>
      </c>
      <c r="M16" s="17" t="s">
        <v>27</v>
      </c>
      <c r="N16" s="17" t="s">
        <v>27</v>
      </c>
      <c r="O16" s="17" t="s">
        <v>27</v>
      </c>
      <c r="P16" s="17" t="s">
        <v>27</v>
      </c>
    </row>
    <row r="17" spans="1:16" x14ac:dyDescent="0.25">
      <c r="A17" s="16">
        <v>1932</v>
      </c>
      <c r="B17" s="17" t="s">
        <v>27</v>
      </c>
      <c r="C17" s="17" t="s">
        <v>27</v>
      </c>
      <c r="D17" s="17" t="s">
        <v>27</v>
      </c>
      <c r="E17" s="17"/>
      <c r="F17" s="85">
        <v>32805</v>
      </c>
      <c r="G17" s="17"/>
      <c r="H17" s="17" t="s">
        <v>27</v>
      </c>
      <c r="I17" s="17" t="s">
        <v>27</v>
      </c>
      <c r="J17" s="17" t="s">
        <v>27</v>
      </c>
      <c r="K17" s="17" t="s">
        <v>27</v>
      </c>
      <c r="L17" s="17" t="s">
        <v>27</v>
      </c>
      <c r="M17" s="17" t="s">
        <v>27</v>
      </c>
      <c r="N17" s="17" t="s">
        <v>27</v>
      </c>
      <c r="O17" s="17" t="s">
        <v>27</v>
      </c>
      <c r="P17" s="17" t="s">
        <v>27</v>
      </c>
    </row>
    <row r="18" spans="1:16" x14ac:dyDescent="0.25">
      <c r="A18" s="16">
        <v>1933</v>
      </c>
      <c r="B18" s="17" t="s">
        <v>27</v>
      </c>
      <c r="C18" s="17" t="s">
        <v>27</v>
      </c>
      <c r="D18" s="17" t="s">
        <v>27</v>
      </c>
      <c r="E18" s="17"/>
      <c r="F18" s="85">
        <v>31001</v>
      </c>
      <c r="G18" s="17"/>
      <c r="H18" s="17" t="s">
        <v>27</v>
      </c>
      <c r="I18" s="17" t="s">
        <v>27</v>
      </c>
      <c r="J18" s="17" t="s">
        <v>27</v>
      </c>
      <c r="K18" s="17" t="s">
        <v>27</v>
      </c>
      <c r="L18" s="17" t="s">
        <v>27</v>
      </c>
      <c r="M18" s="17" t="s">
        <v>27</v>
      </c>
      <c r="N18" s="17" t="s">
        <v>27</v>
      </c>
      <c r="O18" s="17" t="s">
        <v>27</v>
      </c>
      <c r="P18" s="17" t="s">
        <v>27</v>
      </c>
    </row>
    <row r="19" spans="1:16" x14ac:dyDescent="0.25">
      <c r="A19" s="16">
        <v>1934</v>
      </c>
      <c r="B19" s="17" t="s">
        <v>27</v>
      </c>
      <c r="C19" s="17" t="s">
        <v>27</v>
      </c>
      <c r="D19" s="17" t="s">
        <v>27</v>
      </c>
      <c r="E19" s="17"/>
      <c r="F19" s="85">
        <v>38172</v>
      </c>
      <c r="G19" s="17"/>
      <c r="H19" s="17" t="s">
        <v>27</v>
      </c>
      <c r="I19" s="17" t="s">
        <v>27</v>
      </c>
      <c r="J19" s="17" t="s">
        <v>27</v>
      </c>
      <c r="K19" s="17" t="s">
        <v>27</v>
      </c>
      <c r="L19" s="17" t="s">
        <v>27</v>
      </c>
      <c r="M19" s="17" t="s">
        <v>27</v>
      </c>
      <c r="N19" s="17" t="s">
        <v>27</v>
      </c>
      <c r="O19" s="17" t="s">
        <v>27</v>
      </c>
      <c r="P19" s="17" t="s">
        <v>27</v>
      </c>
    </row>
    <row r="20" spans="1:16" x14ac:dyDescent="0.25">
      <c r="A20" s="16">
        <v>1935</v>
      </c>
      <c r="B20" s="17" t="s">
        <v>27</v>
      </c>
      <c r="C20" s="17" t="s">
        <v>27</v>
      </c>
      <c r="D20" s="17" t="s">
        <v>27</v>
      </c>
      <c r="E20" s="17"/>
      <c r="F20" s="85">
        <v>40241</v>
      </c>
      <c r="G20" s="17"/>
      <c r="H20" s="17" t="s">
        <v>27</v>
      </c>
      <c r="I20" s="17" t="s">
        <v>27</v>
      </c>
      <c r="J20" s="17" t="s">
        <v>27</v>
      </c>
      <c r="K20" s="17" t="s">
        <v>27</v>
      </c>
      <c r="L20" s="17" t="s">
        <v>27</v>
      </c>
      <c r="M20" s="17" t="s">
        <v>27</v>
      </c>
      <c r="N20" s="17" t="s">
        <v>27</v>
      </c>
      <c r="O20" s="17" t="s">
        <v>27</v>
      </c>
      <c r="P20" s="17" t="s">
        <v>27</v>
      </c>
    </row>
    <row r="21" spans="1:16" x14ac:dyDescent="0.25">
      <c r="A21" s="16">
        <v>1936</v>
      </c>
      <c r="B21" s="17" t="s">
        <v>27</v>
      </c>
      <c r="C21" s="17" t="s">
        <v>27</v>
      </c>
      <c r="D21" s="17" t="s">
        <v>27</v>
      </c>
      <c r="E21" s="17"/>
      <c r="F21" s="85">
        <v>41026</v>
      </c>
      <c r="G21" s="17"/>
      <c r="H21" s="17" t="s">
        <v>27</v>
      </c>
      <c r="I21" s="17" t="s">
        <v>27</v>
      </c>
      <c r="J21" s="17" t="s">
        <v>27</v>
      </c>
      <c r="K21" s="17" t="s">
        <v>27</v>
      </c>
      <c r="L21" s="17" t="s">
        <v>27</v>
      </c>
      <c r="M21" s="17" t="s">
        <v>27</v>
      </c>
      <c r="N21" s="17" t="s">
        <v>27</v>
      </c>
      <c r="O21" s="17" t="s">
        <v>27</v>
      </c>
      <c r="P21" s="17" t="s">
        <v>27</v>
      </c>
    </row>
    <row r="22" spans="1:16" x14ac:dyDescent="0.25">
      <c r="A22" s="16">
        <v>1937</v>
      </c>
      <c r="B22" s="17" t="s">
        <v>27</v>
      </c>
      <c r="C22" s="17" t="s">
        <v>27</v>
      </c>
      <c r="D22" s="17" t="s">
        <v>27</v>
      </c>
      <c r="E22" s="17"/>
      <c r="F22" s="85">
        <v>46803</v>
      </c>
      <c r="G22" s="17"/>
      <c r="H22" s="17" t="s">
        <v>27</v>
      </c>
      <c r="I22" s="17" t="s">
        <v>27</v>
      </c>
      <c r="J22" s="17" t="s">
        <v>27</v>
      </c>
      <c r="K22" s="17" t="s">
        <v>27</v>
      </c>
      <c r="L22" s="17" t="s">
        <v>27</v>
      </c>
      <c r="M22" s="17" t="s">
        <v>27</v>
      </c>
      <c r="N22" s="17" t="s">
        <v>27</v>
      </c>
      <c r="O22" s="17" t="s">
        <v>27</v>
      </c>
      <c r="P22" s="17" t="s">
        <v>27</v>
      </c>
    </row>
    <row r="23" spans="1:16" x14ac:dyDescent="0.25">
      <c r="A23" s="16">
        <v>1938</v>
      </c>
      <c r="B23" s="17" t="s">
        <v>27</v>
      </c>
      <c r="C23" s="17" t="s">
        <v>27</v>
      </c>
      <c r="D23" s="17" t="s">
        <v>27</v>
      </c>
      <c r="E23" s="17"/>
      <c r="F23" s="86">
        <v>38482</v>
      </c>
      <c r="G23" s="86"/>
      <c r="H23" s="87">
        <v>8995</v>
      </c>
      <c r="I23" s="87">
        <v>3799</v>
      </c>
      <c r="J23" s="87">
        <v>5196</v>
      </c>
      <c r="K23" s="87" t="s">
        <v>289</v>
      </c>
      <c r="L23" s="87"/>
      <c r="M23" s="87">
        <v>123</v>
      </c>
      <c r="N23" s="87" t="s">
        <v>289</v>
      </c>
      <c r="O23" s="87">
        <v>123</v>
      </c>
      <c r="P23" s="87" t="s">
        <v>289</v>
      </c>
    </row>
    <row r="24" spans="1:16" x14ac:dyDescent="0.25">
      <c r="A24" s="16">
        <v>1939</v>
      </c>
      <c r="B24" s="17" t="s">
        <v>27</v>
      </c>
      <c r="C24" s="17" t="s">
        <v>27</v>
      </c>
      <c r="D24" s="17" t="s">
        <v>27</v>
      </c>
      <c r="E24" s="17"/>
      <c r="F24" s="86">
        <v>42891</v>
      </c>
      <c r="G24" s="86"/>
      <c r="H24" s="87">
        <v>14534</v>
      </c>
      <c r="I24" s="87">
        <v>8576</v>
      </c>
      <c r="J24" s="87">
        <v>5958</v>
      </c>
      <c r="K24" s="87" t="s">
        <v>289</v>
      </c>
      <c r="L24" s="87"/>
      <c r="M24" s="87">
        <v>136</v>
      </c>
      <c r="N24" s="87" t="s">
        <v>289</v>
      </c>
      <c r="O24" s="87">
        <v>136</v>
      </c>
      <c r="P24" s="87" t="s">
        <v>289</v>
      </c>
    </row>
    <row r="25" spans="1:16" x14ac:dyDescent="0.25">
      <c r="A25" s="16">
        <v>1940</v>
      </c>
      <c r="B25" s="17" t="s">
        <v>27</v>
      </c>
      <c r="C25" s="17" t="s">
        <v>27</v>
      </c>
      <c r="D25" s="17" t="s">
        <v>27</v>
      </c>
      <c r="E25" s="17"/>
      <c r="F25" s="86">
        <v>44045</v>
      </c>
      <c r="G25" s="86"/>
      <c r="H25" s="87">
        <v>12826</v>
      </c>
      <c r="I25" s="87">
        <v>8561</v>
      </c>
      <c r="J25" s="87">
        <v>4265</v>
      </c>
      <c r="K25" s="87" t="s">
        <v>289</v>
      </c>
      <c r="L25" s="87"/>
      <c r="M25" s="87">
        <v>151</v>
      </c>
      <c r="N25" s="87" t="s">
        <v>289</v>
      </c>
      <c r="O25" s="87">
        <v>151</v>
      </c>
      <c r="P25" s="87" t="s">
        <v>289</v>
      </c>
    </row>
    <row r="26" spans="1:16" x14ac:dyDescent="0.25">
      <c r="A26" s="16">
        <v>1941</v>
      </c>
      <c r="B26" s="17" t="s">
        <v>27</v>
      </c>
      <c r="C26" s="17" t="s">
        <v>27</v>
      </c>
      <c r="D26" s="17" t="s">
        <v>27</v>
      </c>
      <c r="E26" s="17"/>
      <c r="F26" s="86">
        <v>43031</v>
      </c>
      <c r="G26" s="86"/>
      <c r="H26" s="87">
        <v>15418</v>
      </c>
      <c r="I26" s="87">
        <v>7563</v>
      </c>
      <c r="J26" s="87">
        <v>7855</v>
      </c>
      <c r="K26" s="87" t="s">
        <v>289</v>
      </c>
      <c r="L26" s="87"/>
      <c r="M26" s="87">
        <v>567</v>
      </c>
      <c r="N26" s="87" t="s">
        <v>289</v>
      </c>
      <c r="O26" s="87">
        <v>567</v>
      </c>
      <c r="P26" s="87" t="s">
        <v>289</v>
      </c>
    </row>
    <row r="27" spans="1:16" x14ac:dyDescent="0.25">
      <c r="A27" s="16">
        <v>1942</v>
      </c>
      <c r="B27" s="17" t="s">
        <v>27</v>
      </c>
      <c r="C27" s="17" t="s">
        <v>27</v>
      </c>
      <c r="D27" s="17" t="s">
        <v>27</v>
      </c>
      <c r="E27" s="17"/>
      <c r="F27" s="86">
        <v>34826</v>
      </c>
      <c r="G27" s="86"/>
      <c r="H27" s="87">
        <v>6090</v>
      </c>
      <c r="I27" s="87">
        <v>1373</v>
      </c>
      <c r="J27" s="87">
        <v>4717</v>
      </c>
      <c r="K27" s="87" t="s">
        <v>289</v>
      </c>
      <c r="L27" s="87"/>
      <c r="M27" s="87">
        <v>459</v>
      </c>
      <c r="N27" s="87" t="s">
        <v>289</v>
      </c>
      <c r="O27" s="87">
        <v>459</v>
      </c>
      <c r="P27" s="87" t="s">
        <v>289</v>
      </c>
    </row>
    <row r="28" spans="1:16" x14ac:dyDescent="0.25">
      <c r="A28" s="16">
        <v>1943</v>
      </c>
      <c r="B28" s="17" t="s">
        <v>27</v>
      </c>
      <c r="C28" s="17" t="s">
        <v>27</v>
      </c>
      <c r="D28" s="17" t="s">
        <v>27</v>
      </c>
      <c r="E28" s="17"/>
      <c r="F28" s="86">
        <v>35153</v>
      </c>
      <c r="G28" s="86"/>
      <c r="H28" s="87">
        <v>5725</v>
      </c>
      <c r="I28" s="87">
        <v>1343</v>
      </c>
      <c r="J28" s="87">
        <v>4382</v>
      </c>
      <c r="K28" s="87" t="s">
        <v>289</v>
      </c>
      <c r="L28" s="87"/>
      <c r="M28" s="87">
        <v>212</v>
      </c>
      <c r="N28" s="87" t="s">
        <v>289</v>
      </c>
      <c r="O28" s="87">
        <v>212</v>
      </c>
      <c r="P28" s="87" t="s">
        <v>289</v>
      </c>
    </row>
    <row r="29" spans="1:16" x14ac:dyDescent="0.25">
      <c r="A29" s="16">
        <v>1944</v>
      </c>
      <c r="B29" s="17" t="s">
        <v>27</v>
      </c>
      <c r="C29" s="17" t="s">
        <v>27</v>
      </c>
      <c r="D29" s="17" t="s">
        <v>27</v>
      </c>
      <c r="E29" s="17"/>
      <c r="F29" s="86">
        <v>38197</v>
      </c>
      <c r="G29" s="86"/>
      <c r="H29" s="87">
        <v>4884</v>
      </c>
      <c r="I29" s="87">
        <v>655</v>
      </c>
      <c r="J29" s="87">
        <v>4229</v>
      </c>
      <c r="K29" s="87" t="s">
        <v>289</v>
      </c>
      <c r="L29" s="87"/>
      <c r="M29" s="87">
        <v>261</v>
      </c>
      <c r="N29" s="87" t="s">
        <v>289</v>
      </c>
      <c r="O29" s="87">
        <v>261</v>
      </c>
      <c r="P29" s="87" t="s">
        <v>289</v>
      </c>
    </row>
    <row r="30" spans="1:16" x14ac:dyDescent="0.25">
      <c r="A30" s="16">
        <v>1945</v>
      </c>
      <c r="B30" s="17" t="s">
        <v>27</v>
      </c>
      <c r="C30" s="17" t="s">
        <v>27</v>
      </c>
      <c r="D30" s="17" t="s">
        <v>27</v>
      </c>
      <c r="E30" s="17"/>
      <c r="F30" s="86">
        <v>43543</v>
      </c>
      <c r="G30" s="86"/>
      <c r="H30" s="87">
        <v>8127</v>
      </c>
      <c r="I30" s="87">
        <v>2432</v>
      </c>
      <c r="J30" s="87">
        <v>5695</v>
      </c>
      <c r="K30" s="87" t="s">
        <v>289</v>
      </c>
      <c r="L30" s="87"/>
      <c r="M30" s="87">
        <v>414</v>
      </c>
      <c r="N30" s="87" t="s">
        <v>289</v>
      </c>
      <c r="O30" s="87">
        <v>414</v>
      </c>
      <c r="P30" s="87" t="s">
        <v>289</v>
      </c>
    </row>
    <row r="31" spans="1:16" x14ac:dyDescent="0.25">
      <c r="A31" s="16">
        <v>1946</v>
      </c>
      <c r="B31" s="17" t="s">
        <v>27</v>
      </c>
      <c r="C31" s="17" t="s">
        <v>27</v>
      </c>
      <c r="D31" s="17" t="s">
        <v>27</v>
      </c>
      <c r="E31" s="17"/>
      <c r="F31" s="86">
        <v>49240</v>
      </c>
      <c r="G31" s="86"/>
      <c r="H31" s="87">
        <v>9228</v>
      </c>
      <c r="I31" s="87">
        <v>3302</v>
      </c>
      <c r="J31" s="87">
        <v>5926</v>
      </c>
      <c r="K31" s="87" t="s">
        <v>289</v>
      </c>
      <c r="L31" s="87"/>
      <c r="M31" s="87">
        <v>972</v>
      </c>
      <c r="N31" s="87" t="s">
        <v>289</v>
      </c>
      <c r="O31" s="87">
        <v>972</v>
      </c>
      <c r="P31" s="87" t="s">
        <v>289</v>
      </c>
    </row>
    <row r="32" spans="1:16" x14ac:dyDescent="0.25">
      <c r="A32" s="16">
        <v>1947</v>
      </c>
      <c r="B32" s="17" t="s">
        <v>27</v>
      </c>
      <c r="C32" s="17" t="s">
        <v>27</v>
      </c>
      <c r="D32" s="17" t="s">
        <v>27</v>
      </c>
      <c r="E32" s="17"/>
      <c r="F32" s="86">
        <v>56298</v>
      </c>
      <c r="G32" s="86"/>
      <c r="H32" s="87">
        <v>13910</v>
      </c>
      <c r="I32" s="87">
        <v>6742</v>
      </c>
      <c r="J32" s="87">
        <v>7168</v>
      </c>
      <c r="K32" s="87" t="s">
        <v>289</v>
      </c>
      <c r="L32" s="87"/>
      <c r="M32" s="87">
        <v>2178</v>
      </c>
      <c r="N32" s="87" t="s">
        <v>289</v>
      </c>
      <c r="O32" s="87">
        <v>2178</v>
      </c>
      <c r="P32" s="87" t="s">
        <v>289</v>
      </c>
    </row>
    <row r="33" spans="1:16" x14ac:dyDescent="0.25">
      <c r="A33" s="16">
        <v>1948</v>
      </c>
      <c r="B33" s="17" t="s">
        <v>27</v>
      </c>
      <c r="C33" s="17" t="s">
        <v>27</v>
      </c>
      <c r="D33" s="17" t="s">
        <v>27</v>
      </c>
      <c r="E33" s="17"/>
      <c r="F33" s="86">
        <v>58520</v>
      </c>
      <c r="G33" s="86"/>
      <c r="H33" s="87">
        <v>13118</v>
      </c>
      <c r="I33" s="87">
        <v>7185</v>
      </c>
      <c r="J33" s="87">
        <v>5933</v>
      </c>
      <c r="K33" s="87" t="s">
        <v>289</v>
      </c>
      <c r="L33" s="87"/>
      <c r="M33" s="87">
        <v>2547</v>
      </c>
      <c r="N33" s="87" t="s">
        <v>289</v>
      </c>
      <c r="O33" s="87">
        <v>2547</v>
      </c>
      <c r="P33" s="87" t="s">
        <v>289</v>
      </c>
    </row>
    <row r="34" spans="1:16" x14ac:dyDescent="0.25">
      <c r="A34" s="16">
        <v>1949</v>
      </c>
      <c r="B34" s="17" t="s">
        <v>27</v>
      </c>
      <c r="C34" s="17" t="s">
        <v>27</v>
      </c>
      <c r="D34" s="17" t="s">
        <v>27</v>
      </c>
      <c r="E34" s="17"/>
      <c r="F34" s="86">
        <v>60902</v>
      </c>
      <c r="G34" s="86"/>
      <c r="H34" s="87">
        <v>14125</v>
      </c>
      <c r="I34" s="87">
        <v>7183</v>
      </c>
      <c r="J34" s="87">
        <v>6942</v>
      </c>
      <c r="K34" s="87" t="s">
        <v>289</v>
      </c>
      <c r="L34" s="87"/>
      <c r="M34" s="87">
        <v>2703</v>
      </c>
      <c r="N34" s="87" t="s">
        <v>289</v>
      </c>
      <c r="O34" s="87">
        <v>2703</v>
      </c>
      <c r="P34" s="87" t="s">
        <v>289</v>
      </c>
    </row>
    <row r="35" spans="1:16" x14ac:dyDescent="0.25">
      <c r="A35" s="16">
        <v>1950</v>
      </c>
      <c r="B35" s="17" t="s">
        <v>27</v>
      </c>
      <c r="C35" s="17" t="s">
        <v>27</v>
      </c>
      <c r="D35" s="17" t="s">
        <v>27</v>
      </c>
      <c r="E35" s="17"/>
      <c r="F35" s="86">
        <v>72422</v>
      </c>
      <c r="G35" s="86"/>
      <c r="H35" s="87">
        <v>16501</v>
      </c>
      <c r="I35" s="87">
        <v>12183</v>
      </c>
      <c r="J35" s="87">
        <v>4318</v>
      </c>
      <c r="K35" s="87" t="s">
        <v>289</v>
      </c>
      <c r="L35" s="87"/>
      <c r="M35" s="87">
        <v>3754</v>
      </c>
      <c r="N35" s="87" t="s">
        <v>289</v>
      </c>
      <c r="O35" s="87">
        <v>3754</v>
      </c>
      <c r="P35" s="87" t="s">
        <v>289</v>
      </c>
    </row>
    <row r="36" spans="1:16" x14ac:dyDescent="0.25">
      <c r="A36" s="16">
        <v>1951</v>
      </c>
      <c r="B36" s="17" t="s">
        <v>27</v>
      </c>
      <c r="C36" s="17" t="s">
        <v>27</v>
      </c>
      <c r="D36" s="17" t="s">
        <v>27</v>
      </c>
      <c r="E36" s="17"/>
      <c r="F36" s="86">
        <v>77308</v>
      </c>
      <c r="G36" s="86"/>
      <c r="H36" s="87">
        <v>16858</v>
      </c>
      <c r="I36" s="87">
        <v>13721</v>
      </c>
      <c r="J36" s="87">
        <v>3137</v>
      </c>
      <c r="K36" s="87" t="s">
        <v>289</v>
      </c>
      <c r="L36" s="87"/>
      <c r="M36" s="87">
        <v>4729</v>
      </c>
      <c r="N36" s="87" t="s">
        <v>289</v>
      </c>
      <c r="O36" s="87">
        <v>4729</v>
      </c>
      <c r="P36" s="87" t="s">
        <v>289</v>
      </c>
    </row>
    <row r="37" spans="1:16" x14ac:dyDescent="0.25">
      <c r="A37" s="16">
        <v>1952</v>
      </c>
      <c r="B37" s="17" t="s">
        <v>27</v>
      </c>
      <c r="C37" s="17" t="s">
        <v>27</v>
      </c>
      <c r="D37" s="17" t="s">
        <v>27</v>
      </c>
      <c r="E37" s="17"/>
      <c r="F37" s="86">
        <v>77278</v>
      </c>
      <c r="G37" s="86"/>
      <c r="H37" s="87">
        <v>15320</v>
      </c>
      <c r="I37" s="87">
        <v>9325</v>
      </c>
      <c r="J37" s="87">
        <v>5995</v>
      </c>
      <c r="K37" s="87" t="s">
        <v>289</v>
      </c>
      <c r="L37" s="87"/>
      <c r="M37" s="87">
        <v>3062</v>
      </c>
      <c r="N37" s="87" t="s">
        <v>289</v>
      </c>
      <c r="O37" s="87">
        <v>3062</v>
      </c>
      <c r="P37" s="87" t="s">
        <v>289</v>
      </c>
    </row>
    <row r="38" spans="1:16" x14ac:dyDescent="0.25">
      <c r="A38" s="16">
        <v>1953</v>
      </c>
      <c r="B38" s="17" t="s">
        <v>27</v>
      </c>
      <c r="C38" s="17" t="s">
        <v>27</v>
      </c>
      <c r="D38" s="17" t="s">
        <v>27</v>
      </c>
      <c r="E38" s="17"/>
      <c r="F38" s="86">
        <v>72433</v>
      </c>
      <c r="G38" s="86"/>
      <c r="H38" s="87">
        <v>15348</v>
      </c>
      <c r="I38" s="87">
        <v>3484</v>
      </c>
      <c r="J38" s="87">
        <v>11864</v>
      </c>
      <c r="K38" s="87">
        <v>223</v>
      </c>
      <c r="L38" s="87"/>
      <c r="M38" s="87">
        <v>3983</v>
      </c>
      <c r="N38" s="87" t="s">
        <v>289</v>
      </c>
      <c r="O38" s="87">
        <v>3983</v>
      </c>
      <c r="P38" s="87" t="s">
        <v>289</v>
      </c>
    </row>
    <row r="39" spans="1:16" x14ac:dyDescent="0.25">
      <c r="A39" s="16">
        <v>1954</v>
      </c>
      <c r="B39" s="17" t="s">
        <v>27</v>
      </c>
      <c r="C39" s="17" t="s">
        <v>27</v>
      </c>
      <c r="D39" s="17" t="s">
        <v>27</v>
      </c>
      <c r="E39" s="17"/>
      <c r="F39" s="86">
        <v>83651</v>
      </c>
      <c r="G39" s="86"/>
      <c r="H39" s="87">
        <v>23270</v>
      </c>
      <c r="I39" s="87">
        <v>4630</v>
      </c>
      <c r="J39" s="87">
        <v>18640</v>
      </c>
      <c r="K39" s="87">
        <v>223</v>
      </c>
      <c r="L39" s="87"/>
      <c r="M39" s="87">
        <v>7286</v>
      </c>
      <c r="N39" s="87" t="s">
        <v>289</v>
      </c>
      <c r="O39" s="87">
        <v>7286</v>
      </c>
      <c r="P39" s="87" t="s">
        <v>289</v>
      </c>
    </row>
    <row r="40" spans="1:16" x14ac:dyDescent="0.25">
      <c r="A40" s="16">
        <v>1955</v>
      </c>
      <c r="B40" s="17" t="s">
        <v>27</v>
      </c>
      <c r="C40" s="17" t="s">
        <v>27</v>
      </c>
      <c r="D40" s="17" t="s">
        <v>27</v>
      </c>
      <c r="E40" s="17"/>
      <c r="F40" s="86">
        <v>89395</v>
      </c>
      <c r="G40" s="86"/>
      <c r="H40" s="87">
        <v>25833</v>
      </c>
      <c r="I40" s="87">
        <v>6106</v>
      </c>
      <c r="J40" s="87">
        <v>19727</v>
      </c>
      <c r="K40" s="87">
        <v>196</v>
      </c>
      <c r="L40" s="87"/>
      <c r="M40" s="87">
        <v>10545</v>
      </c>
      <c r="N40" s="87" t="s">
        <v>289</v>
      </c>
      <c r="O40" s="87">
        <v>10545</v>
      </c>
      <c r="P40" s="87" t="s">
        <v>289</v>
      </c>
    </row>
    <row r="41" spans="1:16" x14ac:dyDescent="0.25">
      <c r="A41" s="16">
        <v>1956</v>
      </c>
      <c r="B41" s="17" t="s">
        <v>27</v>
      </c>
      <c r="C41" s="17" t="s">
        <v>27</v>
      </c>
      <c r="D41" s="17" t="s">
        <v>27</v>
      </c>
      <c r="E41" s="17"/>
      <c r="F41" s="86">
        <v>90660</v>
      </c>
      <c r="G41" s="86"/>
      <c r="H41" s="87">
        <v>23722</v>
      </c>
      <c r="I41" s="87">
        <v>6617</v>
      </c>
      <c r="J41" s="87">
        <v>17105</v>
      </c>
      <c r="K41" s="87">
        <v>140</v>
      </c>
      <c r="L41" s="87"/>
      <c r="M41" s="87">
        <v>10362</v>
      </c>
      <c r="N41" s="87">
        <v>38</v>
      </c>
      <c r="O41" s="87">
        <v>10324</v>
      </c>
      <c r="P41" s="87" t="s">
        <v>289</v>
      </c>
    </row>
    <row r="42" spans="1:16" x14ac:dyDescent="0.25">
      <c r="A42" s="16">
        <v>1957</v>
      </c>
      <c r="B42" s="17" t="s">
        <v>27</v>
      </c>
      <c r="C42" s="17" t="s">
        <v>27</v>
      </c>
      <c r="D42" s="17" t="s">
        <v>27</v>
      </c>
      <c r="E42" s="17"/>
      <c r="F42" s="86">
        <v>88266</v>
      </c>
      <c r="G42" s="86"/>
      <c r="H42" s="87">
        <v>16026</v>
      </c>
      <c r="I42" s="87">
        <v>4037</v>
      </c>
      <c r="J42" s="87">
        <v>11989</v>
      </c>
      <c r="K42" s="87">
        <v>380654</v>
      </c>
      <c r="L42" s="87"/>
      <c r="M42" s="87">
        <v>11618</v>
      </c>
      <c r="N42" s="87">
        <v>1358</v>
      </c>
      <c r="O42" s="87">
        <v>10260</v>
      </c>
      <c r="P42" s="87" t="s">
        <v>289</v>
      </c>
    </row>
    <row r="43" spans="1:16" x14ac:dyDescent="0.25">
      <c r="A43" s="16">
        <v>1958</v>
      </c>
      <c r="B43" s="17" t="s">
        <v>27</v>
      </c>
      <c r="C43" s="17" t="s">
        <v>27</v>
      </c>
      <c r="D43" s="17" t="s">
        <v>27</v>
      </c>
      <c r="E43" s="17"/>
      <c r="F43" s="86">
        <v>93533</v>
      </c>
      <c r="G43" s="86"/>
      <c r="H43" s="87">
        <v>11642</v>
      </c>
      <c r="I43" s="87">
        <v>676</v>
      </c>
      <c r="J43" s="87">
        <v>10966</v>
      </c>
      <c r="K43" s="87">
        <v>1362258</v>
      </c>
      <c r="L43" s="87"/>
      <c r="M43" s="87">
        <v>6586</v>
      </c>
      <c r="N43" s="87">
        <v>717</v>
      </c>
      <c r="O43" s="87">
        <v>5869</v>
      </c>
      <c r="P43" s="87" t="s">
        <v>289</v>
      </c>
    </row>
    <row r="44" spans="1:16" x14ac:dyDescent="0.25">
      <c r="A44" s="16">
        <v>1959</v>
      </c>
      <c r="B44" s="17" t="s">
        <v>27</v>
      </c>
      <c r="C44" s="17" t="s">
        <v>27</v>
      </c>
      <c r="D44" s="17" t="s">
        <v>27</v>
      </c>
      <c r="E44" s="17"/>
      <c r="F44" s="86">
        <v>96393</v>
      </c>
      <c r="G44" s="86"/>
      <c r="H44" s="87">
        <v>13270</v>
      </c>
      <c r="I44" s="87">
        <v>112</v>
      </c>
      <c r="J44" s="87">
        <v>13158</v>
      </c>
      <c r="K44" s="87">
        <v>1517323</v>
      </c>
      <c r="L44" s="87"/>
      <c r="M44" s="87">
        <v>6016</v>
      </c>
      <c r="N44" s="87">
        <v>11</v>
      </c>
      <c r="O44" s="87">
        <v>6005</v>
      </c>
      <c r="P44" s="87" t="s">
        <v>289</v>
      </c>
    </row>
    <row r="45" spans="1:16" x14ac:dyDescent="0.25">
      <c r="A45" s="16">
        <v>1960</v>
      </c>
      <c r="B45" s="17" t="s">
        <v>27</v>
      </c>
      <c r="C45" s="17" t="s">
        <v>27</v>
      </c>
      <c r="D45" s="17" t="s">
        <v>27</v>
      </c>
      <c r="E45" s="17"/>
      <c r="F45" s="87">
        <v>99049</v>
      </c>
      <c r="G45" s="87"/>
      <c r="H45" s="87">
        <v>7547</v>
      </c>
      <c r="I45" s="87">
        <v>1100</v>
      </c>
      <c r="J45" s="87">
        <v>6447</v>
      </c>
      <c r="K45" s="87">
        <v>1387286</v>
      </c>
      <c r="L45" s="87"/>
      <c r="M45" s="87">
        <v>3604</v>
      </c>
      <c r="N45" s="87" t="s">
        <v>289</v>
      </c>
      <c r="O45" s="87">
        <v>3604</v>
      </c>
      <c r="P45" s="87" t="s">
        <v>289</v>
      </c>
    </row>
    <row r="46" spans="1:16" x14ac:dyDescent="0.25">
      <c r="A46" s="16">
        <v>1961</v>
      </c>
      <c r="B46" s="17" t="s">
        <v>27</v>
      </c>
      <c r="C46" s="17" t="s">
        <v>27</v>
      </c>
      <c r="D46" s="17" t="s">
        <v>27</v>
      </c>
      <c r="E46" s="17"/>
      <c r="F46" s="87">
        <v>106784</v>
      </c>
      <c r="G46" s="87"/>
      <c r="H46" s="87">
        <v>15159</v>
      </c>
      <c r="I46" s="87">
        <v>6683</v>
      </c>
      <c r="J46" s="87">
        <v>8476</v>
      </c>
      <c r="K46" s="87">
        <v>1524457</v>
      </c>
      <c r="L46" s="87"/>
      <c r="M46" s="87">
        <v>3713</v>
      </c>
      <c r="N46" s="87" t="s">
        <v>289</v>
      </c>
      <c r="O46" s="87">
        <v>3713</v>
      </c>
      <c r="P46" s="87" t="s">
        <v>289</v>
      </c>
    </row>
    <row r="47" spans="1:16" x14ac:dyDescent="0.25">
      <c r="A47" s="16">
        <v>1962</v>
      </c>
      <c r="B47" s="17" t="s">
        <v>27</v>
      </c>
      <c r="C47" s="17" t="s">
        <v>27</v>
      </c>
      <c r="D47" s="17" t="s">
        <v>27</v>
      </c>
      <c r="E47" s="17"/>
      <c r="F47" s="87">
        <v>111849</v>
      </c>
      <c r="G47" s="87"/>
      <c r="H47" s="87">
        <v>18388</v>
      </c>
      <c r="I47" s="87">
        <v>7158</v>
      </c>
      <c r="J47" s="87">
        <v>11230</v>
      </c>
      <c r="K47" s="87">
        <v>1509718</v>
      </c>
      <c r="L47" s="87"/>
      <c r="M47" s="87">
        <v>1758</v>
      </c>
      <c r="N47" s="87" t="s">
        <v>289</v>
      </c>
      <c r="O47" s="87">
        <v>1758</v>
      </c>
      <c r="P47" s="87" t="s">
        <v>289</v>
      </c>
    </row>
    <row r="48" spans="1:16" x14ac:dyDescent="0.25">
      <c r="A48" s="16">
        <v>1963</v>
      </c>
      <c r="B48" s="17" t="s">
        <v>27</v>
      </c>
      <c r="C48" s="17" t="s">
        <v>27</v>
      </c>
      <c r="D48" s="17" t="s">
        <v>27</v>
      </c>
      <c r="E48" s="17"/>
      <c r="F48" s="87">
        <v>114867</v>
      </c>
      <c r="G48" s="87"/>
      <c r="H48" s="87">
        <v>18718</v>
      </c>
      <c r="I48" s="87">
        <v>7138</v>
      </c>
      <c r="J48" s="87">
        <v>11580</v>
      </c>
      <c r="K48" s="87">
        <v>1470328</v>
      </c>
      <c r="L48" s="87"/>
      <c r="M48" s="87">
        <v>2287</v>
      </c>
      <c r="N48" s="87">
        <v>145</v>
      </c>
      <c r="O48" s="87">
        <v>2142</v>
      </c>
      <c r="P48" s="87" t="s">
        <v>289</v>
      </c>
    </row>
    <row r="49" spans="1:16" x14ac:dyDescent="0.25">
      <c r="A49" s="16">
        <v>1964</v>
      </c>
      <c r="B49" s="17" t="s">
        <v>27</v>
      </c>
      <c r="C49" s="17" t="s">
        <v>27</v>
      </c>
      <c r="D49" s="17" t="s">
        <v>27</v>
      </c>
      <c r="E49" s="17"/>
      <c r="F49" s="87">
        <v>115576</v>
      </c>
      <c r="G49" s="87"/>
      <c r="H49" s="87">
        <v>17166</v>
      </c>
      <c r="I49" s="87">
        <v>7621</v>
      </c>
      <c r="J49" s="87">
        <v>9545</v>
      </c>
      <c r="K49" s="87">
        <v>1563716</v>
      </c>
      <c r="L49" s="87"/>
      <c r="M49" s="87">
        <v>3183</v>
      </c>
      <c r="N49" s="87">
        <v>577</v>
      </c>
      <c r="O49" s="87">
        <v>2606</v>
      </c>
      <c r="P49" s="87" t="s">
        <v>289</v>
      </c>
    </row>
    <row r="50" spans="1:16" x14ac:dyDescent="0.25">
      <c r="A50" s="16">
        <v>1965</v>
      </c>
      <c r="B50" s="17" t="s">
        <v>27</v>
      </c>
      <c r="C50" s="17" t="s">
        <v>27</v>
      </c>
      <c r="D50" s="17" t="s">
        <v>27</v>
      </c>
      <c r="E50" s="17"/>
      <c r="F50" s="87">
        <v>117959</v>
      </c>
      <c r="G50" s="87"/>
      <c r="H50" s="87">
        <v>19845</v>
      </c>
      <c r="I50" s="87">
        <v>4800</v>
      </c>
      <c r="J50" s="87">
        <v>15045</v>
      </c>
      <c r="K50" s="87">
        <v>1343207</v>
      </c>
      <c r="L50" s="87"/>
      <c r="M50" s="87">
        <v>1255</v>
      </c>
      <c r="N50" s="87" t="s">
        <v>289</v>
      </c>
      <c r="O50" s="87">
        <v>1255</v>
      </c>
      <c r="P50" s="87" t="s">
        <v>289</v>
      </c>
    </row>
    <row r="51" spans="1:16" x14ac:dyDescent="0.25">
      <c r="A51" s="16">
        <v>1966</v>
      </c>
      <c r="B51" s="17" t="s">
        <v>27</v>
      </c>
      <c r="C51" s="17" t="s">
        <v>27</v>
      </c>
      <c r="D51" s="17" t="s">
        <v>27</v>
      </c>
      <c r="E51" s="17"/>
      <c r="F51" s="87">
        <v>121149</v>
      </c>
      <c r="G51" s="87"/>
      <c r="H51" s="87">
        <v>17057</v>
      </c>
      <c r="I51" s="87" t="s">
        <v>290</v>
      </c>
      <c r="J51" s="87">
        <v>17057</v>
      </c>
      <c r="K51" s="87">
        <v>1272054</v>
      </c>
      <c r="L51" s="87"/>
      <c r="M51" s="87">
        <v>3525</v>
      </c>
      <c r="N51" s="87" t="s">
        <v>290</v>
      </c>
      <c r="O51" s="87">
        <v>3525</v>
      </c>
      <c r="P51" s="87" t="s">
        <v>290</v>
      </c>
    </row>
    <row r="52" spans="1:16" x14ac:dyDescent="0.25">
      <c r="A52" s="16">
        <v>1967</v>
      </c>
      <c r="B52" s="17" t="s">
        <v>27</v>
      </c>
      <c r="C52" s="17" t="s">
        <v>27</v>
      </c>
      <c r="D52" s="17" t="s">
        <v>27</v>
      </c>
      <c r="E52" s="17"/>
      <c r="F52" s="87">
        <v>133043</v>
      </c>
      <c r="G52" s="87"/>
      <c r="H52" s="87">
        <v>17984</v>
      </c>
      <c r="I52" s="87" t="s">
        <v>290</v>
      </c>
      <c r="J52" s="87">
        <v>17984</v>
      </c>
      <c r="K52" s="87">
        <v>1342343</v>
      </c>
      <c r="L52" s="87"/>
      <c r="M52" s="87">
        <v>3624</v>
      </c>
      <c r="N52" s="87" t="s">
        <v>290</v>
      </c>
      <c r="O52" s="87">
        <v>3624</v>
      </c>
      <c r="P52" s="87" t="s">
        <v>290</v>
      </c>
    </row>
    <row r="53" spans="1:16" x14ac:dyDescent="0.25">
      <c r="A53" s="16">
        <v>1968</v>
      </c>
      <c r="B53" s="17" t="s">
        <v>27</v>
      </c>
      <c r="C53" s="17" t="s">
        <v>27</v>
      </c>
      <c r="D53" s="17" t="s">
        <v>27</v>
      </c>
      <c r="E53" s="17"/>
      <c r="F53" s="87">
        <v>142360</v>
      </c>
      <c r="G53" s="87"/>
      <c r="H53" s="87">
        <v>16094</v>
      </c>
      <c r="I53" s="87" t="s">
        <v>290</v>
      </c>
      <c r="J53" s="87">
        <v>16094</v>
      </c>
      <c r="K53" s="87">
        <v>1220219</v>
      </c>
      <c r="L53" s="87"/>
      <c r="M53" s="87">
        <v>3619</v>
      </c>
      <c r="N53" s="87" t="s">
        <v>290</v>
      </c>
      <c r="O53" s="87">
        <v>3619</v>
      </c>
      <c r="P53" s="87" t="s">
        <v>290</v>
      </c>
    </row>
    <row r="54" spans="1:16" x14ac:dyDescent="0.25">
      <c r="A54" s="16">
        <v>1969</v>
      </c>
      <c r="B54" s="17" t="s">
        <v>27</v>
      </c>
      <c r="C54" s="17" t="s">
        <v>27</v>
      </c>
      <c r="D54" s="17" t="s">
        <v>27</v>
      </c>
      <c r="E54" s="17"/>
      <c r="F54" s="87">
        <v>149860</v>
      </c>
      <c r="G54" s="87"/>
      <c r="H54" s="87">
        <v>16263</v>
      </c>
      <c r="I54" s="87" t="s">
        <v>290</v>
      </c>
      <c r="J54" s="87">
        <v>16263</v>
      </c>
      <c r="K54" s="87">
        <v>1205843</v>
      </c>
      <c r="L54" s="87"/>
      <c r="M54" s="87">
        <v>8652</v>
      </c>
      <c r="N54" s="87" t="s">
        <v>290</v>
      </c>
      <c r="O54" s="87">
        <v>8652</v>
      </c>
      <c r="P54" s="87" t="s">
        <v>290</v>
      </c>
    </row>
    <row r="55" spans="1:16" x14ac:dyDescent="0.25">
      <c r="A55" s="16">
        <v>1970</v>
      </c>
      <c r="B55" s="17" t="s">
        <v>27</v>
      </c>
      <c r="C55" s="17" t="s">
        <v>27</v>
      </c>
      <c r="D55" s="17" t="s">
        <v>27</v>
      </c>
      <c r="E55" s="17"/>
      <c r="F55" s="87">
        <v>156586</v>
      </c>
      <c r="G55" s="87"/>
      <c r="H55" s="87">
        <v>22413</v>
      </c>
      <c r="I55" s="87" t="s">
        <v>290</v>
      </c>
      <c r="J55" s="87">
        <v>22413</v>
      </c>
      <c r="K55" s="87">
        <v>1099658</v>
      </c>
      <c r="L55" s="87"/>
      <c r="M55" s="87">
        <v>9312</v>
      </c>
      <c r="N55" s="87" t="s">
        <v>290</v>
      </c>
      <c r="O55" s="87">
        <v>9312</v>
      </c>
      <c r="P55" s="87" t="s">
        <v>290</v>
      </c>
    </row>
    <row r="56" spans="1:16" x14ac:dyDescent="0.25">
      <c r="A56" s="16">
        <v>1971</v>
      </c>
      <c r="B56" s="17" t="s">
        <v>27</v>
      </c>
      <c r="C56" s="17" t="s">
        <v>27</v>
      </c>
      <c r="D56" s="17" t="s">
        <v>27</v>
      </c>
      <c r="E56" s="17"/>
      <c r="F56" s="87">
        <v>155911</v>
      </c>
      <c r="G56" s="87"/>
      <c r="H56" s="87">
        <v>17079</v>
      </c>
      <c r="I56" s="87" t="s">
        <v>290</v>
      </c>
      <c r="J56" s="87">
        <v>17079</v>
      </c>
      <c r="K56" s="87">
        <v>578145</v>
      </c>
      <c r="L56" s="87"/>
      <c r="M56" s="87">
        <v>17760</v>
      </c>
      <c r="N56" s="87">
        <v>672</v>
      </c>
      <c r="O56" s="87">
        <v>17088</v>
      </c>
      <c r="P56" s="87" t="s">
        <v>290</v>
      </c>
    </row>
    <row r="57" spans="1:16" x14ac:dyDescent="0.25">
      <c r="A57" s="16">
        <v>1972</v>
      </c>
      <c r="B57" s="17" t="s">
        <v>27</v>
      </c>
      <c r="C57" s="17" t="s">
        <v>27</v>
      </c>
      <c r="D57" s="17" t="s">
        <v>27</v>
      </c>
      <c r="E57" s="17"/>
      <c r="F57" s="87">
        <v>161367</v>
      </c>
      <c r="G57" s="87"/>
      <c r="H57" s="87">
        <v>9448</v>
      </c>
      <c r="I57" s="87" t="s">
        <v>290</v>
      </c>
      <c r="J57" s="87">
        <v>9448</v>
      </c>
      <c r="K57" s="87">
        <v>279348</v>
      </c>
      <c r="L57" s="87"/>
      <c r="M57" s="87">
        <v>27067</v>
      </c>
      <c r="N57" s="87">
        <v>10776</v>
      </c>
      <c r="O57" s="87">
        <v>16291</v>
      </c>
      <c r="P57" s="87" t="s">
        <v>290</v>
      </c>
    </row>
    <row r="58" spans="1:16" x14ac:dyDescent="0.25">
      <c r="A58" s="16">
        <v>1973</v>
      </c>
      <c r="B58" s="17" t="s">
        <v>27</v>
      </c>
      <c r="C58" s="17" t="s">
        <v>27</v>
      </c>
      <c r="D58" s="17" t="s">
        <v>27</v>
      </c>
      <c r="E58" s="17"/>
      <c r="F58" s="87">
        <v>164909</v>
      </c>
      <c r="G58" s="87"/>
      <c r="H58" s="87">
        <v>8669</v>
      </c>
      <c r="I58" s="87" t="s">
        <v>290</v>
      </c>
      <c r="J58" s="87">
        <v>8699</v>
      </c>
      <c r="K58" s="87">
        <v>57963</v>
      </c>
      <c r="L58" s="87"/>
      <c r="M58" s="87">
        <v>47769</v>
      </c>
      <c r="N58" s="87">
        <v>23613</v>
      </c>
      <c r="O58" s="87">
        <v>24156</v>
      </c>
      <c r="P58" s="87" t="s">
        <v>290</v>
      </c>
    </row>
    <row r="59" spans="1:16" x14ac:dyDescent="0.25">
      <c r="A59" s="16">
        <v>1974</v>
      </c>
      <c r="B59" s="88">
        <f>C59+D59</f>
        <v>234.60000000000002</v>
      </c>
      <c r="C59" s="89">
        <v>37.700000000000003</v>
      </c>
      <c r="D59" s="89">
        <v>196.9</v>
      </c>
      <c r="E59" s="89"/>
      <c r="F59" s="87">
        <v>209855</v>
      </c>
      <c r="G59" s="87"/>
      <c r="H59" s="87">
        <v>12463</v>
      </c>
      <c r="I59" s="87">
        <v>5804</v>
      </c>
      <c r="J59" s="87">
        <v>6659</v>
      </c>
      <c r="K59" s="87">
        <v>11922</v>
      </c>
      <c r="L59" s="87"/>
      <c r="M59" s="87">
        <v>22401</v>
      </c>
      <c r="N59" s="87">
        <v>6184</v>
      </c>
      <c r="O59" s="87">
        <v>16217</v>
      </c>
      <c r="P59" s="87" t="s">
        <v>290</v>
      </c>
    </row>
    <row r="60" spans="1:16" x14ac:dyDescent="0.25">
      <c r="A60" s="16">
        <v>1975</v>
      </c>
      <c r="B60" s="88">
        <f t="shared" ref="B60:B75" si="0">C60+D60</f>
        <v>614.79999999999995</v>
      </c>
      <c r="C60" s="89">
        <v>438</v>
      </c>
      <c r="D60" s="89">
        <v>176.8</v>
      </c>
      <c r="E60" s="89"/>
      <c r="F60" s="87">
        <v>261589</v>
      </c>
      <c r="G60" s="87"/>
      <c r="H60" s="87">
        <v>36950</v>
      </c>
      <c r="I60" s="87">
        <v>34382</v>
      </c>
      <c r="J60" s="87">
        <v>2568</v>
      </c>
      <c r="K60" s="87" t="s">
        <v>290</v>
      </c>
      <c r="L60" s="87"/>
      <c r="M60" s="87">
        <v>18152</v>
      </c>
      <c r="N60" s="87" t="s">
        <v>290</v>
      </c>
      <c r="O60" s="87">
        <v>18152</v>
      </c>
      <c r="P60" s="87" t="s">
        <v>290</v>
      </c>
    </row>
    <row r="61" spans="1:16" x14ac:dyDescent="0.25">
      <c r="A61" s="16">
        <v>1976</v>
      </c>
      <c r="B61" s="88">
        <f t="shared" si="0"/>
        <v>727</v>
      </c>
      <c r="C61" s="89">
        <v>543.70000000000005</v>
      </c>
      <c r="D61" s="89">
        <v>183.3</v>
      </c>
      <c r="E61" s="89"/>
      <c r="F61" s="87">
        <v>293117</v>
      </c>
      <c r="G61" s="87"/>
      <c r="H61" s="87">
        <v>35690</v>
      </c>
      <c r="I61" s="87">
        <v>34470</v>
      </c>
      <c r="J61" s="87">
        <v>1220</v>
      </c>
      <c r="K61" s="87" t="s">
        <v>290</v>
      </c>
      <c r="L61" s="87"/>
      <c r="M61" s="87">
        <v>9285</v>
      </c>
      <c r="N61" s="87" t="s">
        <v>290</v>
      </c>
      <c r="O61" s="87">
        <v>9285</v>
      </c>
      <c r="P61" s="87" t="s">
        <v>290</v>
      </c>
    </row>
    <row r="62" spans="1:16" x14ac:dyDescent="0.25">
      <c r="A62" s="16">
        <v>1977</v>
      </c>
      <c r="B62" s="88">
        <f t="shared" si="0"/>
        <v>1171.5</v>
      </c>
      <c r="C62" s="89">
        <v>989.9</v>
      </c>
      <c r="D62" s="89">
        <v>181.6</v>
      </c>
      <c r="E62" s="89"/>
      <c r="F62" s="87">
        <v>358090</v>
      </c>
      <c r="G62" s="87"/>
      <c r="H62" s="87">
        <v>75388</v>
      </c>
      <c r="I62" s="87">
        <v>73736</v>
      </c>
      <c r="J62" s="87">
        <v>1652</v>
      </c>
      <c r="K62" s="87">
        <v>67622</v>
      </c>
      <c r="L62" s="87"/>
      <c r="M62" s="87">
        <v>3466</v>
      </c>
      <c r="N62" s="87" t="s">
        <v>290</v>
      </c>
      <c r="O62" s="87">
        <v>3466</v>
      </c>
      <c r="P62" s="87" t="s">
        <v>290</v>
      </c>
    </row>
    <row r="63" spans="1:16" x14ac:dyDescent="0.25">
      <c r="A63" s="16">
        <v>1978</v>
      </c>
      <c r="B63" s="88">
        <f t="shared" si="0"/>
        <v>2010.8</v>
      </c>
      <c r="C63" s="89">
        <v>1774</v>
      </c>
      <c r="D63" s="89">
        <v>236.8</v>
      </c>
      <c r="E63" s="89"/>
      <c r="F63" s="87">
        <v>442607</v>
      </c>
      <c r="G63" s="87"/>
      <c r="H63" s="87">
        <v>133920</v>
      </c>
      <c r="I63" s="87">
        <v>133247</v>
      </c>
      <c r="J63" s="87">
        <v>673</v>
      </c>
      <c r="K63" s="87" t="s">
        <v>290</v>
      </c>
      <c r="L63" s="87"/>
      <c r="M63" s="87">
        <v>10616</v>
      </c>
      <c r="N63" s="87" t="s">
        <v>290</v>
      </c>
      <c r="O63" s="87">
        <v>10616</v>
      </c>
      <c r="P63" s="87" t="s">
        <v>290</v>
      </c>
    </row>
    <row r="64" spans="1:16" x14ac:dyDescent="0.25">
      <c r="A64" s="16">
        <v>1979</v>
      </c>
      <c r="B64" s="88">
        <f t="shared" si="0"/>
        <v>4218.7</v>
      </c>
      <c r="C64" s="89">
        <v>3765.8</v>
      </c>
      <c r="D64" s="89">
        <v>452.9</v>
      </c>
      <c r="E64" s="89"/>
      <c r="F64" s="87">
        <v>536926</v>
      </c>
      <c r="G64" s="87"/>
      <c r="H64" s="87">
        <v>198186</v>
      </c>
      <c r="I64" s="87">
        <v>194485</v>
      </c>
      <c r="J64" s="87">
        <v>3701</v>
      </c>
      <c r="K64" s="87" t="s">
        <v>290</v>
      </c>
      <c r="L64" s="87"/>
      <c r="M64" s="87">
        <v>9877</v>
      </c>
      <c r="N64" s="87" t="s">
        <v>290</v>
      </c>
      <c r="O64" s="87">
        <v>9877</v>
      </c>
      <c r="P64" s="87" t="s">
        <v>290</v>
      </c>
    </row>
    <row r="65" spans="1:16" x14ac:dyDescent="0.25">
      <c r="A65" s="16">
        <v>1980</v>
      </c>
      <c r="B65" s="88">
        <f t="shared" si="0"/>
        <v>9993</v>
      </c>
      <c r="C65" s="89">
        <v>9449</v>
      </c>
      <c r="D65" s="89">
        <v>544</v>
      </c>
      <c r="E65" s="89"/>
      <c r="F65" s="87">
        <v>708593</v>
      </c>
      <c r="G65" s="87"/>
      <c r="H65" s="87">
        <v>320020</v>
      </c>
      <c r="I65" s="87">
        <v>302147</v>
      </c>
      <c r="J65" s="87">
        <v>17063</v>
      </c>
      <c r="K65" s="87">
        <v>2911293</v>
      </c>
      <c r="L65" s="87"/>
      <c r="M65" s="87">
        <v>5402</v>
      </c>
      <c r="N65" s="87" t="s">
        <v>290</v>
      </c>
      <c r="O65" s="87">
        <v>5402</v>
      </c>
      <c r="P65" s="87" t="s">
        <v>290</v>
      </c>
    </row>
    <row r="66" spans="1:16" x14ac:dyDescent="0.25">
      <c r="A66" s="16">
        <v>1981</v>
      </c>
      <c r="B66" s="88">
        <f t="shared" si="0"/>
        <v>14049</v>
      </c>
      <c r="C66" s="89">
        <v>13305</v>
      </c>
      <c r="D66" s="89">
        <v>744</v>
      </c>
      <c r="E66" s="89"/>
      <c r="F66" s="87">
        <v>844241</v>
      </c>
      <c r="G66" s="87"/>
      <c r="H66" s="87">
        <v>424985</v>
      </c>
      <c r="I66" s="87">
        <v>400770</v>
      </c>
      <c r="J66" s="87">
        <v>24207</v>
      </c>
      <c r="K66" s="87">
        <v>2978790</v>
      </c>
      <c r="L66" s="87"/>
      <c r="M66" s="87">
        <v>3687</v>
      </c>
      <c r="N66" s="87" t="s">
        <v>290</v>
      </c>
      <c r="O66" s="87">
        <v>3687</v>
      </c>
      <c r="P66" s="87" t="s">
        <v>290</v>
      </c>
    </row>
    <row r="67" spans="1:16" x14ac:dyDescent="0.25">
      <c r="A67" s="16">
        <v>1982</v>
      </c>
      <c r="B67" s="88">
        <f t="shared" si="0"/>
        <v>15999</v>
      </c>
      <c r="C67" s="89">
        <v>15623</v>
      </c>
      <c r="D67" s="89">
        <v>376</v>
      </c>
      <c r="E67" s="89"/>
      <c r="F67" s="87">
        <v>1002436</v>
      </c>
      <c r="G67" s="87"/>
      <c r="H67" s="87">
        <v>559972</v>
      </c>
      <c r="I67" s="87">
        <v>544617</v>
      </c>
      <c r="J67" s="87">
        <v>15358</v>
      </c>
      <c r="K67" s="87">
        <v>2822719</v>
      </c>
      <c r="L67" s="87"/>
      <c r="M67" s="87">
        <v>3030</v>
      </c>
      <c r="N67" s="87" t="s">
        <v>290</v>
      </c>
      <c r="O67" s="87">
        <v>3030</v>
      </c>
      <c r="P67" s="87">
        <v>54780</v>
      </c>
    </row>
    <row r="68" spans="1:16" x14ac:dyDescent="0.25">
      <c r="A68" s="16">
        <v>1983</v>
      </c>
      <c r="B68" s="88">
        <f t="shared" si="0"/>
        <v>15667</v>
      </c>
      <c r="C68" s="89">
        <v>14793</v>
      </c>
      <c r="D68" s="89">
        <v>874</v>
      </c>
      <c r="E68" s="89"/>
      <c r="F68" s="87">
        <v>981222</v>
      </c>
      <c r="G68" s="87"/>
      <c r="H68" s="87">
        <v>591757</v>
      </c>
      <c r="I68" s="87">
        <v>561005</v>
      </c>
      <c r="J68" s="87">
        <v>41501</v>
      </c>
      <c r="K68" s="87">
        <v>2243912</v>
      </c>
      <c r="L68" s="87"/>
      <c r="M68" s="87">
        <v>6351</v>
      </c>
      <c r="N68" s="87" t="s">
        <v>290</v>
      </c>
      <c r="O68" s="87">
        <v>6351</v>
      </c>
      <c r="P68" s="87">
        <v>48578</v>
      </c>
    </row>
    <row r="69" spans="1:16" x14ac:dyDescent="0.25">
      <c r="A69" s="16">
        <v>1984</v>
      </c>
      <c r="B69" s="88">
        <f t="shared" si="0"/>
        <v>16373</v>
      </c>
      <c r="C69" s="89">
        <v>14968</v>
      </c>
      <c r="D69" s="89">
        <v>1405</v>
      </c>
      <c r="E69" s="89"/>
      <c r="F69" s="87">
        <v>1024341</v>
      </c>
      <c r="G69" s="87"/>
      <c r="H69" s="87">
        <v>598948</v>
      </c>
      <c r="I69" s="87">
        <v>558004</v>
      </c>
      <c r="J69" s="87">
        <v>48180</v>
      </c>
      <c r="K69" s="87">
        <v>1533896</v>
      </c>
      <c r="L69" s="87"/>
      <c r="M69" s="87">
        <v>12082</v>
      </c>
      <c r="N69" s="87" t="s">
        <v>290</v>
      </c>
      <c r="O69" s="87">
        <v>12082</v>
      </c>
      <c r="P69" s="87">
        <v>52857</v>
      </c>
    </row>
    <row r="70" spans="1:16" x14ac:dyDescent="0.25">
      <c r="A70" s="16">
        <v>1985</v>
      </c>
      <c r="B70" s="88">
        <f t="shared" si="0"/>
        <v>14767</v>
      </c>
      <c r="C70" s="89">
        <v>13309</v>
      </c>
      <c r="D70" s="89">
        <v>1458</v>
      </c>
      <c r="E70" s="89"/>
      <c r="F70" s="87">
        <v>1002002</v>
      </c>
      <c r="G70" s="87"/>
      <c r="H70" s="87">
        <v>576299</v>
      </c>
      <c r="I70" s="87">
        <v>525235</v>
      </c>
      <c r="J70" s="87">
        <v>51064</v>
      </c>
      <c r="K70" s="87" t="s">
        <v>290</v>
      </c>
      <c r="L70" s="87"/>
      <c r="M70" s="87">
        <v>19710</v>
      </c>
      <c r="N70" s="87" t="s">
        <v>290</v>
      </c>
      <c r="O70" s="87">
        <v>19710</v>
      </c>
      <c r="P70" s="87">
        <v>34818</v>
      </c>
    </row>
    <row r="71" spans="1:16" x14ac:dyDescent="0.25">
      <c r="A71" s="16">
        <v>1986</v>
      </c>
      <c r="B71" s="88">
        <f t="shared" si="0"/>
        <v>6307</v>
      </c>
      <c r="C71" s="89">
        <v>5580</v>
      </c>
      <c r="D71" s="89">
        <v>727</v>
      </c>
      <c r="E71" s="89"/>
      <c r="F71" s="87">
        <v>886110</v>
      </c>
      <c r="G71" s="87"/>
      <c r="H71" s="87">
        <v>512935</v>
      </c>
      <c r="I71" s="87">
        <v>470704</v>
      </c>
      <c r="J71" s="87">
        <v>42230</v>
      </c>
      <c r="K71" s="87" t="s">
        <v>290</v>
      </c>
      <c r="L71" s="87"/>
      <c r="M71" s="87">
        <v>22046</v>
      </c>
      <c r="N71" s="87" t="s">
        <v>290</v>
      </c>
      <c r="O71" s="87">
        <v>22046</v>
      </c>
      <c r="P71" s="87">
        <v>46423</v>
      </c>
    </row>
    <row r="72" spans="1:16" x14ac:dyDescent="0.25">
      <c r="A72" s="16">
        <v>1987</v>
      </c>
      <c r="B72" s="88">
        <f t="shared" si="0"/>
        <v>8630</v>
      </c>
      <c r="C72" s="89">
        <v>7877</v>
      </c>
      <c r="D72" s="89">
        <v>753</v>
      </c>
      <c r="E72" s="89"/>
      <c r="F72" s="87">
        <v>927319</v>
      </c>
      <c r="G72" s="87"/>
      <c r="H72" s="87">
        <v>525674</v>
      </c>
      <c r="I72" s="87">
        <v>490962</v>
      </c>
      <c r="J72" s="87">
        <v>34711</v>
      </c>
      <c r="K72" s="87" t="s">
        <v>290</v>
      </c>
      <c r="L72" s="87"/>
      <c r="M72" s="87">
        <v>25733</v>
      </c>
      <c r="N72" s="87" t="s">
        <v>290</v>
      </c>
      <c r="O72" s="87">
        <v>25733</v>
      </c>
      <c r="P72" s="87">
        <v>46423</v>
      </c>
    </row>
    <row r="73" spans="1:16" x14ac:dyDescent="0.25">
      <c r="A73" s="16">
        <v>1988</v>
      </c>
      <c r="B73" s="88">
        <f t="shared" si="0"/>
        <v>8712</v>
      </c>
      <c r="C73" s="89">
        <v>7884</v>
      </c>
      <c r="D73" s="89">
        <v>828</v>
      </c>
      <c r="E73" s="89"/>
      <c r="F73" s="87">
        <v>917416</v>
      </c>
      <c r="G73" s="87"/>
      <c r="H73" s="87">
        <v>522428</v>
      </c>
      <c r="I73" s="87">
        <v>478252</v>
      </c>
      <c r="J73" s="87">
        <v>44176</v>
      </c>
      <c r="K73" s="87" t="s">
        <v>290</v>
      </c>
      <c r="L73" s="87"/>
      <c r="M73" s="87">
        <v>29573</v>
      </c>
      <c r="N73" s="87" t="s">
        <v>290</v>
      </c>
      <c r="O73" s="87">
        <v>29573</v>
      </c>
      <c r="P73" s="87">
        <v>52369</v>
      </c>
    </row>
    <row r="74" spans="1:16" x14ac:dyDescent="0.25">
      <c r="A74" s="16">
        <v>1989</v>
      </c>
      <c r="B74" s="88">
        <f t="shared" si="0"/>
        <v>7876</v>
      </c>
      <c r="C74" s="89">
        <v>7292</v>
      </c>
      <c r="D74" s="89">
        <v>584</v>
      </c>
      <c r="E74" s="89"/>
      <c r="F74" s="87">
        <v>917354</v>
      </c>
      <c r="G74" s="87"/>
      <c r="H74" s="87">
        <v>496801</v>
      </c>
      <c r="I74" s="87">
        <v>466360</v>
      </c>
      <c r="J74" s="87">
        <v>30441</v>
      </c>
      <c r="K74" s="87" t="s">
        <v>290</v>
      </c>
      <c r="L74" s="87"/>
      <c r="M74" s="87">
        <v>44530</v>
      </c>
      <c r="N74" s="87" t="s">
        <v>290</v>
      </c>
      <c r="O74" s="87">
        <v>44530</v>
      </c>
      <c r="P74" s="87">
        <v>388792</v>
      </c>
    </row>
    <row r="75" spans="1:16" x14ac:dyDescent="0.25">
      <c r="A75" s="44">
        <v>1990</v>
      </c>
      <c r="B75" s="90">
        <f t="shared" si="0"/>
        <v>10104</v>
      </c>
      <c r="C75" s="91">
        <v>8921</v>
      </c>
      <c r="D75" s="91">
        <v>1183</v>
      </c>
      <c r="E75" s="91"/>
      <c r="F75" s="92">
        <v>930020</v>
      </c>
      <c r="G75" s="87"/>
      <c r="H75" s="92">
        <v>506329</v>
      </c>
      <c r="I75" s="92">
        <v>466142</v>
      </c>
      <c r="J75" s="92">
        <v>40187</v>
      </c>
      <c r="K75" s="92" t="s">
        <v>290</v>
      </c>
      <c r="L75" s="87"/>
      <c r="M75" s="92">
        <v>39603</v>
      </c>
      <c r="N75" s="87" t="s">
        <v>290</v>
      </c>
      <c r="O75" s="92">
        <v>39603</v>
      </c>
      <c r="P75" s="92">
        <v>371383</v>
      </c>
    </row>
    <row r="76" spans="1:16" x14ac:dyDescent="0.25">
      <c r="A76" s="3" t="s">
        <v>291</v>
      </c>
      <c r="B76" s="3"/>
      <c r="C76" s="3"/>
      <c r="D76" s="3"/>
      <c r="E76" s="3"/>
      <c r="F76" s="197" t="s">
        <v>292</v>
      </c>
      <c r="G76" s="3"/>
      <c r="H76" s="3" t="s">
        <v>293</v>
      </c>
      <c r="I76" s="87"/>
      <c r="J76" s="87"/>
      <c r="K76" s="87"/>
      <c r="L76" s="87"/>
      <c r="M76" s="87"/>
      <c r="N76" s="87"/>
      <c r="O76" s="87"/>
      <c r="P76" s="87"/>
    </row>
    <row r="77" spans="1:16" x14ac:dyDescent="0.25">
      <c r="A77" s="3"/>
      <c r="B77" s="3"/>
      <c r="C77" s="3"/>
      <c r="D77" s="3"/>
      <c r="E77" s="3"/>
      <c r="F77" s="198"/>
      <c r="G77" s="3"/>
      <c r="H77" s="87"/>
      <c r="I77" s="87"/>
      <c r="J77" s="87"/>
      <c r="K77" s="87"/>
      <c r="L77" s="87"/>
      <c r="M77" s="87"/>
      <c r="N77" s="87"/>
      <c r="O77" s="87"/>
      <c r="P77" s="87"/>
    </row>
    <row r="78" spans="1:16" x14ac:dyDescent="0.25">
      <c r="A78" s="3"/>
      <c r="B78" s="3"/>
      <c r="C78" s="3"/>
      <c r="D78" s="3"/>
      <c r="E78" s="3"/>
      <c r="F78" s="9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spans="1:16" x14ac:dyDescent="0.25">
      <c r="A79" s="3"/>
      <c r="B79" s="3"/>
      <c r="C79" s="3"/>
      <c r="D79" s="3"/>
      <c r="E79" s="3"/>
      <c r="F79" s="93"/>
      <c r="G79" s="3"/>
      <c r="H79" s="3"/>
      <c r="I79" s="3"/>
      <c r="J79" s="3"/>
      <c r="K79" s="3"/>
      <c r="L79" s="3"/>
      <c r="M79" s="3"/>
      <c r="N79" s="3"/>
      <c r="O79" s="3"/>
      <c r="P79" s="3"/>
    </row>
  </sheetData>
  <mergeCells count="15">
    <mergeCell ref="B1:D1"/>
    <mergeCell ref="A2:A4"/>
    <mergeCell ref="B2:B4"/>
    <mergeCell ref="C2:C4"/>
    <mergeCell ref="D2:D4"/>
    <mergeCell ref="O2:O4"/>
    <mergeCell ref="P2:P4"/>
    <mergeCell ref="F76:F77"/>
    <mergeCell ref="H2:H4"/>
    <mergeCell ref="I2:I4"/>
    <mergeCell ref="J2:J4"/>
    <mergeCell ref="K2:K4"/>
    <mergeCell ref="M2:M4"/>
    <mergeCell ref="N2:N4"/>
    <mergeCell ref="F2:F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2"/>
  <sheetViews>
    <sheetView topLeftCell="A16" workbookViewId="0">
      <selection activeCell="F29" sqref="F29"/>
    </sheetView>
  </sheetViews>
  <sheetFormatPr baseColWidth="10" defaultRowHeight="15.75" x14ac:dyDescent="0.25"/>
  <sheetData>
    <row r="1" spans="1:7" x14ac:dyDescent="0.25">
      <c r="A1" s="3"/>
      <c r="B1" s="199" t="s">
        <v>294</v>
      </c>
      <c r="C1" s="199"/>
      <c r="D1" s="199"/>
      <c r="E1" s="199"/>
      <c r="F1" s="199"/>
      <c r="G1" s="199"/>
    </row>
    <row r="2" spans="1:7" x14ac:dyDescent="0.25">
      <c r="A2" s="164" t="s">
        <v>5</v>
      </c>
      <c r="B2" s="164" t="s">
        <v>295</v>
      </c>
      <c r="C2" s="164" t="s">
        <v>296</v>
      </c>
      <c r="D2" s="82"/>
      <c r="E2" s="164" t="s">
        <v>297</v>
      </c>
      <c r="F2" s="164" t="s">
        <v>278</v>
      </c>
      <c r="G2" s="164" t="s">
        <v>298</v>
      </c>
    </row>
    <row r="3" spans="1:7" x14ac:dyDescent="0.25">
      <c r="A3" s="162"/>
      <c r="B3" s="162"/>
      <c r="C3" s="162"/>
      <c r="D3" s="82"/>
      <c r="E3" s="162"/>
      <c r="F3" s="162"/>
      <c r="G3" s="162"/>
    </row>
    <row r="4" spans="1:7" ht="16.5" thickBot="1" x14ac:dyDescent="0.3">
      <c r="A4" s="163"/>
      <c r="B4" s="163"/>
      <c r="C4" s="163"/>
      <c r="D4" s="82"/>
      <c r="E4" s="163"/>
      <c r="F4" s="163"/>
      <c r="G4" s="163"/>
    </row>
    <row r="5" spans="1:7" ht="16.5" thickTop="1" x14ac:dyDescent="0.25">
      <c r="A5" s="16">
        <v>1920</v>
      </c>
      <c r="B5" s="3"/>
      <c r="C5" s="3"/>
      <c r="D5" s="3"/>
      <c r="E5" s="94">
        <v>21916</v>
      </c>
      <c r="F5" s="95">
        <v>261.98235599999998</v>
      </c>
      <c r="G5" s="95"/>
    </row>
    <row r="6" spans="1:7" x14ac:dyDescent="0.25">
      <c r="A6" s="16">
        <v>1921</v>
      </c>
      <c r="B6" s="3"/>
      <c r="C6" s="3"/>
      <c r="D6" s="3"/>
      <c r="E6" s="94">
        <v>21947</v>
      </c>
      <c r="F6" s="95">
        <v>261.77657099999999</v>
      </c>
      <c r="G6" s="95"/>
    </row>
    <row r="7" spans="1:7" x14ac:dyDescent="0.25">
      <c r="A7" s="16">
        <v>1922</v>
      </c>
      <c r="B7" s="3"/>
      <c r="C7" s="3"/>
      <c r="D7" s="3"/>
      <c r="E7" s="94">
        <v>21976</v>
      </c>
      <c r="F7" s="95">
        <v>270.17639200000002</v>
      </c>
      <c r="G7" s="95"/>
    </row>
    <row r="8" spans="1:7" x14ac:dyDescent="0.25">
      <c r="A8" s="16">
        <v>1923</v>
      </c>
      <c r="B8" s="3"/>
      <c r="C8" s="3"/>
      <c r="D8" s="3"/>
      <c r="E8" s="94">
        <v>22007</v>
      </c>
      <c r="F8" s="95">
        <v>251.50250199999999</v>
      </c>
      <c r="G8" s="95"/>
    </row>
    <row r="9" spans="1:7" x14ac:dyDescent="0.25">
      <c r="A9" s="16">
        <v>1924</v>
      </c>
      <c r="B9" s="3"/>
      <c r="C9" s="3"/>
      <c r="D9" s="3"/>
      <c r="E9" s="94">
        <v>22037</v>
      </c>
      <c r="F9" s="95">
        <v>263.80260500000003</v>
      </c>
      <c r="G9" s="95"/>
    </row>
    <row r="10" spans="1:7" x14ac:dyDescent="0.25">
      <c r="A10" s="16">
        <v>1925</v>
      </c>
      <c r="B10" s="3"/>
      <c r="C10" s="3"/>
      <c r="D10" s="3"/>
      <c r="E10" s="94">
        <v>22068</v>
      </c>
      <c r="F10" s="95">
        <v>275.37745999999999</v>
      </c>
      <c r="G10" s="95"/>
    </row>
    <row r="11" spans="1:7" x14ac:dyDescent="0.25">
      <c r="A11" s="16">
        <v>1926</v>
      </c>
      <c r="B11" s="3"/>
      <c r="C11" s="3"/>
      <c r="D11" s="3"/>
      <c r="E11" s="94">
        <v>22098</v>
      </c>
      <c r="F11" s="95">
        <v>279.78183999999999</v>
      </c>
      <c r="G11" s="95"/>
    </row>
    <row r="12" spans="1:7" x14ac:dyDescent="0.25">
      <c r="A12" s="16">
        <v>1927</v>
      </c>
      <c r="B12" s="3"/>
      <c r="C12" s="3"/>
      <c r="D12" s="3"/>
      <c r="E12" s="94">
        <v>22129</v>
      </c>
      <c r="F12" s="95">
        <v>288.65560599999998</v>
      </c>
      <c r="G12" s="95"/>
    </row>
    <row r="13" spans="1:7" x14ac:dyDescent="0.25">
      <c r="A13" s="16">
        <v>1928</v>
      </c>
      <c r="B13" s="3"/>
      <c r="C13" s="3"/>
      <c r="D13" s="3"/>
      <c r="E13" s="94">
        <v>22160</v>
      </c>
      <c r="F13" s="95">
        <v>287.58172999999999</v>
      </c>
      <c r="G13" s="95"/>
    </row>
    <row r="14" spans="1:7" x14ac:dyDescent="0.25">
      <c r="A14" s="16">
        <v>1929</v>
      </c>
      <c r="B14" s="3"/>
      <c r="C14" s="3"/>
      <c r="D14" s="3"/>
      <c r="E14" s="94">
        <v>22190</v>
      </c>
      <c r="F14" s="95">
        <v>267.54555399999998</v>
      </c>
      <c r="G14" s="95"/>
    </row>
    <row r="15" spans="1:7" x14ac:dyDescent="0.25">
      <c r="A15" s="16">
        <v>1930</v>
      </c>
      <c r="B15" s="3"/>
      <c r="C15" s="3"/>
      <c r="D15" s="3"/>
      <c r="E15" s="94">
        <v>22221</v>
      </c>
      <c r="F15" s="95">
        <v>267.35183999999998</v>
      </c>
      <c r="G15" s="95"/>
    </row>
    <row r="16" spans="1:7" x14ac:dyDescent="0.25">
      <c r="A16" s="16">
        <v>1931</v>
      </c>
      <c r="B16" s="3"/>
      <c r="C16" s="3"/>
      <c r="D16" s="3"/>
      <c r="E16" s="94">
        <v>22251</v>
      </c>
      <c r="F16" s="95">
        <v>270.86363299999999</v>
      </c>
      <c r="G16" s="95"/>
    </row>
    <row r="17" spans="1:7" x14ac:dyDescent="0.25">
      <c r="A17" s="16">
        <v>1932</v>
      </c>
      <c r="B17" s="3"/>
      <c r="C17" s="3"/>
      <c r="D17" s="3"/>
      <c r="E17" s="94">
        <v>22282</v>
      </c>
      <c r="F17" s="95">
        <v>270.70435500000002</v>
      </c>
      <c r="G17" s="72"/>
    </row>
    <row r="18" spans="1:7" x14ac:dyDescent="0.25">
      <c r="A18" s="16">
        <v>1933</v>
      </c>
      <c r="B18" s="3"/>
      <c r="C18" s="3"/>
      <c r="D18" s="3"/>
      <c r="E18" s="94">
        <v>22313</v>
      </c>
      <c r="F18" s="95">
        <v>269.09968400000002</v>
      </c>
      <c r="G18" s="72"/>
    </row>
    <row r="19" spans="1:7" x14ac:dyDescent="0.25">
      <c r="A19" s="16">
        <v>1934</v>
      </c>
      <c r="B19" s="3"/>
      <c r="C19" s="3"/>
      <c r="D19" s="3"/>
      <c r="E19" s="94">
        <v>22341</v>
      </c>
      <c r="F19" s="95">
        <v>280.982215</v>
      </c>
      <c r="G19" s="72"/>
    </row>
    <row r="20" spans="1:7" x14ac:dyDescent="0.25">
      <c r="A20" s="16">
        <v>1935</v>
      </c>
      <c r="B20" s="3"/>
      <c r="C20" s="3"/>
      <c r="D20" s="3"/>
      <c r="E20" s="94">
        <v>22372</v>
      </c>
      <c r="F20" s="95">
        <v>286.06123200000002</v>
      </c>
      <c r="G20" s="72"/>
    </row>
    <row r="21" spans="1:7" x14ac:dyDescent="0.25">
      <c r="A21" s="16">
        <v>1936</v>
      </c>
      <c r="B21" s="3"/>
      <c r="C21" s="3"/>
      <c r="D21" s="3"/>
      <c r="E21" s="94">
        <v>22402</v>
      </c>
      <c r="F21" s="95">
        <v>293.61334299999993</v>
      </c>
      <c r="G21" s="72"/>
    </row>
    <row r="22" spans="1:7" x14ac:dyDescent="0.25">
      <c r="A22" s="16">
        <v>1937</v>
      </c>
      <c r="B22" s="3"/>
      <c r="C22" s="3"/>
      <c r="D22" s="3"/>
      <c r="E22" s="94">
        <v>22433</v>
      </c>
      <c r="F22" s="95">
        <v>295.26602000000003</v>
      </c>
      <c r="G22" s="72"/>
    </row>
    <row r="23" spans="1:7" x14ac:dyDescent="0.25">
      <c r="A23" s="96">
        <v>1938</v>
      </c>
      <c r="B23" s="97">
        <v>106</v>
      </c>
      <c r="C23" s="97">
        <v>10.408219178082192</v>
      </c>
      <c r="D23" s="97"/>
      <c r="E23" s="94">
        <v>22463</v>
      </c>
      <c r="F23" s="95">
        <v>302.10099000000002</v>
      </c>
      <c r="G23" s="72"/>
    </row>
    <row r="24" spans="1:7" x14ac:dyDescent="0.25">
      <c r="A24" s="96">
        <v>1939</v>
      </c>
      <c r="B24" s="97">
        <v>119</v>
      </c>
      <c r="C24" s="97">
        <v>23.495890410958904</v>
      </c>
      <c r="D24" s="97"/>
      <c r="E24" s="94">
        <v>22494</v>
      </c>
      <c r="F24" s="95">
        <v>304.35970700000001</v>
      </c>
      <c r="G24" s="72"/>
    </row>
    <row r="25" spans="1:7" x14ac:dyDescent="0.25">
      <c r="A25" s="96">
        <v>1940</v>
      </c>
      <c r="B25" s="97">
        <v>121</v>
      </c>
      <c r="C25" s="97">
        <v>23.454794520547946</v>
      </c>
      <c r="D25" s="97"/>
      <c r="E25" s="94">
        <v>22525</v>
      </c>
      <c r="F25" s="95">
        <v>305.24342799999999</v>
      </c>
      <c r="G25" s="72"/>
    </row>
    <row r="26" spans="1:7" x14ac:dyDescent="0.25">
      <c r="A26" s="96">
        <v>1941</v>
      </c>
      <c r="B26" s="97">
        <v>119</v>
      </c>
      <c r="C26" s="97">
        <v>20.720547945205478</v>
      </c>
      <c r="D26" s="97"/>
      <c r="E26" s="94">
        <v>22555</v>
      </c>
      <c r="F26" s="95">
        <v>298.21884299999999</v>
      </c>
      <c r="G26" s="72"/>
    </row>
    <row r="27" spans="1:7" x14ac:dyDescent="0.25">
      <c r="A27" s="96">
        <v>1942</v>
      </c>
      <c r="B27" s="97">
        <v>96</v>
      </c>
      <c r="C27" s="97">
        <v>3.7616438356164386</v>
      </c>
      <c r="D27" s="97"/>
      <c r="E27" s="94">
        <v>22586</v>
      </c>
      <c r="F27" s="95">
        <v>299.13729999999998</v>
      </c>
      <c r="G27" s="72"/>
    </row>
    <row r="28" spans="1:7" x14ac:dyDescent="0.25">
      <c r="A28" s="96">
        <v>1943</v>
      </c>
      <c r="B28" s="97">
        <v>97</v>
      </c>
      <c r="C28" s="97">
        <v>3.6794520547945204</v>
      </c>
      <c r="D28" s="97"/>
      <c r="E28" s="94">
        <v>22616</v>
      </c>
      <c r="F28" s="95">
        <v>303.78488199999998</v>
      </c>
      <c r="G28" s="72"/>
    </row>
    <row r="29" spans="1:7" x14ac:dyDescent="0.25">
      <c r="A29" s="96">
        <v>1944</v>
      </c>
      <c r="B29" s="97">
        <v>105</v>
      </c>
      <c r="C29" s="97">
        <v>1.7945205479452055</v>
      </c>
      <c r="D29" s="97"/>
      <c r="E29" s="94">
        <v>22647</v>
      </c>
      <c r="F29" s="95">
        <v>302.209945</v>
      </c>
      <c r="G29" s="72"/>
    </row>
    <row r="30" spans="1:7" x14ac:dyDescent="0.25">
      <c r="A30" s="96">
        <v>1945</v>
      </c>
      <c r="B30" s="97">
        <v>120</v>
      </c>
      <c r="C30" s="97">
        <v>6.6630136986301371</v>
      </c>
      <c r="D30" s="97"/>
      <c r="E30" s="94">
        <v>22678</v>
      </c>
      <c r="F30" s="95">
        <v>300.11611899999997</v>
      </c>
      <c r="G30" s="72"/>
    </row>
    <row r="31" spans="1:7" x14ac:dyDescent="0.25">
      <c r="A31" s="96">
        <v>1946</v>
      </c>
      <c r="B31" s="97">
        <v>136</v>
      </c>
      <c r="C31" s="97">
        <v>9.0465753424657542</v>
      </c>
      <c r="D31" s="97"/>
      <c r="E31" s="94">
        <v>22706</v>
      </c>
      <c r="F31" s="95">
        <v>298.93062700000002</v>
      </c>
      <c r="G31" s="72"/>
    </row>
    <row r="32" spans="1:7" x14ac:dyDescent="0.25">
      <c r="A32" s="96">
        <v>1947</v>
      </c>
      <c r="B32" s="97">
        <v>156</v>
      </c>
      <c r="C32" s="97">
        <v>18.471232876712328</v>
      </c>
      <c r="D32" s="97"/>
      <c r="E32" s="94">
        <v>22737</v>
      </c>
      <c r="F32" s="95">
        <v>302.23177399999997</v>
      </c>
      <c r="G32" s="72"/>
    </row>
    <row r="33" spans="1:7" x14ac:dyDescent="0.25">
      <c r="A33" s="96">
        <v>1948</v>
      </c>
      <c r="B33" s="97">
        <v>163</v>
      </c>
      <c r="C33" s="97">
        <v>19.684931506849313</v>
      </c>
      <c r="D33" s="97"/>
      <c r="E33" s="94">
        <v>22767</v>
      </c>
      <c r="F33" s="95">
        <v>310.10734400000001</v>
      </c>
      <c r="G33" s="72"/>
    </row>
    <row r="34" spans="1:7" x14ac:dyDescent="0.25">
      <c r="A34" s="96">
        <v>1949</v>
      </c>
      <c r="B34" s="97">
        <v>170</v>
      </c>
      <c r="C34" s="97">
        <v>19.67945205479452</v>
      </c>
      <c r="D34" s="97"/>
      <c r="E34" s="94">
        <v>22798</v>
      </c>
      <c r="F34" s="95">
        <v>310.88178099999999</v>
      </c>
      <c r="G34" s="72"/>
    </row>
    <row r="35" spans="1:7" x14ac:dyDescent="0.25">
      <c r="A35" s="96">
        <v>1950</v>
      </c>
      <c r="B35" s="97">
        <v>202</v>
      </c>
      <c r="C35" s="97">
        <v>33.37808219178082</v>
      </c>
      <c r="D35" s="97"/>
      <c r="E35" s="94">
        <v>22828</v>
      </c>
      <c r="F35" s="95">
        <v>308.22420299999999</v>
      </c>
      <c r="G35" s="72"/>
    </row>
    <row r="36" spans="1:7" x14ac:dyDescent="0.25">
      <c r="A36" s="96">
        <v>1951</v>
      </c>
      <c r="B36" s="97">
        <v>216</v>
      </c>
      <c r="C36" s="97">
        <v>37.591780821917808</v>
      </c>
      <c r="D36" s="97"/>
      <c r="E36" s="94">
        <v>22859</v>
      </c>
      <c r="F36" s="95">
        <v>317.01051899999999</v>
      </c>
      <c r="G36" s="72"/>
    </row>
    <row r="37" spans="1:7" x14ac:dyDescent="0.25">
      <c r="A37" s="96">
        <v>1952</v>
      </c>
      <c r="B37" s="97">
        <v>216</v>
      </c>
      <c r="C37" s="97">
        <v>25.547945205479451</v>
      </c>
      <c r="D37" s="97"/>
      <c r="E37" s="94">
        <v>22890</v>
      </c>
      <c r="F37" s="95">
        <v>311.06167599999998</v>
      </c>
      <c r="G37" s="72"/>
    </row>
    <row r="38" spans="1:7" x14ac:dyDescent="0.25">
      <c r="A38" s="96">
        <v>1953</v>
      </c>
      <c r="B38" s="97">
        <v>203</v>
      </c>
      <c r="C38" s="97">
        <v>9.5452054794520542</v>
      </c>
      <c r="D38" s="97"/>
      <c r="E38" s="94">
        <v>22920</v>
      </c>
      <c r="F38" s="95">
        <v>304.880155</v>
      </c>
      <c r="G38" s="72"/>
    </row>
    <row r="39" spans="1:7" x14ac:dyDescent="0.25">
      <c r="A39" s="96">
        <v>1954</v>
      </c>
      <c r="B39" s="97">
        <v>234</v>
      </c>
      <c r="C39" s="97">
        <v>12.684931506849315</v>
      </c>
      <c r="D39" s="97"/>
      <c r="E39" s="94">
        <v>22951</v>
      </c>
      <c r="F39" s="95">
        <v>304.72953799999999</v>
      </c>
      <c r="G39" s="72"/>
    </row>
    <row r="40" spans="1:7" x14ac:dyDescent="0.25">
      <c r="A40" s="96">
        <v>1955</v>
      </c>
      <c r="B40" s="97">
        <v>250</v>
      </c>
      <c r="C40" s="97">
        <v>16.728767123287671</v>
      </c>
      <c r="D40" s="97"/>
      <c r="E40" s="94">
        <v>22981</v>
      </c>
      <c r="F40" s="95">
        <v>305.44341500000002</v>
      </c>
      <c r="G40" s="72"/>
    </row>
    <row r="41" spans="1:7" x14ac:dyDescent="0.25">
      <c r="A41" s="96">
        <v>1956</v>
      </c>
      <c r="B41" s="97">
        <v>257</v>
      </c>
      <c r="C41" s="97">
        <v>18.12876712328767</v>
      </c>
      <c r="D41" s="97"/>
      <c r="E41" s="94">
        <v>23012</v>
      </c>
      <c r="F41" s="95">
        <v>307.73378100000002</v>
      </c>
      <c r="G41" s="72"/>
    </row>
    <row r="42" spans="1:7" x14ac:dyDescent="0.25">
      <c r="A42" s="96">
        <v>1957</v>
      </c>
      <c r="B42" s="97">
        <v>253</v>
      </c>
      <c r="C42" s="97">
        <v>11.06027397260274</v>
      </c>
      <c r="D42" s="97"/>
      <c r="E42" s="94">
        <v>23043</v>
      </c>
      <c r="F42" s="95">
        <v>304.80958800000002</v>
      </c>
      <c r="G42" s="72"/>
    </row>
    <row r="43" spans="1:7" x14ac:dyDescent="0.25">
      <c r="A43" s="96">
        <v>1958</v>
      </c>
      <c r="B43" s="97">
        <v>276</v>
      </c>
      <c r="C43" s="97">
        <v>1.8520547945205479</v>
      </c>
      <c r="D43" s="97"/>
      <c r="E43" s="94">
        <v>23071</v>
      </c>
      <c r="F43" s="95">
        <v>303.04915699999998</v>
      </c>
      <c r="G43" s="72"/>
    </row>
    <row r="44" spans="1:7" x14ac:dyDescent="0.25">
      <c r="A44" s="96">
        <v>1959</v>
      </c>
      <c r="B44" s="97">
        <v>290</v>
      </c>
      <c r="C44" s="97">
        <v>0.30684931506849317</v>
      </c>
      <c r="D44" s="97"/>
      <c r="E44" s="94">
        <v>23102</v>
      </c>
      <c r="F44" s="95">
        <v>311.50595600000003</v>
      </c>
      <c r="G44" s="72"/>
    </row>
    <row r="45" spans="1:7" x14ac:dyDescent="0.25">
      <c r="A45" s="96">
        <v>1960</v>
      </c>
      <c r="B45" s="98">
        <v>270.58189640710401</v>
      </c>
      <c r="C45" s="97">
        <v>3.0136986301369864</v>
      </c>
      <c r="D45" s="97"/>
      <c r="E45" s="94">
        <v>23132</v>
      </c>
      <c r="F45" s="95">
        <v>316.91434600000002</v>
      </c>
      <c r="G45" s="72"/>
    </row>
    <row r="46" spans="1:7" x14ac:dyDescent="0.25">
      <c r="A46" s="96">
        <v>1961</v>
      </c>
      <c r="B46" s="98">
        <v>292.528013526027</v>
      </c>
      <c r="C46" s="97">
        <v>18.30958904109589</v>
      </c>
      <c r="D46" s="97"/>
      <c r="E46" s="94">
        <v>23163</v>
      </c>
      <c r="F46" s="95">
        <v>320.60549400000002</v>
      </c>
      <c r="G46" s="72"/>
    </row>
    <row r="47" spans="1:7" x14ac:dyDescent="0.25">
      <c r="A47" s="96">
        <v>1962</v>
      </c>
      <c r="B47" s="99">
        <v>306.359963972603</v>
      </c>
      <c r="C47" s="97">
        <v>19.610958904109587</v>
      </c>
      <c r="D47" s="97"/>
      <c r="E47" s="94">
        <v>23193</v>
      </c>
      <c r="F47" s="95">
        <v>321.86396500000001</v>
      </c>
      <c r="G47" s="72"/>
    </row>
    <row r="48" spans="1:7" x14ac:dyDescent="0.25">
      <c r="A48" s="96">
        <v>1963</v>
      </c>
      <c r="B48" s="99">
        <v>314.65621617808199</v>
      </c>
      <c r="C48" s="97">
        <v>19.556164383561644</v>
      </c>
      <c r="D48" s="97"/>
      <c r="E48" s="94">
        <v>23224</v>
      </c>
      <c r="F48" s="95">
        <v>322.15574400000003</v>
      </c>
      <c r="G48" s="72"/>
    </row>
    <row r="49" spans="1:7" x14ac:dyDescent="0.25">
      <c r="A49" s="96">
        <v>1964</v>
      </c>
      <c r="B49" s="99">
        <v>315.73162010655699</v>
      </c>
      <c r="C49" s="97">
        <v>20.87945205479452</v>
      </c>
      <c r="D49" s="97"/>
      <c r="E49" s="94">
        <v>23255</v>
      </c>
      <c r="F49" s="95">
        <v>318.396233</v>
      </c>
      <c r="G49" s="72"/>
    </row>
    <row r="50" spans="1:7" x14ac:dyDescent="0.25">
      <c r="A50" s="96">
        <v>1965</v>
      </c>
      <c r="B50" s="99">
        <v>323.09924027397301</v>
      </c>
      <c r="C50" s="97">
        <v>13.150684931506849</v>
      </c>
      <c r="D50" s="97"/>
      <c r="E50" s="94">
        <v>23285</v>
      </c>
      <c r="F50" s="95">
        <v>308.03996899999999</v>
      </c>
      <c r="G50" s="72"/>
    </row>
    <row r="51" spans="1:7" x14ac:dyDescent="0.25">
      <c r="A51" s="96">
        <v>1966</v>
      </c>
      <c r="B51" s="99">
        <v>331.58496750136999</v>
      </c>
      <c r="C51" s="97">
        <v>0</v>
      </c>
      <c r="D51" s="97"/>
      <c r="E51" s="94">
        <v>23316</v>
      </c>
      <c r="F51" s="95">
        <v>322.76757600000002</v>
      </c>
      <c r="G51" s="72"/>
    </row>
    <row r="52" spans="1:7" x14ac:dyDescent="0.25">
      <c r="A52" s="96">
        <v>1967</v>
      </c>
      <c r="B52" s="99">
        <v>364.16582325205502</v>
      </c>
      <c r="C52" s="97">
        <v>0</v>
      </c>
      <c r="D52" s="97"/>
      <c r="E52" s="94">
        <v>23346</v>
      </c>
      <c r="F52" s="95">
        <v>317.55247900000001</v>
      </c>
      <c r="G52" s="72"/>
    </row>
    <row r="53" spans="1:7" x14ac:dyDescent="0.25">
      <c r="A53" s="96">
        <v>1968</v>
      </c>
      <c r="B53" s="99">
        <v>388.67859781420799</v>
      </c>
      <c r="C53" s="97">
        <v>0</v>
      </c>
      <c r="D53" s="97"/>
      <c r="E53" s="94">
        <v>23377</v>
      </c>
      <c r="F53" s="95">
        <v>314.22912600000001</v>
      </c>
      <c r="G53" s="72"/>
    </row>
    <row r="54" spans="1:7" x14ac:dyDescent="0.25">
      <c r="A54" s="96">
        <v>1969</v>
      </c>
      <c r="B54" s="99">
        <v>410.03036164383599</v>
      </c>
      <c r="C54" s="97">
        <v>0</v>
      </c>
      <c r="D54" s="97"/>
      <c r="E54" s="94">
        <v>23408</v>
      </c>
      <c r="F54" s="95">
        <v>310.55942399999998</v>
      </c>
      <c r="G54" s="72"/>
    </row>
    <row r="55" spans="1:7" x14ac:dyDescent="0.25">
      <c r="A55" s="96">
        <v>1970</v>
      </c>
      <c r="B55" s="99">
        <v>428.84805205479398</v>
      </c>
      <c r="C55" s="97">
        <v>0</v>
      </c>
      <c r="D55" s="97"/>
      <c r="E55" s="94">
        <v>23437</v>
      </c>
      <c r="F55" s="95">
        <v>304.40677899999997</v>
      </c>
      <c r="G55" s="72"/>
    </row>
    <row r="56" spans="1:7" x14ac:dyDescent="0.25">
      <c r="A56" s="96">
        <v>1971</v>
      </c>
      <c r="B56" s="99">
        <v>427.06240539452102</v>
      </c>
      <c r="C56" s="97">
        <v>0</v>
      </c>
      <c r="D56" s="97"/>
      <c r="E56" s="94">
        <v>23468</v>
      </c>
      <c r="F56" s="95">
        <v>307.32269000000002</v>
      </c>
      <c r="G56" s="72"/>
    </row>
    <row r="57" spans="1:7" x14ac:dyDescent="0.25">
      <c r="A57" s="96">
        <v>1972</v>
      </c>
      <c r="B57" s="99">
        <v>440.78475363387997</v>
      </c>
      <c r="C57" s="97">
        <v>0</v>
      </c>
      <c r="D57" s="97"/>
      <c r="E57" s="94">
        <v>23498</v>
      </c>
      <c r="F57" s="95">
        <v>309.44649399999997</v>
      </c>
      <c r="G57" s="72"/>
    </row>
    <row r="58" spans="1:7" x14ac:dyDescent="0.25">
      <c r="A58" s="96">
        <v>1973</v>
      </c>
      <c r="B58" s="99">
        <v>451.72936292602702</v>
      </c>
      <c r="C58" s="97">
        <v>0</v>
      </c>
      <c r="D58" s="97"/>
      <c r="E58" s="94">
        <v>23529</v>
      </c>
      <c r="F58" s="95">
        <v>315.83515700000004</v>
      </c>
      <c r="G58" s="72"/>
    </row>
    <row r="59" spans="1:7" x14ac:dyDescent="0.25">
      <c r="A59" s="96">
        <v>1974</v>
      </c>
      <c r="B59" s="99">
        <v>574.86597010136995</v>
      </c>
      <c r="C59" s="97">
        <v>15.901369863013699</v>
      </c>
      <c r="D59" s="97"/>
      <c r="E59" s="94">
        <v>23559</v>
      </c>
      <c r="F59" s="95">
        <v>312.73900500000002</v>
      </c>
      <c r="G59" s="72"/>
    </row>
    <row r="60" spans="1:7" x14ac:dyDescent="0.25">
      <c r="A60" s="96">
        <v>1975</v>
      </c>
      <c r="B60" s="99">
        <v>716.54708383287698</v>
      </c>
      <c r="C60" s="97">
        <v>94.197260273972603</v>
      </c>
      <c r="D60" s="97"/>
      <c r="E60" s="94">
        <v>23590</v>
      </c>
      <c r="F60" s="95">
        <v>321.26661899999999</v>
      </c>
      <c r="G60" s="72"/>
    </row>
    <row r="61" spans="1:7" x14ac:dyDescent="0.25">
      <c r="A61" s="96">
        <v>1976</v>
      </c>
      <c r="B61" s="99">
        <v>800.77078204644795</v>
      </c>
      <c r="C61" s="97">
        <v>94.438356164383563</v>
      </c>
      <c r="D61" s="97"/>
      <c r="E61" s="94">
        <v>23621</v>
      </c>
      <c r="F61" s="95">
        <v>325.38400899999999</v>
      </c>
      <c r="G61" s="72"/>
    </row>
    <row r="62" spans="1:7" x14ac:dyDescent="0.25">
      <c r="A62" s="96">
        <v>1977</v>
      </c>
      <c r="B62" s="99">
        <v>980.53503864383504</v>
      </c>
      <c r="C62" s="97">
        <v>202.01643835616437</v>
      </c>
      <c r="D62" s="97"/>
      <c r="E62" s="94">
        <v>23651</v>
      </c>
      <c r="F62" s="95">
        <v>326.19797999999997</v>
      </c>
      <c r="G62" s="72"/>
    </row>
    <row r="63" spans="1:7" x14ac:dyDescent="0.25">
      <c r="A63" s="96">
        <v>1978</v>
      </c>
      <c r="B63" s="99">
        <v>1209.4172966794499</v>
      </c>
      <c r="C63" s="97">
        <v>365.06027397260272</v>
      </c>
      <c r="D63" s="97"/>
      <c r="E63" s="94">
        <v>23682</v>
      </c>
      <c r="F63" s="95">
        <v>323.82135899999997</v>
      </c>
      <c r="G63" s="72"/>
    </row>
    <row r="64" spans="1:7" x14ac:dyDescent="0.25">
      <c r="A64" s="96">
        <v>1979</v>
      </c>
      <c r="B64" s="99">
        <v>1461.15540947671</v>
      </c>
      <c r="C64" s="97">
        <v>532.83561643835617</v>
      </c>
      <c r="D64" s="97"/>
      <c r="E64" s="94">
        <v>23712</v>
      </c>
      <c r="F64" s="95">
        <v>317.54151999999999</v>
      </c>
      <c r="G64" s="72"/>
    </row>
    <row r="65" spans="1:7" x14ac:dyDescent="0.25">
      <c r="A65" s="96">
        <v>1980</v>
      </c>
      <c r="B65" s="99">
        <v>1935.6670109289601</v>
      </c>
      <c r="C65" s="97">
        <v>830.01643835616437</v>
      </c>
      <c r="D65" s="97"/>
      <c r="E65" s="94">
        <v>23743</v>
      </c>
      <c r="F65" s="95">
        <v>317.20470299999999</v>
      </c>
      <c r="G65" s="72"/>
    </row>
    <row r="66" spans="1:7" x14ac:dyDescent="0.25">
      <c r="A66" s="96">
        <v>1981</v>
      </c>
      <c r="B66" s="99">
        <v>2312.1381260274002</v>
      </c>
      <c r="C66" s="97">
        <v>1098.0219178082191</v>
      </c>
      <c r="D66" s="97"/>
      <c r="E66" s="94">
        <v>23774</v>
      </c>
      <c r="F66" s="95">
        <v>316.89896399999998</v>
      </c>
      <c r="G66" s="72"/>
    </row>
    <row r="67" spans="1:7" x14ac:dyDescent="0.25">
      <c r="A67" s="100">
        <v>1982</v>
      </c>
      <c r="B67" s="101">
        <v>2746.3834273972602</v>
      </c>
      <c r="C67" s="102">
        <v>1492.0931506849315</v>
      </c>
      <c r="D67" s="97"/>
      <c r="E67" s="94">
        <v>23802</v>
      </c>
      <c r="F67" s="95">
        <v>322.47835700000002</v>
      </c>
      <c r="G67" s="72"/>
    </row>
    <row r="68" spans="1:7" x14ac:dyDescent="0.25">
      <c r="A68" s="16" t="s">
        <v>299</v>
      </c>
      <c r="B68" s="3"/>
      <c r="C68" s="3"/>
      <c r="D68" s="3"/>
      <c r="E68" s="94">
        <v>23833</v>
      </c>
      <c r="F68" s="95">
        <v>323.91382399999998</v>
      </c>
      <c r="G68" s="72"/>
    </row>
    <row r="69" spans="1:7" x14ac:dyDescent="0.25">
      <c r="A69" s="16"/>
      <c r="B69" s="3"/>
      <c r="C69" s="3"/>
      <c r="D69" s="3"/>
      <c r="E69" s="94">
        <v>23863</v>
      </c>
      <c r="F69" s="95">
        <v>327.82019100000002</v>
      </c>
      <c r="G69" s="72"/>
    </row>
    <row r="70" spans="1:7" x14ac:dyDescent="0.25">
      <c r="A70" s="16"/>
      <c r="B70" s="3"/>
      <c r="C70" s="3"/>
      <c r="D70" s="3"/>
      <c r="E70" s="94">
        <v>23894</v>
      </c>
      <c r="F70" s="95">
        <v>336.68420099999997</v>
      </c>
      <c r="G70" s="72"/>
    </row>
    <row r="71" spans="1:7" x14ac:dyDescent="0.25">
      <c r="A71" s="16"/>
      <c r="B71" s="3"/>
      <c r="C71" s="3"/>
      <c r="D71" s="3"/>
      <c r="E71" s="94">
        <v>23924</v>
      </c>
      <c r="F71" s="95">
        <v>339.65553800000004</v>
      </c>
      <c r="G71" s="72"/>
    </row>
    <row r="72" spans="1:7" x14ac:dyDescent="0.25">
      <c r="A72" s="16"/>
      <c r="B72" s="3"/>
      <c r="C72" s="3"/>
      <c r="D72" s="3"/>
      <c r="E72" s="94">
        <v>23955</v>
      </c>
      <c r="F72" s="95">
        <v>333.89247399999999</v>
      </c>
      <c r="G72" s="72"/>
    </row>
    <row r="73" spans="1:7" x14ac:dyDescent="0.25">
      <c r="A73" s="16"/>
      <c r="B73" s="3"/>
      <c r="C73" s="3"/>
      <c r="D73" s="3"/>
      <c r="E73" s="94">
        <v>23986</v>
      </c>
      <c r="F73" s="95">
        <v>334.28142200000002</v>
      </c>
      <c r="G73" s="72"/>
    </row>
    <row r="74" spans="1:7" x14ac:dyDescent="0.25">
      <c r="A74" s="16"/>
      <c r="B74" s="3"/>
      <c r="C74" s="3"/>
      <c r="D74" s="3"/>
      <c r="E74" s="94">
        <v>24016</v>
      </c>
      <c r="F74" s="95">
        <v>326.389117</v>
      </c>
      <c r="G74" s="72"/>
    </row>
    <row r="75" spans="1:7" x14ac:dyDescent="0.25">
      <c r="A75" s="16"/>
      <c r="B75" s="3"/>
      <c r="C75" s="3"/>
      <c r="D75" s="3"/>
      <c r="E75" s="94">
        <v>24047</v>
      </c>
      <c r="F75" s="95">
        <v>302.62908700000003</v>
      </c>
      <c r="G75" s="72"/>
    </row>
    <row r="76" spans="1:7" x14ac:dyDescent="0.25">
      <c r="A76" s="3"/>
      <c r="B76" s="3"/>
      <c r="C76" s="3"/>
      <c r="D76" s="3"/>
      <c r="E76" s="94">
        <v>24077</v>
      </c>
      <c r="F76" s="95">
        <v>294.90786800000001</v>
      </c>
      <c r="G76" s="72"/>
    </row>
    <row r="77" spans="1:7" x14ac:dyDescent="0.25">
      <c r="A77" s="3"/>
      <c r="B77" s="3"/>
      <c r="C77" s="3"/>
      <c r="D77" s="3"/>
      <c r="E77" s="94">
        <v>24108</v>
      </c>
      <c r="F77" s="95">
        <v>320.796898</v>
      </c>
      <c r="G77" s="72"/>
    </row>
    <row r="78" spans="1:7" x14ac:dyDescent="0.25">
      <c r="A78" s="3"/>
      <c r="B78" s="3"/>
      <c r="C78" s="3"/>
      <c r="D78" s="3"/>
      <c r="E78" s="94">
        <v>24139</v>
      </c>
      <c r="F78" s="95">
        <v>328.90814799999998</v>
      </c>
      <c r="G78" s="72"/>
    </row>
    <row r="79" spans="1:7" x14ac:dyDescent="0.25">
      <c r="A79" s="3"/>
      <c r="B79" s="3"/>
      <c r="C79" s="3"/>
      <c r="D79" s="3"/>
      <c r="E79" s="94">
        <v>24167</v>
      </c>
      <c r="F79" s="95">
        <v>336.73352499999999</v>
      </c>
      <c r="G79" s="72"/>
    </row>
    <row r="80" spans="1:7" x14ac:dyDescent="0.25">
      <c r="A80" s="3"/>
      <c r="B80" s="3"/>
      <c r="C80" s="3"/>
      <c r="D80" s="3"/>
      <c r="E80" s="94">
        <v>24198</v>
      </c>
      <c r="F80" s="95">
        <v>340.00238699999994</v>
      </c>
      <c r="G80" s="72"/>
    </row>
    <row r="81" spans="1:7" x14ac:dyDescent="0.25">
      <c r="A81" s="3"/>
      <c r="B81" s="3"/>
      <c r="C81" s="3"/>
      <c r="D81" s="3"/>
      <c r="E81" s="94">
        <v>24228</v>
      </c>
      <c r="F81" s="95">
        <v>338.05503599999997</v>
      </c>
      <c r="G81" s="72"/>
    </row>
    <row r="82" spans="1:7" x14ac:dyDescent="0.25">
      <c r="A82" s="3"/>
      <c r="B82" s="3"/>
      <c r="C82" s="3"/>
      <c r="D82" s="3"/>
      <c r="E82" s="94">
        <v>24259</v>
      </c>
      <c r="F82" s="95">
        <v>337.031204</v>
      </c>
      <c r="G82" s="72"/>
    </row>
    <row r="83" spans="1:7" x14ac:dyDescent="0.25">
      <c r="A83" s="3"/>
      <c r="B83" s="3"/>
      <c r="C83" s="3"/>
      <c r="D83" s="3"/>
      <c r="E83" s="94">
        <v>24289</v>
      </c>
      <c r="F83" s="95">
        <v>330.13450899999998</v>
      </c>
      <c r="G83" s="72"/>
    </row>
    <row r="84" spans="1:7" x14ac:dyDescent="0.25">
      <c r="A84" s="3"/>
      <c r="B84" s="3"/>
      <c r="C84" s="3"/>
      <c r="D84" s="3"/>
      <c r="E84" s="94">
        <v>24320</v>
      </c>
      <c r="F84" s="95">
        <v>291.58755500000001</v>
      </c>
      <c r="G84" s="72"/>
    </row>
    <row r="85" spans="1:7" x14ac:dyDescent="0.25">
      <c r="A85" s="3"/>
      <c r="B85" s="3"/>
      <c r="C85" s="3"/>
      <c r="D85" s="3"/>
      <c r="E85" s="94">
        <v>24351</v>
      </c>
      <c r="F85" s="95">
        <v>313.39820300000002</v>
      </c>
      <c r="G85" s="72"/>
    </row>
    <row r="86" spans="1:7" x14ac:dyDescent="0.25">
      <c r="A86" s="3"/>
      <c r="B86" s="3"/>
      <c r="C86" s="3"/>
      <c r="D86" s="3"/>
      <c r="E86" s="94">
        <v>24381</v>
      </c>
      <c r="F86" s="95">
        <v>338.25753400000002</v>
      </c>
      <c r="G86" s="72"/>
    </row>
    <row r="87" spans="1:7" x14ac:dyDescent="0.25">
      <c r="A87" s="3"/>
      <c r="B87" s="3"/>
      <c r="C87" s="3"/>
      <c r="D87" s="3"/>
      <c r="E87" s="94">
        <v>24412</v>
      </c>
      <c r="F87" s="95">
        <v>353.66531099999997</v>
      </c>
      <c r="G87" s="72"/>
    </row>
    <row r="88" spans="1:7" x14ac:dyDescent="0.25">
      <c r="A88" s="3"/>
      <c r="B88" s="3"/>
      <c r="C88" s="3"/>
      <c r="D88" s="3"/>
      <c r="E88" s="94">
        <v>24442</v>
      </c>
      <c r="F88" s="95">
        <v>350.76306699999998</v>
      </c>
      <c r="G88" s="72"/>
    </row>
    <row r="89" spans="1:7" x14ac:dyDescent="0.25">
      <c r="A89" s="3"/>
      <c r="B89" s="3"/>
      <c r="C89" s="3"/>
      <c r="D89" s="3"/>
      <c r="E89" s="94">
        <v>24473</v>
      </c>
      <c r="F89" s="95">
        <v>346.01532500000002</v>
      </c>
      <c r="G89" s="72"/>
    </row>
    <row r="90" spans="1:7" x14ac:dyDescent="0.25">
      <c r="A90" s="3"/>
      <c r="B90" s="3"/>
      <c r="C90" s="3"/>
      <c r="D90" s="3"/>
      <c r="E90" s="94">
        <v>24504</v>
      </c>
      <c r="F90" s="95">
        <v>343.89632499999999</v>
      </c>
      <c r="G90" s="72"/>
    </row>
    <row r="91" spans="1:7" x14ac:dyDescent="0.25">
      <c r="A91" s="3"/>
      <c r="B91" s="3"/>
      <c r="C91" s="3"/>
      <c r="D91" s="3"/>
      <c r="E91" s="94">
        <v>24532</v>
      </c>
      <c r="F91" s="95">
        <v>350.644386</v>
      </c>
      <c r="G91" s="72"/>
    </row>
    <row r="92" spans="1:7" x14ac:dyDescent="0.25">
      <c r="A92" s="3"/>
      <c r="B92" s="3"/>
      <c r="C92" s="3"/>
      <c r="D92" s="3"/>
      <c r="E92" s="94">
        <v>24563</v>
      </c>
      <c r="F92" s="95">
        <v>354.98116299999998</v>
      </c>
      <c r="G92" s="72"/>
    </row>
    <row r="93" spans="1:7" x14ac:dyDescent="0.25">
      <c r="A93" s="3"/>
      <c r="B93" s="3"/>
      <c r="C93" s="3"/>
      <c r="D93" s="3"/>
      <c r="E93" s="94">
        <v>24593</v>
      </c>
      <c r="F93" s="95">
        <v>354.21141799999998</v>
      </c>
      <c r="G93" s="72"/>
    </row>
    <row r="94" spans="1:7" x14ac:dyDescent="0.25">
      <c r="A94" s="3"/>
      <c r="B94" s="3"/>
      <c r="C94" s="3"/>
      <c r="D94" s="3"/>
      <c r="E94" s="94">
        <v>24624</v>
      </c>
      <c r="F94" s="95">
        <v>362.31280199999998</v>
      </c>
      <c r="G94" s="72"/>
    </row>
    <row r="95" spans="1:7" x14ac:dyDescent="0.25">
      <c r="A95" s="3"/>
      <c r="B95" s="3"/>
      <c r="C95" s="3"/>
      <c r="D95" s="3"/>
      <c r="E95" s="94">
        <v>24654</v>
      </c>
      <c r="F95" s="95">
        <v>371.70268600000003</v>
      </c>
      <c r="G95" s="72"/>
    </row>
    <row r="96" spans="1:7" x14ac:dyDescent="0.25">
      <c r="A96" s="3"/>
      <c r="B96" s="3"/>
      <c r="C96" s="3"/>
      <c r="D96" s="3"/>
      <c r="E96" s="94">
        <v>24685</v>
      </c>
      <c r="F96" s="95">
        <v>377.67819400000002</v>
      </c>
      <c r="G96" s="72"/>
    </row>
    <row r="97" spans="1:7" x14ac:dyDescent="0.25">
      <c r="A97" s="3"/>
      <c r="B97" s="3"/>
      <c r="C97" s="3"/>
      <c r="D97" s="3"/>
      <c r="E97" s="94">
        <v>24716</v>
      </c>
      <c r="F97" s="95">
        <v>375.18716499999999</v>
      </c>
      <c r="G97" s="72"/>
    </row>
    <row r="98" spans="1:7" x14ac:dyDescent="0.25">
      <c r="A98" s="3"/>
      <c r="B98" s="3"/>
      <c r="C98" s="3"/>
      <c r="D98" s="3"/>
      <c r="E98" s="94">
        <v>24746</v>
      </c>
      <c r="F98" s="95">
        <v>376.35506400000003</v>
      </c>
      <c r="G98" s="72"/>
    </row>
    <row r="99" spans="1:7" x14ac:dyDescent="0.25">
      <c r="A99" s="3"/>
      <c r="B99" s="3"/>
      <c r="C99" s="3"/>
      <c r="D99" s="3"/>
      <c r="E99" s="94">
        <v>24777</v>
      </c>
      <c r="F99" s="95">
        <v>377.39263699999998</v>
      </c>
      <c r="G99" s="72"/>
    </row>
    <row r="100" spans="1:7" x14ac:dyDescent="0.25">
      <c r="A100" s="3"/>
      <c r="B100" s="3"/>
      <c r="C100" s="3"/>
      <c r="D100" s="3"/>
      <c r="E100" s="94">
        <v>24807</v>
      </c>
      <c r="F100" s="95">
        <v>378.07729399999999</v>
      </c>
      <c r="G100" s="72"/>
    </row>
    <row r="101" spans="1:7" x14ac:dyDescent="0.25">
      <c r="A101" s="3"/>
      <c r="B101" s="3"/>
      <c r="C101" s="3"/>
      <c r="D101" s="3"/>
      <c r="E101" s="94">
        <v>24838</v>
      </c>
      <c r="F101" s="95">
        <v>377.1422</v>
      </c>
      <c r="G101" s="72"/>
    </row>
    <row r="102" spans="1:7" x14ac:dyDescent="0.25">
      <c r="A102" s="3"/>
      <c r="B102" s="3"/>
      <c r="C102" s="3"/>
      <c r="D102" s="3"/>
      <c r="E102" s="94">
        <v>24869</v>
      </c>
      <c r="F102" s="95">
        <v>380.81520000000006</v>
      </c>
      <c r="G102" s="72"/>
    </row>
    <row r="103" spans="1:7" x14ac:dyDescent="0.25">
      <c r="A103" s="3"/>
      <c r="B103" s="3"/>
      <c r="C103" s="3"/>
      <c r="D103" s="3"/>
      <c r="E103" s="94">
        <v>24898</v>
      </c>
      <c r="F103" s="95">
        <v>380.20620000000002</v>
      </c>
      <c r="G103" s="72"/>
    </row>
    <row r="104" spans="1:7" x14ac:dyDescent="0.25">
      <c r="A104" s="3"/>
      <c r="B104" s="3"/>
      <c r="C104" s="3"/>
      <c r="D104" s="3"/>
      <c r="E104" s="94">
        <v>24929</v>
      </c>
      <c r="F104" s="95">
        <v>382.79169999999999</v>
      </c>
      <c r="G104" s="72"/>
    </row>
    <row r="105" spans="1:7" x14ac:dyDescent="0.25">
      <c r="A105" s="3"/>
      <c r="B105" s="3"/>
      <c r="C105" s="3"/>
      <c r="D105" s="3"/>
      <c r="E105" s="94">
        <v>24959</v>
      </c>
      <c r="F105" s="95">
        <v>386.5865</v>
      </c>
      <c r="G105" s="72"/>
    </row>
    <row r="106" spans="1:7" x14ac:dyDescent="0.25">
      <c r="A106" s="3"/>
      <c r="B106" s="3"/>
      <c r="C106" s="3"/>
      <c r="D106" s="3"/>
      <c r="E106" s="94">
        <v>24990</v>
      </c>
      <c r="F106" s="95">
        <v>385.41250000000002</v>
      </c>
      <c r="G106" s="72"/>
    </row>
    <row r="107" spans="1:7" x14ac:dyDescent="0.25">
      <c r="A107" s="3"/>
      <c r="B107" s="3"/>
      <c r="C107" s="3"/>
      <c r="D107" s="3"/>
      <c r="E107" s="94">
        <v>25020</v>
      </c>
      <c r="F107" s="95">
        <v>389.11770000000001</v>
      </c>
      <c r="G107" s="72"/>
    </row>
    <row r="108" spans="1:7" x14ac:dyDescent="0.25">
      <c r="A108" s="3"/>
      <c r="B108" s="3"/>
      <c r="C108" s="3"/>
      <c r="D108" s="3"/>
      <c r="E108" s="94">
        <v>25051</v>
      </c>
      <c r="F108" s="95">
        <v>394.76850000000002</v>
      </c>
      <c r="G108" s="72"/>
    </row>
    <row r="109" spans="1:7" x14ac:dyDescent="0.25">
      <c r="A109" s="3"/>
      <c r="B109" s="3"/>
      <c r="C109" s="3"/>
      <c r="D109" s="3"/>
      <c r="E109" s="94">
        <v>25082</v>
      </c>
      <c r="F109" s="95">
        <v>395.74619999999999</v>
      </c>
      <c r="G109" s="72"/>
    </row>
    <row r="110" spans="1:7" x14ac:dyDescent="0.25">
      <c r="A110" s="3"/>
      <c r="B110" s="3"/>
      <c r="C110" s="3"/>
      <c r="D110" s="3"/>
      <c r="E110" s="94">
        <v>25112</v>
      </c>
      <c r="F110" s="95">
        <v>396.45409999999998</v>
      </c>
      <c r="G110" s="72"/>
    </row>
    <row r="111" spans="1:7" x14ac:dyDescent="0.25">
      <c r="A111" s="3"/>
      <c r="B111" s="3"/>
      <c r="C111" s="3"/>
      <c r="D111" s="3"/>
      <c r="E111" s="94">
        <v>25143</v>
      </c>
      <c r="F111" s="95">
        <v>398.37580000000003</v>
      </c>
      <c r="G111" s="72"/>
    </row>
    <row r="112" spans="1:7" x14ac:dyDescent="0.25">
      <c r="A112" s="3"/>
      <c r="B112" s="3"/>
      <c r="C112" s="3"/>
      <c r="D112" s="3"/>
      <c r="E112" s="94">
        <v>25173</v>
      </c>
      <c r="F112" s="95">
        <v>396.46480000000003</v>
      </c>
      <c r="G112" s="72"/>
    </row>
    <row r="113" spans="1:7" x14ac:dyDescent="0.25">
      <c r="A113" s="3"/>
      <c r="B113" s="3"/>
      <c r="C113" s="3"/>
      <c r="D113" s="3"/>
      <c r="E113" s="94">
        <v>25204</v>
      </c>
      <c r="F113" s="95">
        <v>399.24799999999999</v>
      </c>
      <c r="G113" s="72"/>
    </row>
    <row r="114" spans="1:7" x14ac:dyDescent="0.25">
      <c r="A114" s="3"/>
      <c r="B114" s="3"/>
      <c r="C114" s="3"/>
      <c r="D114" s="3"/>
      <c r="E114" s="94">
        <v>25235</v>
      </c>
      <c r="F114" s="95">
        <v>398.25200000000001</v>
      </c>
      <c r="G114" s="72"/>
    </row>
    <row r="115" spans="1:7" x14ac:dyDescent="0.25">
      <c r="A115" s="3"/>
      <c r="B115" s="3"/>
      <c r="C115" s="3"/>
      <c r="D115" s="3"/>
      <c r="E115" s="94">
        <v>25263</v>
      </c>
      <c r="F115" s="95">
        <v>398.70600000000002</v>
      </c>
      <c r="G115" s="72"/>
    </row>
    <row r="116" spans="1:7" x14ac:dyDescent="0.25">
      <c r="A116" s="3"/>
      <c r="B116" s="3"/>
      <c r="C116" s="3"/>
      <c r="D116" s="3"/>
      <c r="E116" s="94">
        <v>25294</v>
      </c>
      <c r="F116" s="95">
        <v>399.16299999999995</v>
      </c>
      <c r="G116" s="72"/>
    </row>
    <row r="117" spans="1:7" x14ac:dyDescent="0.25">
      <c r="A117" s="3"/>
      <c r="B117" s="3"/>
      <c r="C117" s="3"/>
      <c r="D117" s="3"/>
      <c r="E117" s="94">
        <v>25324</v>
      </c>
      <c r="F117" s="95">
        <v>401.24900000000002</v>
      </c>
      <c r="G117" s="72"/>
    </row>
    <row r="118" spans="1:7" x14ac:dyDescent="0.25">
      <c r="A118" s="3"/>
      <c r="B118" s="3"/>
      <c r="C118" s="3"/>
      <c r="D118" s="3"/>
      <c r="E118" s="94">
        <v>25355</v>
      </c>
      <c r="F118" s="95">
        <v>403.72399999999999</v>
      </c>
      <c r="G118" s="72"/>
    </row>
    <row r="119" spans="1:7" x14ac:dyDescent="0.25">
      <c r="A119" s="3"/>
      <c r="B119" s="3"/>
      <c r="C119" s="3"/>
      <c r="D119" s="3"/>
      <c r="E119" s="94">
        <v>25385</v>
      </c>
      <c r="F119" s="95">
        <v>411.78100000000001</v>
      </c>
      <c r="G119" s="72"/>
    </row>
    <row r="120" spans="1:7" x14ac:dyDescent="0.25">
      <c r="A120" s="3"/>
      <c r="B120" s="3"/>
      <c r="C120" s="3"/>
      <c r="D120" s="3"/>
      <c r="E120" s="94">
        <v>25416</v>
      </c>
      <c r="F120" s="95">
        <v>423.94799999999998</v>
      </c>
      <c r="G120" s="72"/>
    </row>
    <row r="121" spans="1:7" x14ac:dyDescent="0.25">
      <c r="A121" s="3"/>
      <c r="B121" s="3"/>
      <c r="C121" s="3"/>
      <c r="D121" s="3"/>
      <c r="E121" s="94">
        <v>25447</v>
      </c>
      <c r="F121" s="95">
        <v>420.27800000000002</v>
      </c>
      <c r="G121" s="72"/>
    </row>
    <row r="122" spans="1:7" x14ac:dyDescent="0.25">
      <c r="A122" s="3"/>
      <c r="B122" s="3"/>
      <c r="C122" s="3"/>
      <c r="D122" s="3"/>
      <c r="E122" s="94">
        <v>25477</v>
      </c>
      <c r="F122" s="95">
        <v>422.13799999999998</v>
      </c>
      <c r="G122" s="72"/>
    </row>
    <row r="123" spans="1:7" x14ac:dyDescent="0.25">
      <c r="A123" s="3"/>
      <c r="B123" s="3"/>
      <c r="C123" s="3"/>
      <c r="D123" s="3"/>
      <c r="E123" s="94">
        <v>25508</v>
      </c>
      <c r="F123" s="95">
        <v>421.06400000000002</v>
      </c>
      <c r="G123" s="72"/>
    </row>
    <row r="124" spans="1:7" x14ac:dyDescent="0.25">
      <c r="A124" s="3"/>
      <c r="B124" s="3"/>
      <c r="C124" s="3"/>
      <c r="D124" s="3"/>
      <c r="E124" s="94">
        <v>25538</v>
      </c>
      <c r="F124" s="95">
        <v>419.80599999999998</v>
      </c>
      <c r="G124" s="72"/>
    </row>
    <row r="125" spans="1:7" x14ac:dyDescent="0.25">
      <c r="A125" s="3"/>
      <c r="B125" s="3"/>
      <c r="C125" s="3"/>
      <c r="D125" s="3"/>
      <c r="E125" s="94">
        <v>25569</v>
      </c>
      <c r="F125" s="95">
        <v>422.00700000000001</v>
      </c>
      <c r="G125" s="72"/>
    </row>
    <row r="126" spans="1:7" x14ac:dyDescent="0.25">
      <c r="A126" s="3"/>
      <c r="B126" s="3"/>
      <c r="C126" s="3"/>
      <c r="D126" s="3"/>
      <c r="E126" s="94">
        <v>25600</v>
      </c>
      <c r="F126" s="95">
        <v>422.15199999999999</v>
      </c>
      <c r="G126" s="72"/>
    </row>
    <row r="127" spans="1:7" x14ac:dyDescent="0.25">
      <c r="A127" s="3"/>
      <c r="B127" s="3"/>
      <c r="C127" s="3"/>
      <c r="D127" s="3"/>
      <c r="E127" s="94">
        <v>25628</v>
      </c>
      <c r="F127" s="95">
        <v>424.03800000000001</v>
      </c>
      <c r="G127" s="72"/>
    </row>
    <row r="128" spans="1:7" x14ac:dyDescent="0.25">
      <c r="A128" s="3"/>
      <c r="B128" s="3"/>
      <c r="C128" s="3"/>
      <c r="D128" s="3"/>
      <c r="E128" s="94">
        <v>25659</v>
      </c>
      <c r="F128" s="95">
        <v>429.67899999999997</v>
      </c>
      <c r="G128" s="72"/>
    </row>
    <row r="129" spans="1:7" x14ac:dyDescent="0.25">
      <c r="A129" s="3"/>
      <c r="B129" s="3"/>
      <c r="C129" s="3"/>
      <c r="D129" s="3"/>
      <c r="E129" s="94">
        <v>25689</v>
      </c>
      <c r="F129" s="95">
        <v>426.96699999999998</v>
      </c>
      <c r="G129" s="72"/>
    </row>
    <row r="130" spans="1:7" x14ac:dyDescent="0.25">
      <c r="A130" s="3"/>
      <c r="B130" s="3"/>
      <c r="C130" s="3"/>
      <c r="D130" s="3"/>
      <c r="E130" s="94">
        <v>25720</v>
      </c>
      <c r="F130" s="95">
        <v>431.96200000000005</v>
      </c>
      <c r="G130" s="72"/>
    </row>
    <row r="131" spans="1:7" x14ac:dyDescent="0.25">
      <c r="A131" s="3"/>
      <c r="B131" s="3"/>
      <c r="C131" s="3"/>
      <c r="D131" s="3"/>
      <c r="E131" s="94">
        <v>25750</v>
      </c>
      <c r="F131" s="95">
        <v>432.43400000000003</v>
      </c>
      <c r="G131" s="72"/>
    </row>
    <row r="132" spans="1:7" x14ac:dyDescent="0.25">
      <c r="A132" s="3"/>
      <c r="B132" s="3"/>
      <c r="C132" s="3"/>
      <c r="D132" s="3"/>
      <c r="E132" s="94">
        <v>25781</v>
      </c>
      <c r="F132" s="95">
        <v>432.55900000000003</v>
      </c>
      <c r="G132" s="72"/>
    </row>
    <row r="133" spans="1:7" x14ac:dyDescent="0.25">
      <c r="A133" s="3"/>
      <c r="B133" s="3"/>
      <c r="C133" s="3"/>
      <c r="D133" s="3"/>
      <c r="E133" s="94">
        <v>25812</v>
      </c>
      <c r="F133" s="95">
        <v>428.16</v>
      </c>
      <c r="G133" s="72"/>
    </row>
    <row r="134" spans="1:7" x14ac:dyDescent="0.25">
      <c r="A134" s="3"/>
      <c r="B134" s="3"/>
      <c r="C134" s="3"/>
      <c r="D134" s="3"/>
      <c r="E134" s="94">
        <v>25842</v>
      </c>
      <c r="F134" s="95">
        <v>432.20499999999998</v>
      </c>
      <c r="G134" s="72"/>
    </row>
    <row r="135" spans="1:7" x14ac:dyDescent="0.25">
      <c r="A135" s="3"/>
      <c r="B135" s="3"/>
      <c r="C135" s="3"/>
      <c r="D135" s="3"/>
      <c r="E135" s="94">
        <v>25873</v>
      </c>
      <c r="F135" s="95">
        <v>432.60899999999998</v>
      </c>
      <c r="G135" s="72"/>
    </row>
    <row r="136" spans="1:7" x14ac:dyDescent="0.25">
      <c r="A136" s="3"/>
      <c r="B136" s="3"/>
      <c r="C136" s="3"/>
      <c r="D136" s="3"/>
      <c r="E136" s="94">
        <v>25903</v>
      </c>
      <c r="F136" s="95">
        <v>430.983</v>
      </c>
      <c r="G136" s="72"/>
    </row>
    <row r="137" spans="1:7" x14ac:dyDescent="0.25">
      <c r="A137" s="3"/>
      <c r="B137" s="3"/>
      <c r="C137" s="3"/>
      <c r="D137" s="3"/>
      <c r="E137" s="94">
        <v>25934</v>
      </c>
      <c r="F137" s="95">
        <v>423.971001</v>
      </c>
      <c r="G137" s="72"/>
    </row>
    <row r="138" spans="1:7" x14ac:dyDescent="0.25">
      <c r="A138" s="3"/>
      <c r="B138" s="3"/>
      <c r="C138" s="3"/>
      <c r="D138" s="3"/>
      <c r="E138" s="94">
        <v>25965</v>
      </c>
      <c r="F138" s="95">
        <v>424.87200000000001</v>
      </c>
      <c r="G138" s="72"/>
    </row>
    <row r="139" spans="1:7" x14ac:dyDescent="0.25">
      <c r="A139" s="3"/>
      <c r="B139" s="3"/>
      <c r="C139" s="3"/>
      <c r="D139" s="3"/>
      <c r="E139" s="94">
        <v>25993</v>
      </c>
      <c r="F139" s="95">
        <v>423.32099899999997</v>
      </c>
      <c r="G139" s="72"/>
    </row>
    <row r="140" spans="1:7" x14ac:dyDescent="0.25">
      <c r="A140" s="3"/>
      <c r="B140" s="3"/>
      <c r="C140" s="3"/>
      <c r="D140" s="3"/>
      <c r="E140" s="94">
        <v>26024</v>
      </c>
      <c r="F140" s="95">
        <v>419.33</v>
      </c>
      <c r="G140" s="72"/>
    </row>
    <row r="141" spans="1:7" x14ac:dyDescent="0.25">
      <c r="A141" s="3"/>
      <c r="B141" s="3"/>
      <c r="C141" s="3"/>
      <c r="D141" s="3"/>
      <c r="E141" s="94">
        <v>26054</v>
      </c>
      <c r="F141" s="95">
        <v>425.35199999999998</v>
      </c>
      <c r="G141" s="72"/>
    </row>
    <row r="142" spans="1:7" x14ac:dyDescent="0.25">
      <c r="A142" s="3"/>
      <c r="B142" s="3"/>
      <c r="C142" s="3"/>
      <c r="D142" s="3"/>
      <c r="E142" s="94">
        <v>26085</v>
      </c>
      <c r="F142" s="95">
        <v>423.09699999999998</v>
      </c>
      <c r="G142" s="72"/>
    </row>
    <row r="143" spans="1:7" x14ac:dyDescent="0.25">
      <c r="A143" s="3"/>
      <c r="B143" s="3"/>
      <c r="C143" s="3"/>
      <c r="D143" s="3"/>
      <c r="E143" s="94">
        <v>26115</v>
      </c>
      <c r="F143" s="95">
        <v>426.09299900000002</v>
      </c>
      <c r="G143" s="72"/>
    </row>
    <row r="144" spans="1:7" x14ac:dyDescent="0.25">
      <c r="A144" s="3"/>
      <c r="B144" s="3"/>
      <c r="C144" s="3"/>
      <c r="D144" s="3"/>
      <c r="E144" s="94">
        <v>26146</v>
      </c>
      <c r="F144" s="95">
        <v>422.94100100000003</v>
      </c>
      <c r="G144" s="72"/>
    </row>
    <row r="145" spans="1:7" x14ac:dyDescent="0.25">
      <c r="A145" s="3"/>
      <c r="B145" s="3"/>
      <c r="C145" s="3"/>
      <c r="D145" s="3"/>
      <c r="E145" s="94">
        <v>26177</v>
      </c>
      <c r="F145" s="95">
        <v>424.916</v>
      </c>
      <c r="G145" s="72"/>
    </row>
    <row r="146" spans="1:7" x14ac:dyDescent="0.25">
      <c r="A146" s="3"/>
      <c r="B146" s="3"/>
      <c r="C146" s="3"/>
      <c r="D146" s="3"/>
      <c r="E146" s="94">
        <v>26207</v>
      </c>
      <c r="F146" s="95">
        <v>428.58599900000002</v>
      </c>
      <c r="G146" s="72"/>
    </row>
    <row r="147" spans="1:7" x14ac:dyDescent="0.25">
      <c r="A147" s="3"/>
      <c r="B147" s="3"/>
      <c r="C147" s="3"/>
      <c r="D147" s="3"/>
      <c r="E147" s="94">
        <v>26238</v>
      </c>
      <c r="F147" s="95">
        <v>438.18200000000002</v>
      </c>
      <c r="G147" s="72"/>
    </row>
    <row r="148" spans="1:7" x14ac:dyDescent="0.25">
      <c r="A148" s="3"/>
      <c r="B148" s="3"/>
      <c r="C148" s="3"/>
      <c r="D148" s="3"/>
      <c r="E148" s="94">
        <v>26268</v>
      </c>
      <c r="F148" s="95">
        <v>443.78800000000001</v>
      </c>
      <c r="G148" s="72"/>
    </row>
    <row r="149" spans="1:7" x14ac:dyDescent="0.25">
      <c r="A149" s="3"/>
      <c r="B149" s="3"/>
      <c r="C149" s="3"/>
      <c r="D149" s="3"/>
      <c r="E149" s="94">
        <v>26299</v>
      </c>
      <c r="F149" s="95">
        <v>440.80984000000001</v>
      </c>
      <c r="G149" s="72"/>
    </row>
    <row r="150" spans="1:7" x14ac:dyDescent="0.25">
      <c r="A150" s="3"/>
      <c r="B150" s="3"/>
      <c r="C150" s="3"/>
      <c r="D150" s="3"/>
      <c r="E150" s="94">
        <v>26330</v>
      </c>
      <c r="F150" s="95">
        <v>438.89404000000002</v>
      </c>
      <c r="G150" s="72"/>
    </row>
    <row r="151" spans="1:7" x14ac:dyDescent="0.25">
      <c r="A151" s="3"/>
      <c r="B151" s="3"/>
      <c r="C151" s="3"/>
      <c r="D151" s="3"/>
      <c r="E151" s="94">
        <v>26359</v>
      </c>
      <c r="F151" s="95">
        <v>443.10210999999998</v>
      </c>
      <c r="G151" s="72"/>
    </row>
    <row r="152" spans="1:7" x14ac:dyDescent="0.25">
      <c r="A152" s="3"/>
      <c r="B152" s="3"/>
      <c r="C152" s="3"/>
      <c r="D152" s="3"/>
      <c r="E152" s="94">
        <v>26390</v>
      </c>
      <c r="F152" s="95">
        <v>444.75155899999999</v>
      </c>
      <c r="G152" s="72"/>
    </row>
    <row r="153" spans="1:7" x14ac:dyDescent="0.25">
      <c r="A153" s="3"/>
      <c r="B153" s="3"/>
      <c r="C153" s="3"/>
      <c r="D153" s="3"/>
      <c r="E153" s="94">
        <v>26420</v>
      </c>
      <c r="F153" s="95">
        <v>442.204159</v>
      </c>
      <c r="G153" s="72"/>
    </row>
    <row r="154" spans="1:7" x14ac:dyDescent="0.25">
      <c r="A154" s="3"/>
      <c r="B154" s="3"/>
      <c r="C154" s="3"/>
      <c r="D154" s="3"/>
      <c r="E154" s="94">
        <v>26451</v>
      </c>
      <c r="F154" s="95">
        <v>440.50407000000001</v>
      </c>
      <c r="G154" s="72"/>
    </row>
    <row r="155" spans="1:7" x14ac:dyDescent="0.25">
      <c r="A155" s="3"/>
      <c r="B155" s="3"/>
      <c r="C155" s="3"/>
      <c r="D155" s="3"/>
      <c r="E155" s="94">
        <v>26481</v>
      </c>
      <c r="F155" s="95">
        <v>439.86411099999998</v>
      </c>
      <c r="G155" s="72"/>
    </row>
    <row r="156" spans="1:7" x14ac:dyDescent="0.25">
      <c r="A156" s="3"/>
      <c r="B156" s="3"/>
      <c r="C156" s="3"/>
      <c r="D156" s="3"/>
      <c r="E156" s="94">
        <v>26512</v>
      </c>
      <c r="F156" s="95">
        <v>437.01303000000001</v>
      </c>
      <c r="G156" s="72"/>
    </row>
    <row r="157" spans="1:7" x14ac:dyDescent="0.25">
      <c r="A157" s="3"/>
      <c r="B157" s="3"/>
      <c r="C157" s="3"/>
      <c r="D157" s="3"/>
      <c r="E157" s="94">
        <v>26543</v>
      </c>
      <c r="F157" s="95">
        <v>443.33412900000002</v>
      </c>
      <c r="G157" s="72"/>
    </row>
    <row r="158" spans="1:7" x14ac:dyDescent="0.25">
      <c r="A158" s="3"/>
      <c r="B158" s="3"/>
      <c r="C158" s="3"/>
      <c r="D158" s="3"/>
      <c r="E158" s="94">
        <v>26573</v>
      </c>
      <c r="F158" s="95">
        <v>441.87819100000002</v>
      </c>
      <c r="G158" s="72"/>
    </row>
    <row r="159" spans="1:7" x14ac:dyDescent="0.25">
      <c r="A159" s="3"/>
      <c r="B159" s="3"/>
      <c r="C159" s="3"/>
      <c r="D159" s="3"/>
      <c r="E159" s="94">
        <v>26604</v>
      </c>
      <c r="F159" s="95">
        <v>441.25012099999998</v>
      </c>
      <c r="G159" s="72"/>
    </row>
    <row r="160" spans="1:7" x14ac:dyDescent="0.25">
      <c r="A160" s="3"/>
      <c r="B160" s="3"/>
      <c r="C160" s="3"/>
      <c r="D160" s="3"/>
      <c r="E160" s="94">
        <v>26634</v>
      </c>
      <c r="F160" s="95">
        <v>435.90585900000002</v>
      </c>
      <c r="G160" s="72"/>
    </row>
    <row r="161" spans="1:7" x14ac:dyDescent="0.25">
      <c r="A161" s="3"/>
      <c r="B161" s="3"/>
      <c r="C161" s="3"/>
      <c r="D161" s="3"/>
      <c r="E161" s="94">
        <v>26665</v>
      </c>
      <c r="F161" s="95">
        <v>442.44558999999998</v>
      </c>
      <c r="G161" s="72"/>
    </row>
    <row r="162" spans="1:7" x14ac:dyDescent="0.25">
      <c r="A162" s="3"/>
      <c r="B162" s="3"/>
      <c r="C162" s="3"/>
      <c r="D162" s="3"/>
      <c r="E162" s="94">
        <v>26696</v>
      </c>
      <c r="F162" s="95">
        <v>440.858271</v>
      </c>
      <c r="G162" s="72"/>
    </row>
    <row r="163" spans="1:7" x14ac:dyDescent="0.25">
      <c r="A163" s="3"/>
      <c r="B163" s="3"/>
      <c r="C163" s="3"/>
      <c r="D163" s="3"/>
      <c r="E163" s="94">
        <v>26724</v>
      </c>
      <c r="F163" s="95">
        <v>442.57905</v>
      </c>
      <c r="G163" s="72"/>
    </row>
    <row r="164" spans="1:7" x14ac:dyDescent="0.25">
      <c r="A164" s="3"/>
      <c r="B164" s="3"/>
      <c r="C164" s="3"/>
      <c r="D164" s="3"/>
      <c r="E164" s="94">
        <v>26755</v>
      </c>
      <c r="F164" s="95">
        <v>442.03775899999999</v>
      </c>
      <c r="G164" s="72"/>
    </row>
    <row r="165" spans="1:7" x14ac:dyDescent="0.25">
      <c r="A165" s="3"/>
      <c r="B165" s="3"/>
      <c r="C165" s="3"/>
      <c r="D165" s="3"/>
      <c r="E165" s="94">
        <v>26785</v>
      </c>
      <c r="F165" s="95">
        <v>445.72238900000002</v>
      </c>
      <c r="G165" s="72"/>
    </row>
    <row r="166" spans="1:7" x14ac:dyDescent="0.25">
      <c r="A166" s="3"/>
      <c r="B166" s="3"/>
      <c r="C166" s="3"/>
      <c r="D166" s="3"/>
      <c r="E166" s="94">
        <v>26816</v>
      </c>
      <c r="F166" s="95">
        <v>444.68869899999999</v>
      </c>
      <c r="G166" s="72"/>
    </row>
    <row r="167" spans="1:7" x14ac:dyDescent="0.25">
      <c r="A167" s="3"/>
      <c r="B167" s="3"/>
      <c r="C167" s="3"/>
      <c r="D167" s="3"/>
      <c r="E167" s="94">
        <v>26846</v>
      </c>
      <c r="F167" s="95">
        <v>453.32901099999998</v>
      </c>
      <c r="G167" s="72"/>
    </row>
    <row r="168" spans="1:7" x14ac:dyDescent="0.25">
      <c r="A168" s="3"/>
      <c r="B168" s="3"/>
      <c r="C168" s="3"/>
      <c r="D168" s="3"/>
      <c r="E168" s="94">
        <v>26877</v>
      </c>
      <c r="F168" s="95">
        <v>457.62331</v>
      </c>
      <c r="G168" s="72"/>
    </row>
    <row r="169" spans="1:7" x14ac:dyDescent="0.25">
      <c r="A169" s="3"/>
      <c r="B169" s="3"/>
      <c r="C169" s="3"/>
      <c r="D169" s="3"/>
      <c r="E169" s="94">
        <v>26908</v>
      </c>
      <c r="F169" s="95">
        <v>458.32855000000001</v>
      </c>
      <c r="G169" s="72"/>
    </row>
    <row r="170" spans="1:7" x14ac:dyDescent="0.25">
      <c r="A170" s="3"/>
      <c r="B170" s="3"/>
      <c r="C170" s="3"/>
      <c r="D170" s="3"/>
      <c r="E170" s="94">
        <v>26938</v>
      </c>
      <c r="F170" s="95">
        <v>453.58572900000001</v>
      </c>
      <c r="G170" s="72"/>
    </row>
    <row r="171" spans="1:7" x14ac:dyDescent="0.25">
      <c r="A171" s="3"/>
      <c r="B171" s="3"/>
      <c r="C171" s="3"/>
      <c r="D171" s="3"/>
      <c r="E171" s="94">
        <v>26969</v>
      </c>
      <c r="F171" s="95">
        <v>463.65629100000001</v>
      </c>
      <c r="G171" s="72"/>
    </row>
    <row r="172" spans="1:7" x14ac:dyDescent="0.25">
      <c r="A172" s="3"/>
      <c r="B172" s="3"/>
      <c r="C172" s="3"/>
      <c r="D172" s="3"/>
      <c r="E172" s="94">
        <v>26999</v>
      </c>
      <c r="F172" s="95">
        <v>474.90353099999999</v>
      </c>
      <c r="G172" s="72"/>
    </row>
    <row r="173" spans="1:7" x14ac:dyDescent="0.25">
      <c r="A173" s="3"/>
      <c r="B173" s="3"/>
      <c r="C173" s="3"/>
      <c r="D173" s="3"/>
      <c r="E173" s="94">
        <v>27030</v>
      </c>
      <c r="F173" s="95">
        <v>475.23426999999998</v>
      </c>
      <c r="G173" s="72"/>
    </row>
    <row r="174" spans="1:7" x14ac:dyDescent="0.25">
      <c r="A174" s="3"/>
      <c r="B174" s="3"/>
      <c r="C174" s="3"/>
      <c r="D174" s="3"/>
      <c r="E174" s="94">
        <v>27061</v>
      </c>
      <c r="F174" s="95">
        <v>485.52261099999998</v>
      </c>
      <c r="G174" s="72"/>
    </row>
    <row r="175" spans="1:7" x14ac:dyDescent="0.25">
      <c r="A175" s="3"/>
      <c r="B175" s="3"/>
      <c r="C175" s="3"/>
      <c r="D175" s="3"/>
      <c r="E175" s="94">
        <v>27089</v>
      </c>
      <c r="F175" s="95">
        <v>511.01271000000003</v>
      </c>
      <c r="G175" s="72"/>
    </row>
    <row r="176" spans="1:7" x14ac:dyDescent="0.25">
      <c r="A176" s="3"/>
      <c r="B176" s="3"/>
      <c r="C176" s="3"/>
      <c r="D176" s="3"/>
      <c r="E176" s="94">
        <v>27120</v>
      </c>
      <c r="F176" s="95">
        <v>504.38283999999999</v>
      </c>
      <c r="G176" s="72"/>
    </row>
    <row r="177" spans="1:7" x14ac:dyDescent="0.25">
      <c r="A177" s="3"/>
      <c r="B177" s="3"/>
      <c r="C177" s="3"/>
      <c r="D177" s="3"/>
      <c r="E177" s="94">
        <v>27150</v>
      </c>
      <c r="F177" s="95">
        <v>537.52639999999997</v>
      </c>
      <c r="G177" s="72"/>
    </row>
    <row r="178" spans="1:7" x14ac:dyDescent="0.25">
      <c r="A178" s="3"/>
      <c r="B178" s="3"/>
      <c r="C178" s="3"/>
      <c r="D178" s="3"/>
      <c r="E178" s="94">
        <v>27181</v>
      </c>
      <c r="F178" s="95">
        <v>566.70985099999996</v>
      </c>
      <c r="G178" s="72"/>
    </row>
    <row r="179" spans="1:7" x14ac:dyDescent="0.25">
      <c r="A179" s="3"/>
      <c r="B179" s="3"/>
      <c r="C179" s="3"/>
      <c r="D179" s="3"/>
      <c r="E179" s="94">
        <v>27211</v>
      </c>
      <c r="F179" s="95">
        <v>590.40659000000005</v>
      </c>
      <c r="G179" s="72"/>
    </row>
    <row r="180" spans="1:7" x14ac:dyDescent="0.25">
      <c r="A180" s="3"/>
      <c r="B180" s="3"/>
      <c r="C180" s="3"/>
      <c r="D180" s="3"/>
      <c r="E180" s="94">
        <v>27242</v>
      </c>
      <c r="F180" s="95">
        <v>617.44878899999992</v>
      </c>
      <c r="G180" s="72"/>
    </row>
    <row r="181" spans="1:7" x14ac:dyDescent="0.25">
      <c r="A181" s="3"/>
      <c r="B181" s="3"/>
      <c r="C181" s="3"/>
      <c r="D181" s="3"/>
      <c r="E181" s="94">
        <v>27273</v>
      </c>
      <c r="F181" s="95">
        <v>635.41508999999996</v>
      </c>
      <c r="G181" s="72"/>
    </row>
    <row r="182" spans="1:7" x14ac:dyDescent="0.25">
      <c r="A182" s="3"/>
      <c r="B182" s="3"/>
      <c r="C182" s="3"/>
      <c r="D182" s="3"/>
      <c r="E182" s="94">
        <v>27303</v>
      </c>
      <c r="F182" s="95">
        <v>638.87114099999997</v>
      </c>
      <c r="G182" s="72"/>
    </row>
    <row r="183" spans="1:7" x14ac:dyDescent="0.25">
      <c r="A183" s="3"/>
      <c r="B183" s="3"/>
      <c r="C183" s="3"/>
      <c r="D183" s="3"/>
      <c r="E183" s="94">
        <v>27334</v>
      </c>
      <c r="F183" s="95">
        <v>660.85047999999995</v>
      </c>
      <c r="G183" s="72"/>
    </row>
    <row r="184" spans="1:7" x14ac:dyDescent="0.25">
      <c r="A184" s="3"/>
      <c r="B184" s="3"/>
      <c r="C184" s="3"/>
      <c r="D184" s="3"/>
      <c r="E184" s="94">
        <v>27364</v>
      </c>
      <c r="F184" s="95">
        <v>668.55487900000003</v>
      </c>
      <c r="G184" s="72"/>
    </row>
    <row r="185" spans="1:7" x14ac:dyDescent="0.25">
      <c r="A185" s="3"/>
      <c r="B185" s="3"/>
      <c r="C185" s="3"/>
      <c r="D185" s="3"/>
      <c r="E185" s="94">
        <v>27395</v>
      </c>
      <c r="F185" s="95">
        <v>664.07376899999997</v>
      </c>
      <c r="G185" s="72"/>
    </row>
    <row r="186" spans="1:7" x14ac:dyDescent="0.25">
      <c r="A186" s="3"/>
      <c r="B186" s="3"/>
      <c r="C186" s="3"/>
      <c r="D186" s="3"/>
      <c r="E186" s="94">
        <v>27426</v>
      </c>
      <c r="F186" s="95">
        <v>678.41066000000012</v>
      </c>
      <c r="G186" s="72"/>
    </row>
    <row r="187" spans="1:7" x14ac:dyDescent="0.25">
      <c r="A187" s="3"/>
      <c r="B187" s="3"/>
      <c r="C187" s="3"/>
      <c r="D187" s="3"/>
      <c r="E187" s="94">
        <v>27454</v>
      </c>
      <c r="F187" s="95">
        <v>665.07307900000001</v>
      </c>
      <c r="G187" s="72"/>
    </row>
    <row r="188" spans="1:7" x14ac:dyDescent="0.25">
      <c r="A188" s="3"/>
      <c r="B188" s="3"/>
      <c r="C188" s="3"/>
      <c r="D188" s="3"/>
      <c r="E188" s="94">
        <v>27485</v>
      </c>
      <c r="F188" s="95">
        <v>666.07589900000005</v>
      </c>
      <c r="G188" s="72"/>
    </row>
    <row r="189" spans="1:7" x14ac:dyDescent="0.25">
      <c r="A189" s="3"/>
      <c r="B189" s="3"/>
      <c r="C189" s="3"/>
      <c r="D189" s="3"/>
      <c r="E189" s="94">
        <v>27515</v>
      </c>
      <c r="F189" s="95">
        <v>711.96201900000005</v>
      </c>
      <c r="G189" s="72"/>
    </row>
    <row r="190" spans="1:7" x14ac:dyDescent="0.25">
      <c r="A190" s="3"/>
      <c r="B190" s="3"/>
      <c r="C190" s="3"/>
      <c r="D190" s="3"/>
      <c r="E190" s="94">
        <v>27546</v>
      </c>
      <c r="F190" s="95">
        <v>701.59700899999996</v>
      </c>
      <c r="G190" s="72"/>
    </row>
    <row r="191" spans="1:7" x14ac:dyDescent="0.25">
      <c r="A191" s="3"/>
      <c r="B191" s="3"/>
      <c r="C191" s="3"/>
      <c r="D191" s="3"/>
      <c r="E191" s="94">
        <v>27576</v>
      </c>
      <c r="F191" s="95">
        <v>724.85479999999995</v>
      </c>
      <c r="G191" s="72"/>
    </row>
    <row r="192" spans="1:7" x14ac:dyDescent="0.25">
      <c r="A192" s="3"/>
      <c r="B192" s="3"/>
      <c r="C192" s="3"/>
      <c r="D192" s="3"/>
      <c r="E192" s="94">
        <v>27607</v>
      </c>
      <c r="F192" s="95">
        <v>723.055701</v>
      </c>
      <c r="G192" s="72"/>
    </row>
    <row r="193" spans="1:7" x14ac:dyDescent="0.25">
      <c r="A193" s="3"/>
      <c r="B193" s="3"/>
      <c r="C193" s="3"/>
      <c r="D193" s="3"/>
      <c r="E193" s="94">
        <v>27638</v>
      </c>
      <c r="F193" s="95">
        <v>732.42374099999995</v>
      </c>
      <c r="G193" s="72"/>
    </row>
    <row r="194" spans="1:7" x14ac:dyDescent="0.25">
      <c r="A194" s="3"/>
      <c r="B194" s="3"/>
      <c r="C194" s="3"/>
      <c r="D194" s="3"/>
      <c r="E194" s="94">
        <v>27668</v>
      </c>
      <c r="F194" s="95">
        <v>770.62890100000004</v>
      </c>
      <c r="G194" s="72"/>
    </row>
    <row r="195" spans="1:7" x14ac:dyDescent="0.25">
      <c r="A195" s="3"/>
      <c r="B195" s="3"/>
      <c r="C195" s="3"/>
      <c r="D195" s="3"/>
      <c r="E195" s="94">
        <v>27699</v>
      </c>
      <c r="F195" s="95">
        <v>778.46699999999998</v>
      </c>
      <c r="G195" s="72"/>
    </row>
    <row r="196" spans="1:7" x14ac:dyDescent="0.25">
      <c r="A196" s="3"/>
      <c r="B196" s="3"/>
      <c r="C196" s="3"/>
      <c r="D196" s="3"/>
      <c r="E196" s="94">
        <v>27729</v>
      </c>
      <c r="F196" s="95">
        <v>778.65101000000004</v>
      </c>
      <c r="G196" s="72"/>
    </row>
    <row r="197" spans="1:7" x14ac:dyDescent="0.25">
      <c r="A197" s="3"/>
      <c r="B197" s="3"/>
      <c r="C197" s="3"/>
      <c r="D197" s="3"/>
      <c r="E197" s="94">
        <v>27760</v>
      </c>
      <c r="F197" s="95">
        <v>749.71019899999999</v>
      </c>
      <c r="G197" s="72"/>
    </row>
    <row r="198" spans="1:7" x14ac:dyDescent="0.25">
      <c r="A198" s="3"/>
      <c r="B198" s="3"/>
      <c r="C198" s="3"/>
      <c r="D198" s="3"/>
      <c r="E198" s="94">
        <v>27791</v>
      </c>
      <c r="F198" s="95">
        <v>793.12635999999998</v>
      </c>
      <c r="G198" s="72"/>
    </row>
    <row r="199" spans="1:7" x14ac:dyDescent="0.25">
      <c r="A199" s="3"/>
      <c r="B199" s="3"/>
      <c r="C199" s="3"/>
      <c r="D199" s="3"/>
      <c r="E199" s="94">
        <v>27820</v>
      </c>
      <c r="F199" s="95">
        <v>797.62918999999999</v>
      </c>
      <c r="G199" s="72"/>
    </row>
    <row r="200" spans="1:7" x14ac:dyDescent="0.25">
      <c r="A200" s="3"/>
      <c r="B200" s="3"/>
      <c r="C200" s="3"/>
      <c r="D200" s="3"/>
      <c r="E200" s="94">
        <v>27851</v>
      </c>
      <c r="F200" s="95">
        <v>794.246039</v>
      </c>
      <c r="G200" s="72"/>
    </row>
    <row r="201" spans="1:7" x14ac:dyDescent="0.25">
      <c r="A201" s="3"/>
      <c r="B201" s="3"/>
      <c r="C201" s="3"/>
      <c r="D201" s="3"/>
      <c r="E201" s="94">
        <v>27881</v>
      </c>
      <c r="F201" s="95">
        <v>793.80282999999997</v>
      </c>
      <c r="G201" s="72"/>
    </row>
    <row r="202" spans="1:7" x14ac:dyDescent="0.25">
      <c r="A202" s="3"/>
      <c r="B202" s="3"/>
      <c r="C202" s="3"/>
      <c r="D202" s="3"/>
      <c r="E202" s="94">
        <v>27912</v>
      </c>
      <c r="F202" s="95">
        <v>802.75944100000004</v>
      </c>
      <c r="G202" s="72"/>
    </row>
    <row r="203" spans="1:7" x14ac:dyDescent="0.25">
      <c r="A203" s="3"/>
      <c r="B203" s="3"/>
      <c r="C203" s="3"/>
      <c r="D203" s="3"/>
      <c r="E203" s="94">
        <v>27942</v>
      </c>
      <c r="F203" s="95">
        <v>802.42089099999998</v>
      </c>
      <c r="G203" s="72"/>
    </row>
    <row r="204" spans="1:7" x14ac:dyDescent="0.25">
      <c r="A204" s="3"/>
      <c r="B204" s="3"/>
      <c r="C204" s="3"/>
      <c r="D204" s="3"/>
      <c r="E204" s="94">
        <v>27973</v>
      </c>
      <c r="F204" s="95">
        <v>804.71741999999995</v>
      </c>
      <c r="G204" s="72"/>
    </row>
    <row r="205" spans="1:7" x14ac:dyDescent="0.25">
      <c r="A205" s="3"/>
      <c r="B205" s="3"/>
      <c r="C205" s="3"/>
      <c r="D205" s="3"/>
      <c r="E205" s="94">
        <v>28004</v>
      </c>
      <c r="F205" s="95">
        <v>797.65885000000003</v>
      </c>
      <c r="G205" s="72"/>
    </row>
    <row r="206" spans="1:7" x14ac:dyDescent="0.25">
      <c r="A206" s="3"/>
      <c r="B206" s="3"/>
      <c r="C206" s="3"/>
      <c r="D206" s="3"/>
      <c r="E206" s="94">
        <v>28034</v>
      </c>
      <c r="F206" s="95">
        <v>815.44172000000003</v>
      </c>
      <c r="G206" s="72"/>
    </row>
    <row r="207" spans="1:7" x14ac:dyDescent="0.25">
      <c r="A207" s="3"/>
      <c r="B207" s="3"/>
      <c r="C207" s="3"/>
      <c r="D207" s="3"/>
      <c r="E207" s="94">
        <v>28065</v>
      </c>
      <c r="F207" s="95">
        <v>812.98983999999996</v>
      </c>
      <c r="G207" s="72"/>
    </row>
    <row r="208" spans="1:7" x14ac:dyDescent="0.25">
      <c r="A208" s="3"/>
      <c r="B208" s="3"/>
      <c r="C208" s="3"/>
      <c r="D208" s="3"/>
      <c r="E208" s="94">
        <v>28095</v>
      </c>
      <c r="F208" s="95">
        <v>844.40086899999994</v>
      </c>
      <c r="G208" s="72"/>
    </row>
    <row r="209" spans="1:7" x14ac:dyDescent="0.25">
      <c r="A209" s="3"/>
      <c r="B209" s="3"/>
      <c r="C209" s="3"/>
      <c r="D209" s="3"/>
      <c r="E209" s="94">
        <v>28126</v>
      </c>
      <c r="F209" s="95">
        <v>882.33597899999995</v>
      </c>
      <c r="G209" s="72"/>
    </row>
    <row r="210" spans="1:7" x14ac:dyDescent="0.25">
      <c r="A210" s="3"/>
      <c r="B210" s="3"/>
      <c r="C210" s="3"/>
      <c r="D210" s="3"/>
      <c r="E210" s="94">
        <v>28157</v>
      </c>
      <c r="F210" s="95">
        <v>892.67114100000003</v>
      </c>
      <c r="G210" s="72"/>
    </row>
    <row r="211" spans="1:7" x14ac:dyDescent="0.25">
      <c r="A211" s="3"/>
      <c r="B211" s="3"/>
      <c r="C211" s="3"/>
      <c r="D211" s="3"/>
      <c r="E211" s="94">
        <v>28185</v>
      </c>
      <c r="F211" s="95">
        <v>915.41515000000004</v>
      </c>
      <c r="G211" s="72"/>
    </row>
    <row r="212" spans="1:7" x14ac:dyDescent="0.25">
      <c r="A212" s="3"/>
      <c r="B212" s="3"/>
      <c r="C212" s="3"/>
      <c r="D212" s="3"/>
      <c r="E212" s="94">
        <v>28216</v>
      </c>
      <c r="F212" s="95">
        <v>936.34685000000002</v>
      </c>
      <c r="G212" s="72"/>
    </row>
    <row r="213" spans="1:7" x14ac:dyDescent="0.25">
      <c r="A213" s="3"/>
      <c r="B213" s="3"/>
      <c r="C213" s="3"/>
      <c r="D213" s="3"/>
      <c r="E213" s="94">
        <v>28246</v>
      </c>
      <c r="F213" s="95">
        <v>956.93545900000004</v>
      </c>
      <c r="G213" s="72"/>
    </row>
    <row r="214" spans="1:7" x14ac:dyDescent="0.25">
      <c r="A214" s="3"/>
      <c r="B214" s="3"/>
      <c r="C214" s="3"/>
      <c r="D214" s="3"/>
      <c r="E214" s="94">
        <v>28277</v>
      </c>
      <c r="F214" s="95">
        <v>980.54737899999998</v>
      </c>
      <c r="G214" s="72"/>
    </row>
    <row r="215" spans="1:7" x14ac:dyDescent="0.25">
      <c r="A215" s="3"/>
      <c r="B215" s="3"/>
      <c r="C215" s="3"/>
      <c r="D215" s="3"/>
      <c r="E215" s="94">
        <v>28307</v>
      </c>
      <c r="F215" s="95">
        <v>998.21806000000004</v>
      </c>
      <c r="G215" s="72"/>
    </row>
    <row r="216" spans="1:7" x14ac:dyDescent="0.25">
      <c r="A216" s="3"/>
      <c r="B216" s="3"/>
      <c r="C216" s="3"/>
      <c r="D216" s="3"/>
      <c r="E216" s="94">
        <v>28338</v>
      </c>
      <c r="F216" s="95">
        <v>1008.4131599999999</v>
      </c>
      <c r="G216" s="72"/>
    </row>
    <row r="217" spans="1:7" x14ac:dyDescent="0.25">
      <c r="A217" s="3"/>
      <c r="B217" s="3"/>
      <c r="C217" s="3"/>
      <c r="D217" s="3"/>
      <c r="E217" s="94">
        <v>28369</v>
      </c>
      <c r="F217" s="95">
        <v>1016.530309</v>
      </c>
      <c r="G217" s="72"/>
    </row>
    <row r="218" spans="1:7" x14ac:dyDescent="0.25">
      <c r="A218" s="3"/>
      <c r="B218" s="3"/>
      <c r="C218" s="3"/>
      <c r="D218" s="3"/>
      <c r="E218" s="94">
        <v>28399</v>
      </c>
      <c r="F218" s="95">
        <v>1034.076139</v>
      </c>
      <c r="G218" s="72"/>
    </row>
    <row r="219" spans="1:7" x14ac:dyDescent="0.25">
      <c r="A219" s="3"/>
      <c r="B219" s="3"/>
      <c r="C219" s="3"/>
      <c r="D219" s="3"/>
      <c r="E219" s="94">
        <v>28430</v>
      </c>
      <c r="F219" s="95">
        <v>1058.90768</v>
      </c>
      <c r="G219" s="72"/>
    </row>
    <row r="220" spans="1:7" x14ac:dyDescent="0.25">
      <c r="A220" s="3"/>
      <c r="B220" s="3"/>
      <c r="C220" s="3"/>
      <c r="D220" s="3"/>
      <c r="E220" s="94">
        <v>28460</v>
      </c>
      <c r="F220" s="95">
        <v>1079.7844600000001</v>
      </c>
      <c r="G220" s="72"/>
    </row>
    <row r="221" spans="1:7" x14ac:dyDescent="0.25">
      <c r="A221" s="3"/>
      <c r="B221" s="3"/>
      <c r="C221" s="3"/>
      <c r="D221" s="3"/>
      <c r="E221" s="94">
        <v>28491</v>
      </c>
      <c r="F221" s="95">
        <v>1097.3002100000001</v>
      </c>
      <c r="G221" s="72"/>
    </row>
    <row r="222" spans="1:7" x14ac:dyDescent="0.25">
      <c r="A222" s="3"/>
      <c r="B222" s="3"/>
      <c r="C222" s="3"/>
      <c r="D222" s="3"/>
      <c r="E222" s="94">
        <v>28522</v>
      </c>
      <c r="F222" s="95">
        <v>1125.298941</v>
      </c>
      <c r="G222" s="72"/>
    </row>
    <row r="223" spans="1:7" x14ac:dyDescent="0.25">
      <c r="A223" s="3"/>
      <c r="B223" s="3"/>
      <c r="C223" s="3"/>
      <c r="D223" s="3"/>
      <c r="E223" s="94">
        <v>28550</v>
      </c>
      <c r="F223" s="95">
        <v>1127.88426</v>
      </c>
      <c r="G223" s="72"/>
    </row>
    <row r="224" spans="1:7" x14ac:dyDescent="0.25">
      <c r="A224" s="3"/>
      <c r="B224" s="3"/>
      <c r="C224" s="3"/>
      <c r="D224" s="3"/>
      <c r="E224" s="94">
        <v>28581</v>
      </c>
      <c r="F224" s="95">
        <v>1139.27898</v>
      </c>
      <c r="G224" s="72"/>
    </row>
    <row r="225" spans="1:7" x14ac:dyDescent="0.25">
      <c r="A225" s="3"/>
      <c r="B225" s="3"/>
      <c r="C225" s="3"/>
      <c r="D225" s="3"/>
      <c r="E225" s="94">
        <v>28611</v>
      </c>
      <c r="F225" s="95">
        <v>1150.75161</v>
      </c>
      <c r="G225" s="72"/>
    </row>
    <row r="226" spans="1:7" x14ac:dyDescent="0.25">
      <c r="A226" s="3"/>
      <c r="B226" s="3"/>
      <c r="C226" s="3"/>
      <c r="D226" s="3"/>
      <c r="E226" s="94">
        <v>28642</v>
      </c>
      <c r="F226" s="95">
        <v>1167.3057890000002</v>
      </c>
      <c r="G226" s="72"/>
    </row>
    <row r="227" spans="1:7" x14ac:dyDescent="0.25">
      <c r="A227" s="3"/>
      <c r="B227" s="3"/>
      <c r="C227" s="3"/>
      <c r="D227" s="3"/>
      <c r="E227" s="94">
        <v>28672</v>
      </c>
      <c r="F227" s="95">
        <v>1204.71172</v>
      </c>
      <c r="G227" s="72"/>
    </row>
    <row r="228" spans="1:7" x14ac:dyDescent="0.25">
      <c r="A228" s="3"/>
      <c r="B228" s="3"/>
      <c r="C228" s="3"/>
      <c r="D228" s="3"/>
      <c r="E228" s="94">
        <v>28703</v>
      </c>
      <c r="F228" s="95">
        <v>1239.2119889999999</v>
      </c>
      <c r="G228" s="72"/>
    </row>
    <row r="229" spans="1:7" x14ac:dyDescent="0.25">
      <c r="A229" s="3"/>
      <c r="B229" s="3"/>
      <c r="C229" s="3"/>
      <c r="D229" s="3"/>
      <c r="E229" s="94">
        <v>28734</v>
      </c>
      <c r="F229" s="95">
        <v>1266.8824709999999</v>
      </c>
      <c r="G229" s="72"/>
    </row>
    <row r="230" spans="1:7" x14ac:dyDescent="0.25">
      <c r="A230" s="3"/>
      <c r="B230" s="3"/>
      <c r="C230" s="3"/>
      <c r="D230" s="3"/>
      <c r="E230" s="94">
        <v>28764</v>
      </c>
      <c r="F230" s="95">
        <v>1296.5672099999999</v>
      </c>
      <c r="G230" s="72"/>
    </row>
    <row r="231" spans="1:7" x14ac:dyDescent="0.25">
      <c r="A231" s="3"/>
      <c r="B231" s="3"/>
      <c r="C231" s="3"/>
      <c r="D231" s="3"/>
      <c r="E231" s="94">
        <v>28795</v>
      </c>
      <c r="F231" s="95">
        <v>1325.20334</v>
      </c>
      <c r="G231" s="72"/>
    </row>
    <row r="232" spans="1:7" x14ac:dyDescent="0.25">
      <c r="A232" s="3"/>
      <c r="B232" s="3"/>
      <c r="C232" s="3"/>
      <c r="D232" s="3"/>
      <c r="E232" s="94">
        <v>28825</v>
      </c>
      <c r="F232" s="95">
        <v>1366.438341</v>
      </c>
      <c r="G232" s="72"/>
    </row>
    <row r="233" spans="1:7" x14ac:dyDescent="0.25">
      <c r="A233" s="3"/>
      <c r="B233" s="3"/>
      <c r="C233" s="3"/>
      <c r="D233" s="3"/>
      <c r="E233" s="94">
        <v>28856</v>
      </c>
      <c r="F233" s="95">
        <v>1390.0539999999999</v>
      </c>
      <c r="G233" s="72"/>
    </row>
    <row r="234" spans="1:7" x14ac:dyDescent="0.25">
      <c r="A234" s="3"/>
      <c r="B234" s="3"/>
      <c r="C234" s="3"/>
      <c r="D234" s="3"/>
      <c r="E234" s="94">
        <v>28887</v>
      </c>
      <c r="F234" s="95">
        <v>1395.7329999999999</v>
      </c>
      <c r="G234" s="72"/>
    </row>
    <row r="235" spans="1:7" x14ac:dyDescent="0.25">
      <c r="A235" s="3"/>
      <c r="B235" s="3"/>
      <c r="C235" s="3"/>
      <c r="D235" s="3"/>
      <c r="E235" s="94">
        <v>28915</v>
      </c>
      <c r="F235" s="95">
        <v>1392.7930600000002</v>
      </c>
      <c r="G235" s="72"/>
    </row>
    <row r="236" spans="1:7" x14ac:dyDescent="0.25">
      <c r="A236" s="3"/>
      <c r="B236" s="3"/>
      <c r="C236" s="3"/>
      <c r="D236" s="3"/>
      <c r="E236" s="94">
        <v>28946</v>
      </c>
      <c r="F236" s="95">
        <v>1396.0854710000001</v>
      </c>
      <c r="G236" s="72"/>
    </row>
    <row r="237" spans="1:7" x14ac:dyDescent="0.25">
      <c r="A237" s="3"/>
      <c r="B237" s="3"/>
      <c r="C237" s="3"/>
      <c r="D237" s="3"/>
      <c r="E237" s="94">
        <v>28976</v>
      </c>
      <c r="F237" s="95">
        <v>1401.078409</v>
      </c>
      <c r="G237" s="72"/>
    </row>
    <row r="238" spans="1:7" x14ac:dyDescent="0.25">
      <c r="A238" s="3"/>
      <c r="B238" s="3"/>
      <c r="C238" s="3"/>
      <c r="D238" s="3"/>
      <c r="E238" s="94">
        <v>29007</v>
      </c>
      <c r="F238" s="95">
        <v>1412.2453800000001</v>
      </c>
      <c r="G238" s="72"/>
    </row>
    <row r="239" spans="1:7" x14ac:dyDescent="0.25">
      <c r="A239" s="3"/>
      <c r="B239" s="3"/>
      <c r="C239" s="3"/>
      <c r="D239" s="3"/>
      <c r="E239" s="94">
        <v>29037</v>
      </c>
      <c r="F239" s="95">
        <v>1437.0955799999999</v>
      </c>
      <c r="G239" s="72"/>
    </row>
    <row r="240" spans="1:7" x14ac:dyDescent="0.25">
      <c r="A240" s="3"/>
      <c r="B240" s="3"/>
      <c r="C240" s="3"/>
      <c r="D240" s="3"/>
      <c r="E240" s="94">
        <v>29068</v>
      </c>
      <c r="F240" s="95">
        <v>1452.8692000000001</v>
      </c>
      <c r="G240" s="72"/>
    </row>
    <row r="241" spans="1:7" x14ac:dyDescent="0.25">
      <c r="A241" s="3"/>
      <c r="B241" s="3"/>
      <c r="C241" s="3"/>
      <c r="D241" s="3"/>
      <c r="E241" s="94">
        <v>29099</v>
      </c>
      <c r="F241" s="95">
        <v>1472.217161</v>
      </c>
      <c r="G241" s="72"/>
    </row>
    <row r="242" spans="1:7" x14ac:dyDescent="0.25">
      <c r="A242" s="3"/>
      <c r="B242" s="3"/>
      <c r="C242" s="3"/>
      <c r="D242" s="3"/>
      <c r="E242" s="94">
        <v>29129</v>
      </c>
      <c r="F242" s="95">
        <v>1510.4292989999999</v>
      </c>
      <c r="G242" s="72"/>
    </row>
    <row r="243" spans="1:7" x14ac:dyDescent="0.25">
      <c r="A243" s="3"/>
      <c r="B243" s="3"/>
      <c r="C243" s="3"/>
      <c r="D243" s="3"/>
      <c r="E243" s="94">
        <v>29160</v>
      </c>
      <c r="F243" s="95">
        <v>1615.9784199999999</v>
      </c>
      <c r="G243" s="72"/>
    </row>
    <row r="244" spans="1:7" x14ac:dyDescent="0.25">
      <c r="A244" s="3"/>
      <c r="B244" s="3"/>
      <c r="C244" s="3"/>
      <c r="D244" s="3"/>
      <c r="E244" s="94">
        <v>29190</v>
      </c>
      <c r="F244" s="95">
        <v>1652.629081</v>
      </c>
      <c r="G244" s="72"/>
    </row>
    <row r="245" spans="1:7" x14ac:dyDescent="0.25">
      <c r="A245" s="3"/>
      <c r="B245" s="3"/>
      <c r="C245" s="3"/>
      <c r="D245" s="3"/>
      <c r="E245" s="94">
        <v>29221</v>
      </c>
      <c r="F245" s="95">
        <v>1720.498</v>
      </c>
      <c r="G245" s="95">
        <v>634.97458064516127</v>
      </c>
    </row>
    <row r="246" spans="1:7" x14ac:dyDescent="0.25">
      <c r="A246" s="3"/>
      <c r="B246" s="3"/>
      <c r="C246" s="3"/>
      <c r="D246" s="3"/>
      <c r="E246" s="94">
        <v>29252</v>
      </c>
      <c r="F246" s="95">
        <v>1722.1</v>
      </c>
      <c r="G246" s="95">
        <v>579.34248275862069</v>
      </c>
    </row>
    <row r="247" spans="1:7" x14ac:dyDescent="0.25">
      <c r="A247" s="3"/>
      <c r="B247" s="3"/>
      <c r="C247" s="3"/>
      <c r="D247" s="3"/>
      <c r="E247" s="94">
        <v>29281</v>
      </c>
      <c r="F247" s="95">
        <v>1829.1</v>
      </c>
      <c r="G247" s="95">
        <v>765.97261290322581</v>
      </c>
    </row>
    <row r="248" spans="1:7" x14ac:dyDescent="0.25">
      <c r="A248" s="3"/>
      <c r="B248" s="3"/>
      <c r="C248" s="3"/>
      <c r="D248" s="3"/>
      <c r="E248" s="94">
        <v>29312</v>
      </c>
      <c r="F248" s="95">
        <v>1883.6</v>
      </c>
      <c r="G248" s="95">
        <v>826.82673333333332</v>
      </c>
    </row>
    <row r="249" spans="1:7" x14ac:dyDescent="0.25">
      <c r="A249" s="3"/>
      <c r="B249" s="3"/>
      <c r="C249" s="3"/>
      <c r="D249" s="3"/>
      <c r="E249" s="94">
        <v>29342</v>
      </c>
      <c r="F249" s="95">
        <v>1908.2</v>
      </c>
      <c r="G249" s="95">
        <v>848.34577419354844</v>
      </c>
    </row>
    <row r="250" spans="1:7" x14ac:dyDescent="0.25">
      <c r="A250" s="3"/>
      <c r="B250" s="3"/>
      <c r="C250" s="3"/>
      <c r="D250" s="3"/>
      <c r="E250" s="94">
        <v>29373</v>
      </c>
      <c r="F250" s="95">
        <v>1905.9</v>
      </c>
      <c r="G250" s="95">
        <v>844.74026666666657</v>
      </c>
    </row>
    <row r="251" spans="1:7" x14ac:dyDescent="0.25">
      <c r="A251" s="3"/>
      <c r="B251" s="3"/>
      <c r="C251" s="3"/>
      <c r="D251" s="3"/>
      <c r="E251" s="94">
        <v>29403</v>
      </c>
      <c r="F251" s="95">
        <v>2013.7</v>
      </c>
      <c r="G251" s="95">
        <v>906.00593548387099</v>
      </c>
    </row>
    <row r="252" spans="1:7" x14ac:dyDescent="0.25">
      <c r="A252" s="3"/>
      <c r="B252" s="3"/>
      <c r="C252" s="3"/>
      <c r="D252" s="3"/>
      <c r="E252" s="94">
        <v>29434</v>
      </c>
      <c r="F252" s="95">
        <v>1999.3</v>
      </c>
      <c r="G252" s="95">
        <v>786.07238709677415</v>
      </c>
    </row>
    <row r="253" spans="1:7" x14ac:dyDescent="0.25">
      <c r="A253" s="3"/>
      <c r="B253" s="3"/>
      <c r="C253" s="3"/>
      <c r="D253" s="3"/>
      <c r="E253" s="94">
        <v>29465</v>
      </c>
      <c r="F253" s="95">
        <v>2124.3380000000002</v>
      </c>
      <c r="G253" s="95">
        <v>990.1894666666667</v>
      </c>
    </row>
    <row r="254" spans="1:7" x14ac:dyDescent="0.25">
      <c r="A254" s="3"/>
      <c r="B254" s="3"/>
      <c r="C254" s="3"/>
      <c r="D254" s="3"/>
      <c r="E254" s="94">
        <v>29495</v>
      </c>
      <c r="F254" s="95">
        <v>2181.9290000000001</v>
      </c>
      <c r="G254" s="95">
        <v>1007.6768387096774</v>
      </c>
    </row>
    <row r="255" spans="1:7" x14ac:dyDescent="0.25">
      <c r="A255" s="3"/>
      <c r="B255" s="3"/>
      <c r="C255" s="3"/>
      <c r="D255" s="3"/>
      <c r="E255" s="94">
        <v>29526</v>
      </c>
      <c r="F255" s="95">
        <v>1901.289</v>
      </c>
      <c r="G255" s="95">
        <v>848.42613333333327</v>
      </c>
    </row>
    <row r="256" spans="1:7" x14ac:dyDescent="0.25">
      <c r="A256" s="3"/>
      <c r="B256" s="3"/>
      <c r="C256" s="3"/>
      <c r="D256" s="3"/>
      <c r="E256" s="94">
        <v>29556</v>
      </c>
      <c r="F256" s="95">
        <v>2026.6089999999999</v>
      </c>
      <c r="G256" s="95">
        <v>884.82574193548396</v>
      </c>
    </row>
    <row r="257" spans="1:7" x14ac:dyDescent="0.25">
      <c r="A257" s="3"/>
      <c r="B257" s="3"/>
      <c r="C257" s="3"/>
      <c r="D257" s="3"/>
      <c r="E257" s="94">
        <v>29587</v>
      </c>
      <c r="F257" s="95">
        <v>2219.1660000000002</v>
      </c>
      <c r="G257" s="95">
        <v>1064.1562903225806</v>
      </c>
    </row>
    <row r="258" spans="1:7" x14ac:dyDescent="0.25">
      <c r="A258" s="3"/>
      <c r="B258" s="3"/>
      <c r="C258" s="3"/>
      <c r="D258" s="3"/>
      <c r="E258" s="94">
        <v>29618</v>
      </c>
      <c r="F258" s="95">
        <v>2119.9</v>
      </c>
      <c r="G258" s="95">
        <v>935.66496428571429</v>
      </c>
    </row>
    <row r="259" spans="1:7" x14ac:dyDescent="0.25">
      <c r="A259" s="3"/>
      <c r="B259" s="3"/>
      <c r="C259" s="3"/>
      <c r="D259" s="3"/>
      <c r="E259" s="94">
        <v>29646</v>
      </c>
      <c r="F259" s="95">
        <v>2366.3200000000002</v>
      </c>
      <c r="G259" s="95">
        <v>1186.9093548387098</v>
      </c>
    </row>
    <row r="260" spans="1:7" x14ac:dyDescent="0.25">
      <c r="A260" s="3"/>
      <c r="B260" s="3"/>
      <c r="C260" s="3"/>
      <c r="D260" s="3"/>
      <c r="E260" s="94">
        <v>29677</v>
      </c>
      <c r="F260" s="95">
        <v>2538.3000000000002</v>
      </c>
      <c r="G260" s="95">
        <v>1161.0568333333333</v>
      </c>
    </row>
    <row r="261" spans="1:7" x14ac:dyDescent="0.25">
      <c r="A261" s="3"/>
      <c r="B261" s="3"/>
      <c r="C261" s="3"/>
      <c r="D261" s="3"/>
      <c r="E261" s="94">
        <v>29707</v>
      </c>
      <c r="F261" s="95">
        <v>2545.44</v>
      </c>
      <c r="G261" s="95">
        <v>1608.701935483871</v>
      </c>
    </row>
    <row r="262" spans="1:7" x14ac:dyDescent="0.25">
      <c r="A262" s="3"/>
      <c r="B262" s="3"/>
      <c r="C262" s="3"/>
      <c r="D262" s="3"/>
      <c r="E262" s="94">
        <v>29738</v>
      </c>
      <c r="F262" s="95">
        <v>2558</v>
      </c>
      <c r="G262" s="95">
        <v>1090.3908333333334</v>
      </c>
    </row>
    <row r="263" spans="1:7" x14ac:dyDescent="0.25">
      <c r="A263" s="3"/>
      <c r="B263" s="3"/>
      <c r="C263" s="3"/>
      <c r="D263" s="3"/>
      <c r="E263" s="94">
        <v>29768</v>
      </c>
      <c r="F263" s="95">
        <v>2097</v>
      </c>
      <c r="G263" s="95">
        <v>456.90464516129032</v>
      </c>
    </row>
    <row r="264" spans="1:7" x14ac:dyDescent="0.25">
      <c r="A264" s="3"/>
      <c r="B264" s="3"/>
      <c r="C264" s="3"/>
      <c r="D264" s="3"/>
      <c r="E264" s="94">
        <v>29799</v>
      </c>
      <c r="F264" s="95">
        <v>2261.3000000000002</v>
      </c>
      <c r="G264" s="95">
        <v>1007.7737096774193</v>
      </c>
    </row>
    <row r="265" spans="1:7" x14ac:dyDescent="0.25">
      <c r="A265" s="3"/>
      <c r="B265" s="3"/>
      <c r="C265" s="3"/>
      <c r="D265" s="3"/>
      <c r="E265" s="94">
        <v>29830</v>
      </c>
      <c r="F265" s="95">
        <v>2476.7420000000002</v>
      </c>
      <c r="G265" s="95">
        <v>1258.5275666666666</v>
      </c>
    </row>
    <row r="266" spans="1:7" x14ac:dyDescent="0.25">
      <c r="A266" s="3"/>
      <c r="B266" s="3"/>
      <c r="C266" s="3"/>
      <c r="D266" s="3"/>
      <c r="E266" s="94">
        <v>29860</v>
      </c>
      <c r="F266" s="95">
        <v>2487.5</v>
      </c>
      <c r="G266" s="95">
        <v>1052.473</v>
      </c>
    </row>
    <row r="267" spans="1:7" x14ac:dyDescent="0.25">
      <c r="A267" s="3"/>
      <c r="B267" s="3"/>
      <c r="C267" s="3"/>
      <c r="D267" s="3"/>
      <c r="E267" s="94">
        <v>29891</v>
      </c>
      <c r="F267" s="95">
        <v>2089.645</v>
      </c>
      <c r="G267" s="95">
        <v>1377.9728333333333</v>
      </c>
    </row>
    <row r="268" spans="1:7" x14ac:dyDescent="0.25">
      <c r="A268" s="3"/>
      <c r="B268" s="3"/>
      <c r="C268" s="3"/>
      <c r="D268" s="3"/>
      <c r="E268" s="94">
        <v>29921</v>
      </c>
      <c r="F268" s="95">
        <v>1981.1</v>
      </c>
      <c r="G268" s="95">
        <v>972.97974193548384</v>
      </c>
    </row>
    <row r="269" spans="1:7" x14ac:dyDescent="0.25">
      <c r="A269" s="3"/>
      <c r="B269" s="3"/>
      <c r="C269" s="3"/>
      <c r="D269" s="3"/>
      <c r="E269" s="94">
        <v>29952</v>
      </c>
      <c r="F269" s="95">
        <v>2312.6460000000002</v>
      </c>
      <c r="G269" s="95">
        <v>1044.2493870967742</v>
      </c>
    </row>
    <row r="270" spans="1:7" x14ac:dyDescent="0.25">
      <c r="A270" s="3"/>
      <c r="B270" s="3"/>
      <c r="C270" s="3"/>
      <c r="D270" s="3"/>
      <c r="E270" s="94">
        <v>29983</v>
      </c>
      <c r="F270" s="95">
        <v>2551.1990000000001</v>
      </c>
      <c r="G270" s="95">
        <v>1140.5365714285715</v>
      </c>
    </row>
    <row r="271" spans="1:7" x14ac:dyDescent="0.25">
      <c r="A271" s="3"/>
      <c r="B271" s="3"/>
      <c r="C271" s="3"/>
      <c r="D271" s="3"/>
      <c r="E271" s="94">
        <v>30011</v>
      </c>
      <c r="F271" s="95">
        <v>2542.4499999999998</v>
      </c>
      <c r="G271" s="95">
        <v>1099.7468709677419</v>
      </c>
    </row>
    <row r="272" spans="1:7" x14ac:dyDescent="0.25">
      <c r="A272" s="3"/>
      <c r="B272" s="3"/>
      <c r="C272" s="3"/>
      <c r="D272" s="3"/>
      <c r="E272" s="94">
        <v>30042</v>
      </c>
      <c r="F272" s="95">
        <v>2778.3890000000001</v>
      </c>
      <c r="G272" s="95">
        <v>1153.3315666666667</v>
      </c>
    </row>
    <row r="273" spans="1:7" x14ac:dyDescent="0.25">
      <c r="A273" s="3"/>
      <c r="B273" s="3"/>
      <c r="C273" s="3"/>
      <c r="D273" s="3"/>
      <c r="E273" s="94">
        <v>30072</v>
      </c>
      <c r="F273" s="95">
        <v>2712.3879999999999</v>
      </c>
      <c r="G273" s="95">
        <v>1556.5898387096775</v>
      </c>
    </row>
    <row r="274" spans="1:7" x14ac:dyDescent="0.25">
      <c r="A274" s="3"/>
      <c r="B274" s="3"/>
      <c r="C274" s="3"/>
      <c r="D274" s="3"/>
      <c r="E274" s="94">
        <v>30103</v>
      </c>
      <c r="F274" s="95">
        <v>2788.25</v>
      </c>
      <c r="G274" s="95">
        <v>1708.3125</v>
      </c>
    </row>
    <row r="275" spans="1:7" x14ac:dyDescent="0.25">
      <c r="A275" s="3"/>
      <c r="B275" s="3"/>
      <c r="C275" s="3"/>
      <c r="D275" s="3"/>
      <c r="E275" s="94">
        <v>30133</v>
      </c>
      <c r="F275" s="95">
        <v>2786.038</v>
      </c>
      <c r="G275" s="95">
        <v>1654.8858387096775</v>
      </c>
    </row>
    <row r="276" spans="1:7" x14ac:dyDescent="0.25">
      <c r="A276" s="3"/>
      <c r="B276" s="3"/>
      <c r="C276" s="3"/>
      <c r="D276" s="3"/>
      <c r="E276" s="94">
        <v>30164</v>
      </c>
      <c r="F276" s="95">
        <v>2791.03</v>
      </c>
      <c r="G276" s="95">
        <v>1643.6451290322582</v>
      </c>
    </row>
    <row r="277" spans="1:7" x14ac:dyDescent="0.25">
      <c r="A277" s="3"/>
      <c r="B277" s="3"/>
      <c r="C277" s="3"/>
      <c r="D277" s="3"/>
      <c r="E277" s="94">
        <v>30195</v>
      </c>
      <c r="F277" s="95">
        <v>2827.74</v>
      </c>
      <c r="G277" s="95">
        <v>1726.5821333333333</v>
      </c>
    </row>
    <row r="278" spans="1:7" x14ac:dyDescent="0.25">
      <c r="A278" s="3"/>
      <c r="B278" s="3"/>
      <c r="C278" s="3"/>
      <c r="D278" s="3"/>
      <c r="E278" s="94">
        <v>30225</v>
      </c>
      <c r="F278" s="95">
        <v>2898.0619999999999</v>
      </c>
      <c r="G278" s="95">
        <v>1716.2521612903226</v>
      </c>
    </row>
    <row r="279" spans="1:7" x14ac:dyDescent="0.25">
      <c r="A279" s="3"/>
      <c r="B279" s="3"/>
      <c r="C279" s="3"/>
      <c r="D279" s="3"/>
      <c r="E279" s="94">
        <v>30256</v>
      </c>
      <c r="F279" s="95">
        <v>2937.0120000000002</v>
      </c>
      <c r="G279" s="95">
        <v>1837.2863333333335</v>
      </c>
    </row>
    <row r="280" spans="1:7" x14ac:dyDescent="0.25">
      <c r="A280" s="3"/>
      <c r="B280" s="3"/>
      <c r="C280" s="3"/>
      <c r="D280" s="3"/>
      <c r="E280" s="103">
        <v>30286</v>
      </c>
      <c r="F280" s="104">
        <v>3023.665</v>
      </c>
      <c r="G280" s="104">
        <v>1597.6196129032257</v>
      </c>
    </row>
    <row r="281" spans="1:7" x14ac:dyDescent="0.25">
      <c r="A281" s="3"/>
      <c r="B281" s="3"/>
      <c r="C281" s="3"/>
      <c r="D281" s="3"/>
      <c r="E281" s="58" t="s">
        <v>300</v>
      </c>
      <c r="F281" s="3"/>
      <c r="G281" s="3"/>
    </row>
    <row r="282" spans="1:7" x14ac:dyDescent="0.25">
      <c r="A282" s="3"/>
      <c r="B282" s="3"/>
      <c r="C282" s="3"/>
      <c r="D282" s="3"/>
      <c r="E282" s="58"/>
      <c r="F282" s="3"/>
      <c r="G282" s="3"/>
    </row>
  </sheetData>
  <mergeCells count="7">
    <mergeCell ref="B1:G1"/>
    <mergeCell ref="A2:A4"/>
    <mergeCell ref="B2:B4"/>
    <mergeCell ref="C2:C4"/>
    <mergeCell ref="E2:E4"/>
    <mergeCell ref="F2:F4"/>
    <mergeCell ref="G2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6"/>
  <sheetViews>
    <sheetView tabSelected="1" workbookViewId="0">
      <selection activeCell="E5" sqref="E5"/>
    </sheetView>
  </sheetViews>
  <sheetFormatPr baseColWidth="10" defaultRowHeight="15.75" x14ac:dyDescent="0.25"/>
  <cols>
    <col min="2" max="2" width="13.25" customWidth="1"/>
    <col min="5" max="5" width="17.125" customWidth="1"/>
  </cols>
  <sheetData>
    <row r="1" spans="1:7" x14ac:dyDescent="0.25">
      <c r="A1" s="205" t="s">
        <v>301</v>
      </c>
      <c r="B1" s="205"/>
      <c r="C1" s="105"/>
      <c r="D1" s="206" t="s">
        <v>302</v>
      </c>
      <c r="E1" s="206"/>
      <c r="F1" s="106" t="s">
        <v>303</v>
      </c>
      <c r="G1" s="106"/>
    </row>
    <row r="2" spans="1:7" x14ac:dyDescent="0.25">
      <c r="A2" s="105" t="s">
        <v>304</v>
      </c>
      <c r="B2" s="105"/>
      <c r="C2" s="105"/>
      <c r="D2" s="107" t="s">
        <v>5</v>
      </c>
      <c r="E2" s="164" t="s">
        <v>305</v>
      </c>
      <c r="F2" s="106" t="s">
        <v>306</v>
      </c>
      <c r="G2" s="106"/>
    </row>
    <row r="3" spans="1:7" x14ac:dyDescent="0.25">
      <c r="A3" s="105"/>
      <c r="B3" s="207" t="s">
        <v>307</v>
      </c>
      <c r="C3" s="207"/>
      <c r="D3" s="11"/>
      <c r="E3" s="162"/>
      <c r="F3" s="200" t="s">
        <v>308</v>
      </c>
      <c r="G3" s="200"/>
    </row>
    <row r="4" spans="1:7" ht="16.5" thickBot="1" x14ac:dyDescent="0.3">
      <c r="A4" s="105"/>
      <c r="B4" s="207"/>
      <c r="C4" s="207"/>
      <c r="D4" s="15"/>
      <c r="E4" s="163"/>
      <c r="F4" s="200"/>
      <c r="G4" s="200"/>
    </row>
    <row r="5" spans="1:7" ht="16.5" thickTop="1" x14ac:dyDescent="0.25">
      <c r="A5" s="201" t="s">
        <v>309</v>
      </c>
      <c r="B5" s="203" t="s">
        <v>310</v>
      </c>
      <c r="C5" s="105"/>
      <c r="D5" s="16">
        <v>1920</v>
      </c>
      <c r="E5" s="108">
        <v>3.07</v>
      </c>
      <c r="F5" s="109"/>
      <c r="G5" s="109"/>
    </row>
    <row r="6" spans="1:7" x14ac:dyDescent="0.25">
      <c r="A6" s="202"/>
      <c r="B6" s="204"/>
      <c r="C6" s="105"/>
      <c r="D6" s="16">
        <v>1921</v>
      </c>
      <c r="E6" s="108">
        <v>1.73</v>
      </c>
      <c r="F6" s="109"/>
      <c r="G6" s="109"/>
    </row>
    <row r="7" spans="1:7" x14ac:dyDescent="0.25">
      <c r="A7" s="110">
        <v>16803</v>
      </c>
      <c r="B7" s="111">
        <v>1.17</v>
      </c>
      <c r="C7" s="105"/>
      <c r="D7" s="16">
        <v>1922</v>
      </c>
      <c r="E7" s="108">
        <v>1.61</v>
      </c>
      <c r="F7" s="105"/>
      <c r="G7" s="105"/>
    </row>
    <row r="8" spans="1:7" x14ac:dyDescent="0.25">
      <c r="A8" s="110">
        <v>16834</v>
      </c>
      <c r="B8" s="111">
        <v>1.17</v>
      </c>
      <c r="C8" s="105"/>
      <c r="D8" s="16">
        <v>1923</v>
      </c>
      <c r="E8" s="108">
        <v>1.34</v>
      </c>
      <c r="F8" s="109"/>
      <c r="G8" s="105"/>
    </row>
    <row r="9" spans="1:7" x14ac:dyDescent="0.25">
      <c r="A9" s="110">
        <v>16862</v>
      </c>
      <c r="B9" s="111">
        <v>1.17</v>
      </c>
      <c r="C9" s="105"/>
      <c r="D9" s="16">
        <v>1924</v>
      </c>
      <c r="E9" s="108">
        <v>1.43</v>
      </c>
      <c r="F9" s="105"/>
      <c r="G9" s="105"/>
    </row>
    <row r="10" spans="1:7" x14ac:dyDescent="0.25">
      <c r="A10" s="110">
        <v>16893</v>
      </c>
      <c r="B10" s="111">
        <v>1.27</v>
      </c>
      <c r="C10" s="105"/>
      <c r="D10" s="16">
        <v>1925</v>
      </c>
      <c r="E10" s="108">
        <v>1.68</v>
      </c>
      <c r="F10" s="109"/>
      <c r="G10" s="109"/>
    </row>
    <row r="11" spans="1:7" x14ac:dyDescent="0.25">
      <c r="A11" s="110">
        <v>16923</v>
      </c>
      <c r="B11" s="111">
        <v>1.27</v>
      </c>
      <c r="C11" s="105"/>
      <c r="D11" s="16">
        <v>1926</v>
      </c>
      <c r="E11" s="108">
        <v>1.88</v>
      </c>
      <c r="F11" s="109"/>
      <c r="G11" s="109"/>
    </row>
    <row r="12" spans="1:7" x14ac:dyDescent="0.25">
      <c r="A12" s="110">
        <v>16954</v>
      </c>
      <c r="B12" s="111">
        <v>1.27</v>
      </c>
      <c r="C12" s="105"/>
      <c r="D12" s="16">
        <v>1927</v>
      </c>
      <c r="E12" s="108">
        <v>1.3</v>
      </c>
      <c r="F12" s="112"/>
      <c r="G12" s="113"/>
    </row>
    <row r="13" spans="1:7" x14ac:dyDescent="0.25">
      <c r="A13" s="110">
        <v>16984</v>
      </c>
      <c r="B13" s="111">
        <v>1.27</v>
      </c>
      <c r="C13" s="105"/>
      <c r="D13" s="16">
        <v>1928</v>
      </c>
      <c r="E13" s="108">
        <v>1.17</v>
      </c>
      <c r="F13" s="112"/>
      <c r="G13" s="113"/>
    </row>
    <row r="14" spans="1:7" x14ac:dyDescent="0.25">
      <c r="A14" s="110">
        <v>17015</v>
      </c>
      <c r="B14" s="111">
        <v>1.52</v>
      </c>
      <c r="C14" s="105"/>
      <c r="D14" s="16">
        <v>1929</v>
      </c>
      <c r="E14" s="108">
        <v>1.27</v>
      </c>
      <c r="F14" s="112"/>
      <c r="G14" s="113"/>
    </row>
    <row r="15" spans="1:7" x14ac:dyDescent="0.25">
      <c r="A15" s="110">
        <v>17046</v>
      </c>
      <c r="B15" s="111">
        <v>1.52</v>
      </c>
      <c r="C15" s="105"/>
      <c r="D15" s="16">
        <v>1930</v>
      </c>
      <c r="E15" s="108">
        <v>1.19</v>
      </c>
      <c r="F15" s="112"/>
      <c r="G15" s="113"/>
    </row>
    <row r="16" spans="1:7" x14ac:dyDescent="0.25">
      <c r="A16" s="110">
        <v>17076</v>
      </c>
      <c r="B16" s="111">
        <v>1.52</v>
      </c>
      <c r="C16" s="105"/>
      <c r="D16" s="16">
        <v>1931</v>
      </c>
      <c r="E16" s="108">
        <v>0.65</v>
      </c>
      <c r="F16" s="112"/>
      <c r="G16" s="113"/>
    </row>
    <row r="17" spans="1:7" x14ac:dyDescent="0.25">
      <c r="A17" s="110">
        <v>17107</v>
      </c>
      <c r="B17" s="111">
        <v>1.52</v>
      </c>
      <c r="C17" s="105"/>
      <c r="D17" s="16">
        <v>1932</v>
      </c>
      <c r="E17" s="108">
        <v>0.87</v>
      </c>
      <c r="F17" s="112"/>
      <c r="G17" s="113"/>
    </row>
    <row r="18" spans="1:7" x14ac:dyDescent="0.25">
      <c r="A18" s="110">
        <v>17137</v>
      </c>
      <c r="B18" s="111">
        <v>1.62</v>
      </c>
      <c r="C18" s="105"/>
      <c r="D18" s="16">
        <v>1933</v>
      </c>
      <c r="E18" s="108">
        <v>0.67</v>
      </c>
      <c r="F18" s="112"/>
      <c r="G18" s="113"/>
    </row>
    <row r="19" spans="1:7" x14ac:dyDescent="0.25">
      <c r="A19" s="110">
        <v>17168</v>
      </c>
      <c r="B19" s="111">
        <v>1.62</v>
      </c>
      <c r="C19" s="105"/>
      <c r="D19" s="16">
        <v>1934</v>
      </c>
      <c r="E19" s="108">
        <v>1</v>
      </c>
      <c r="F19" s="112"/>
      <c r="G19" s="113"/>
    </row>
    <row r="20" spans="1:7" x14ac:dyDescent="0.25">
      <c r="A20" s="110">
        <v>17199</v>
      </c>
      <c r="B20" s="111">
        <v>1.62</v>
      </c>
      <c r="C20" s="105"/>
      <c r="D20" s="16">
        <v>1935</v>
      </c>
      <c r="E20" s="108">
        <v>0.97</v>
      </c>
      <c r="F20" s="112"/>
      <c r="G20" s="113"/>
    </row>
    <row r="21" spans="1:7" x14ac:dyDescent="0.25">
      <c r="A21" s="110">
        <v>17227</v>
      </c>
      <c r="B21" s="111">
        <v>1.62</v>
      </c>
      <c r="C21" s="105"/>
      <c r="D21" s="16">
        <v>1936</v>
      </c>
      <c r="E21" s="108">
        <v>1.0900000000000001</v>
      </c>
      <c r="F21" s="112"/>
      <c r="G21" s="113"/>
    </row>
    <row r="22" spans="1:7" x14ac:dyDescent="0.25">
      <c r="A22" s="110">
        <v>17258</v>
      </c>
      <c r="B22" s="111">
        <v>1.87</v>
      </c>
      <c r="C22" s="105"/>
      <c r="D22" s="16">
        <v>1937</v>
      </c>
      <c r="E22" s="108">
        <v>1.18</v>
      </c>
      <c r="F22" s="112"/>
      <c r="G22" s="113"/>
    </row>
    <row r="23" spans="1:7" x14ac:dyDescent="0.25">
      <c r="A23" s="110">
        <v>17288</v>
      </c>
      <c r="B23" s="111">
        <v>1.87</v>
      </c>
      <c r="C23" s="105"/>
      <c r="D23" s="16">
        <v>1938</v>
      </c>
      <c r="E23" s="108">
        <v>1.1299999999999999</v>
      </c>
      <c r="F23" s="112"/>
      <c r="G23" s="113"/>
    </row>
    <row r="24" spans="1:7" x14ac:dyDescent="0.25">
      <c r="A24" s="110">
        <v>17319</v>
      </c>
      <c r="B24" s="111">
        <v>1.87</v>
      </c>
      <c r="C24" s="105"/>
      <c r="D24" s="16">
        <v>1939</v>
      </c>
      <c r="E24" s="108">
        <v>1.02</v>
      </c>
      <c r="F24" s="112"/>
      <c r="G24" s="113"/>
    </row>
    <row r="25" spans="1:7" x14ac:dyDescent="0.25">
      <c r="A25" s="110">
        <v>17349</v>
      </c>
      <c r="B25" s="111">
        <v>1.87</v>
      </c>
      <c r="C25" s="105"/>
      <c r="D25" s="16">
        <v>1940</v>
      </c>
      <c r="E25" s="108">
        <v>1.02</v>
      </c>
      <c r="F25" s="112"/>
      <c r="G25" s="113"/>
    </row>
    <row r="26" spans="1:7" x14ac:dyDescent="0.25">
      <c r="A26" s="110">
        <v>17380</v>
      </c>
      <c r="B26" s="111">
        <v>1.87</v>
      </c>
      <c r="C26" s="105"/>
      <c r="D26" s="16">
        <v>1941</v>
      </c>
      <c r="E26" s="108">
        <v>1.1399999999999999</v>
      </c>
      <c r="F26" s="112"/>
      <c r="G26" s="113"/>
    </row>
    <row r="27" spans="1:7" x14ac:dyDescent="0.25">
      <c r="A27" s="110">
        <v>17411</v>
      </c>
      <c r="B27" s="111">
        <v>1.87</v>
      </c>
      <c r="C27" s="105"/>
      <c r="D27" s="16">
        <v>1942</v>
      </c>
      <c r="E27" s="108">
        <v>1.19</v>
      </c>
      <c r="F27" s="112"/>
      <c r="G27" s="113"/>
    </row>
    <row r="28" spans="1:7" x14ac:dyDescent="0.25">
      <c r="A28" s="110">
        <v>17441</v>
      </c>
      <c r="B28" s="111">
        <v>1.87</v>
      </c>
      <c r="C28" s="105"/>
      <c r="D28" s="16">
        <v>1943</v>
      </c>
      <c r="E28" s="108">
        <v>1.2</v>
      </c>
      <c r="F28" s="112"/>
      <c r="G28" s="113"/>
    </row>
    <row r="29" spans="1:7" x14ac:dyDescent="0.25">
      <c r="A29" s="110">
        <v>17472</v>
      </c>
      <c r="B29" s="111">
        <v>2.0699999999999998</v>
      </c>
      <c r="C29" s="105"/>
      <c r="D29" s="16">
        <v>1944</v>
      </c>
      <c r="E29" s="108">
        <v>1.21</v>
      </c>
      <c r="F29" s="112"/>
      <c r="G29" s="113"/>
    </row>
    <row r="30" spans="1:7" x14ac:dyDescent="0.25">
      <c r="A30" s="110">
        <v>17502</v>
      </c>
      <c r="B30" s="111">
        <v>2.0699999999999998</v>
      </c>
      <c r="C30" s="105"/>
      <c r="D30" s="16">
        <v>1945</v>
      </c>
      <c r="E30" s="108">
        <v>1.05</v>
      </c>
      <c r="F30" s="112"/>
      <c r="G30" s="113"/>
    </row>
    <row r="31" spans="1:7" x14ac:dyDescent="0.25">
      <c r="A31" s="110">
        <v>17533</v>
      </c>
      <c r="B31" s="111">
        <v>2.57</v>
      </c>
      <c r="C31" s="105"/>
      <c r="D31" s="16">
        <v>1946</v>
      </c>
      <c r="E31" s="108">
        <v>1.1200000000000001</v>
      </c>
      <c r="F31" s="112"/>
      <c r="G31" s="113"/>
    </row>
    <row r="32" spans="1:7" x14ac:dyDescent="0.25">
      <c r="A32" s="110">
        <v>17564</v>
      </c>
      <c r="B32" s="111">
        <v>2.57</v>
      </c>
      <c r="C32" s="105"/>
      <c r="D32" s="16">
        <v>1947</v>
      </c>
      <c r="E32" s="108">
        <v>1.9</v>
      </c>
      <c r="F32" s="112"/>
      <c r="G32" s="113"/>
    </row>
    <row r="33" spans="1:7" x14ac:dyDescent="0.25">
      <c r="A33" s="110">
        <v>17593</v>
      </c>
      <c r="B33" s="111">
        <v>2.57</v>
      </c>
      <c r="C33" s="105"/>
      <c r="D33" s="16">
        <v>1948</v>
      </c>
      <c r="E33" s="108">
        <v>1.99</v>
      </c>
      <c r="F33" s="112"/>
      <c r="G33" s="113"/>
    </row>
    <row r="34" spans="1:7" x14ac:dyDescent="0.25">
      <c r="A34" s="110">
        <v>17624</v>
      </c>
      <c r="B34" s="111">
        <v>2.57</v>
      </c>
      <c r="C34" s="105"/>
      <c r="D34" s="16">
        <v>1949</v>
      </c>
      <c r="E34" s="108">
        <v>1.78</v>
      </c>
      <c r="F34" s="112"/>
      <c r="G34" s="113"/>
    </row>
    <row r="35" spans="1:7" x14ac:dyDescent="0.25">
      <c r="A35" s="110">
        <v>17654</v>
      </c>
      <c r="B35" s="111">
        <v>2.57</v>
      </c>
      <c r="C35" s="105"/>
      <c r="D35" s="16">
        <v>1950</v>
      </c>
      <c r="E35" s="108">
        <v>1.71</v>
      </c>
      <c r="F35" s="112"/>
      <c r="G35" s="113"/>
    </row>
    <row r="36" spans="1:7" x14ac:dyDescent="0.25">
      <c r="A36" s="110">
        <v>17685</v>
      </c>
      <c r="B36" s="111">
        <v>2.57</v>
      </c>
      <c r="C36" s="105"/>
      <c r="D36" s="16">
        <v>1951</v>
      </c>
      <c r="E36" s="108">
        <v>1.71</v>
      </c>
      <c r="F36" s="112"/>
      <c r="G36" s="113"/>
    </row>
    <row r="37" spans="1:7" x14ac:dyDescent="0.25">
      <c r="A37" s="110">
        <v>17715</v>
      </c>
      <c r="B37" s="111">
        <v>2.57</v>
      </c>
      <c r="C37" s="105"/>
      <c r="D37" s="16">
        <v>1952</v>
      </c>
      <c r="E37" s="108">
        <v>1.71</v>
      </c>
      <c r="F37" s="112"/>
      <c r="G37" s="113"/>
    </row>
    <row r="38" spans="1:7" x14ac:dyDescent="0.25">
      <c r="A38" s="110">
        <v>17746</v>
      </c>
      <c r="B38" s="111">
        <v>2.57</v>
      </c>
      <c r="C38" s="105"/>
      <c r="D38" s="16">
        <v>1953</v>
      </c>
      <c r="E38" s="108">
        <v>1.93</v>
      </c>
      <c r="F38" s="112"/>
      <c r="G38" s="113"/>
    </row>
    <row r="39" spans="1:7" x14ac:dyDescent="0.25">
      <c r="A39" s="110">
        <v>17777</v>
      </c>
      <c r="B39" s="111">
        <v>2.57</v>
      </c>
      <c r="C39" s="105"/>
      <c r="D39" s="16">
        <v>1954</v>
      </c>
      <c r="E39" s="108">
        <v>1.93</v>
      </c>
      <c r="F39" s="112"/>
      <c r="G39" s="113"/>
    </row>
    <row r="40" spans="1:7" x14ac:dyDescent="0.25">
      <c r="A40" s="110">
        <v>17807</v>
      </c>
      <c r="B40" s="111">
        <v>2.57</v>
      </c>
      <c r="C40" s="105"/>
      <c r="D40" s="16">
        <v>1955</v>
      </c>
      <c r="E40" s="108">
        <v>1.93</v>
      </c>
      <c r="F40" s="112"/>
      <c r="G40" s="113"/>
    </row>
    <row r="41" spans="1:7" x14ac:dyDescent="0.25">
      <c r="A41" s="110">
        <v>17838</v>
      </c>
      <c r="B41" s="111">
        <v>2.57</v>
      </c>
      <c r="C41" s="105"/>
      <c r="D41" s="16">
        <v>1956</v>
      </c>
      <c r="E41" s="108">
        <v>1.93</v>
      </c>
      <c r="F41" s="112"/>
      <c r="G41" s="113"/>
    </row>
    <row r="42" spans="1:7" x14ac:dyDescent="0.25">
      <c r="A42" s="110">
        <v>17868</v>
      </c>
      <c r="B42" s="111">
        <v>2.57</v>
      </c>
      <c r="C42" s="105"/>
      <c r="D42" s="16">
        <v>1957</v>
      </c>
      <c r="E42" s="108">
        <v>1.9</v>
      </c>
      <c r="F42" s="112"/>
      <c r="G42" s="113"/>
    </row>
    <row r="43" spans="1:7" x14ac:dyDescent="0.25">
      <c r="A43" s="110">
        <v>17899</v>
      </c>
      <c r="B43" s="111">
        <v>2.57</v>
      </c>
      <c r="C43" s="105"/>
      <c r="D43" s="16">
        <v>1958</v>
      </c>
      <c r="E43" s="108">
        <v>2.08</v>
      </c>
      <c r="F43" s="112"/>
      <c r="G43" s="113"/>
    </row>
    <row r="44" spans="1:7" x14ac:dyDescent="0.25">
      <c r="A44" s="110">
        <v>17930</v>
      </c>
      <c r="B44" s="111">
        <v>2.57</v>
      </c>
      <c r="C44" s="105"/>
      <c r="D44" s="16">
        <v>1959</v>
      </c>
      <c r="E44" s="108">
        <v>2.08</v>
      </c>
      <c r="F44" s="112"/>
      <c r="G44" s="113"/>
    </row>
    <row r="45" spans="1:7" x14ac:dyDescent="0.25">
      <c r="A45" s="110">
        <v>17958</v>
      </c>
      <c r="B45" s="111">
        <v>2.57</v>
      </c>
      <c r="C45" s="105"/>
      <c r="D45" s="16">
        <v>1960</v>
      </c>
      <c r="E45" s="108">
        <v>1.9</v>
      </c>
      <c r="F45" s="112"/>
      <c r="G45" s="113"/>
    </row>
    <row r="46" spans="1:7" x14ac:dyDescent="0.25">
      <c r="A46" s="110">
        <v>17989</v>
      </c>
      <c r="B46" s="111">
        <v>2.57</v>
      </c>
      <c r="C46" s="105"/>
      <c r="D46" s="16">
        <v>1961</v>
      </c>
      <c r="E46" s="108">
        <v>1.8</v>
      </c>
      <c r="F46" s="112"/>
      <c r="G46" s="113"/>
    </row>
    <row r="47" spans="1:7" x14ac:dyDescent="0.25">
      <c r="A47" s="110">
        <v>18019</v>
      </c>
      <c r="B47" s="111">
        <v>2.57</v>
      </c>
      <c r="C47" s="105"/>
      <c r="D47" s="16">
        <v>1962</v>
      </c>
      <c r="E47" s="108">
        <v>1.8</v>
      </c>
      <c r="F47" s="112"/>
      <c r="G47" s="113"/>
    </row>
    <row r="48" spans="1:7" x14ac:dyDescent="0.25">
      <c r="A48" s="110">
        <v>18050</v>
      </c>
      <c r="B48" s="111">
        <v>2.57</v>
      </c>
      <c r="C48" s="105"/>
      <c r="D48" s="16">
        <v>1963</v>
      </c>
      <c r="E48" s="108">
        <v>1.8</v>
      </c>
      <c r="F48" s="112"/>
      <c r="G48" s="113"/>
    </row>
    <row r="49" spans="1:7" x14ac:dyDescent="0.25">
      <c r="A49" s="110">
        <v>18080</v>
      </c>
      <c r="B49" s="111">
        <v>2.57</v>
      </c>
      <c r="C49" s="105"/>
      <c r="D49" s="16">
        <v>1964</v>
      </c>
      <c r="E49" s="108">
        <v>1.8</v>
      </c>
      <c r="F49" s="112"/>
      <c r="G49" s="113"/>
    </row>
    <row r="50" spans="1:7" x14ac:dyDescent="0.25">
      <c r="A50" s="110">
        <v>18111</v>
      </c>
      <c r="B50" s="111">
        <v>2.57</v>
      </c>
      <c r="C50" s="105"/>
      <c r="D50" s="16">
        <v>1965</v>
      </c>
      <c r="E50" s="108">
        <v>1.8</v>
      </c>
      <c r="F50" s="112"/>
      <c r="G50" s="113"/>
    </row>
    <row r="51" spans="1:7" x14ac:dyDescent="0.25">
      <c r="A51" s="110">
        <v>18142</v>
      </c>
      <c r="B51" s="111">
        <v>2.57</v>
      </c>
      <c r="C51" s="105"/>
      <c r="D51" s="16">
        <v>1966</v>
      </c>
      <c r="E51" s="108">
        <v>1.8</v>
      </c>
      <c r="F51" s="114"/>
      <c r="G51" s="113"/>
    </row>
    <row r="52" spans="1:7" x14ac:dyDescent="0.25">
      <c r="A52" s="110">
        <v>18172</v>
      </c>
      <c r="B52" s="111">
        <v>2.57</v>
      </c>
      <c r="C52" s="105"/>
      <c r="D52" s="16">
        <v>1967</v>
      </c>
      <c r="E52" s="108">
        <v>1.8</v>
      </c>
      <c r="F52" s="114"/>
      <c r="G52" s="113"/>
    </row>
    <row r="53" spans="1:7" x14ac:dyDescent="0.25">
      <c r="A53" s="110">
        <v>18203</v>
      </c>
      <c r="B53" s="111">
        <v>2.57</v>
      </c>
      <c r="C53" s="105"/>
      <c r="D53" s="16">
        <v>1968</v>
      </c>
      <c r="E53" s="108">
        <v>1.8</v>
      </c>
      <c r="F53" s="114"/>
      <c r="G53" s="113"/>
    </row>
    <row r="54" spans="1:7" x14ac:dyDescent="0.25">
      <c r="A54" s="110">
        <v>18233</v>
      </c>
      <c r="B54" s="111">
        <v>2.57</v>
      </c>
      <c r="C54" s="105"/>
      <c r="D54" s="16">
        <v>1969</v>
      </c>
      <c r="E54" s="108">
        <v>1.8</v>
      </c>
      <c r="F54" s="114"/>
      <c r="G54" s="113"/>
    </row>
    <row r="55" spans="1:7" x14ac:dyDescent="0.25">
      <c r="A55" s="110">
        <v>18264</v>
      </c>
      <c r="B55" s="111">
        <v>2.57</v>
      </c>
      <c r="C55" s="105"/>
      <c r="D55" s="16">
        <v>1970</v>
      </c>
      <c r="E55" s="108">
        <v>1.8</v>
      </c>
      <c r="F55" s="114"/>
      <c r="G55" s="113"/>
    </row>
    <row r="56" spans="1:7" x14ac:dyDescent="0.25">
      <c r="A56" s="110">
        <v>18295</v>
      </c>
      <c r="B56" s="111">
        <v>2.57</v>
      </c>
      <c r="C56" s="105"/>
      <c r="D56" s="16">
        <v>1971</v>
      </c>
      <c r="E56" s="108">
        <v>2.2400000000000002</v>
      </c>
      <c r="F56" s="114"/>
      <c r="G56" s="113"/>
    </row>
    <row r="57" spans="1:7" x14ac:dyDescent="0.25">
      <c r="A57" s="110">
        <v>18323</v>
      </c>
      <c r="B57" s="111">
        <v>2.57</v>
      </c>
      <c r="C57" s="105"/>
      <c r="D57" s="16">
        <v>1972</v>
      </c>
      <c r="E57" s="108">
        <v>2.48</v>
      </c>
      <c r="F57" s="114"/>
      <c r="G57" s="113"/>
    </row>
    <row r="58" spans="1:7" x14ac:dyDescent="0.25">
      <c r="A58" s="110">
        <v>18354</v>
      </c>
      <c r="B58" s="111">
        <v>2.57</v>
      </c>
      <c r="C58" s="105"/>
      <c r="D58" s="16">
        <v>1973</v>
      </c>
      <c r="E58" s="108">
        <v>3.29</v>
      </c>
      <c r="F58" s="114"/>
      <c r="G58" s="113"/>
    </row>
    <row r="59" spans="1:7" x14ac:dyDescent="0.25">
      <c r="A59" s="110">
        <v>18384</v>
      </c>
      <c r="B59" s="111">
        <v>2.57</v>
      </c>
      <c r="C59" s="105"/>
      <c r="D59" s="16">
        <v>1974</v>
      </c>
      <c r="E59" s="108">
        <v>11.58</v>
      </c>
      <c r="F59" s="114"/>
      <c r="G59" s="113"/>
    </row>
    <row r="60" spans="1:7" x14ac:dyDescent="0.25">
      <c r="A60" s="110">
        <v>18415</v>
      </c>
      <c r="B60" s="111">
        <v>2.57</v>
      </c>
      <c r="C60" s="105"/>
      <c r="D60" s="16">
        <v>1975</v>
      </c>
      <c r="E60" s="108">
        <v>11.53</v>
      </c>
      <c r="F60" s="114"/>
      <c r="G60" s="113"/>
    </row>
    <row r="61" spans="1:7" x14ac:dyDescent="0.25">
      <c r="A61" s="110">
        <v>18445</v>
      </c>
      <c r="B61" s="111">
        <v>2.57</v>
      </c>
      <c r="C61" s="105"/>
      <c r="D61" s="16">
        <v>1976</v>
      </c>
      <c r="E61" s="108">
        <v>12.8</v>
      </c>
      <c r="F61" s="114"/>
      <c r="G61" s="113"/>
    </row>
    <row r="62" spans="1:7" x14ac:dyDescent="0.25">
      <c r="A62" s="110">
        <v>18476</v>
      </c>
      <c r="B62" s="111">
        <v>2.57</v>
      </c>
      <c r="C62" s="105"/>
      <c r="D62" s="16">
        <v>1977</v>
      </c>
      <c r="E62" s="108">
        <v>13.92</v>
      </c>
      <c r="F62" s="114"/>
      <c r="G62" s="113"/>
    </row>
    <row r="63" spans="1:7" x14ac:dyDescent="0.25">
      <c r="A63" s="110">
        <v>18507</v>
      </c>
      <c r="B63" s="111">
        <v>2.57</v>
      </c>
      <c r="C63" s="105"/>
      <c r="D63" s="16">
        <v>1978</v>
      </c>
      <c r="E63" s="108">
        <v>14.02</v>
      </c>
      <c r="F63" s="114"/>
      <c r="G63" s="113"/>
    </row>
    <row r="64" spans="1:7" x14ac:dyDescent="0.25">
      <c r="A64" s="110">
        <v>18537</v>
      </c>
      <c r="B64" s="111">
        <v>2.57</v>
      </c>
      <c r="C64" s="105"/>
      <c r="D64" s="16">
        <v>1979</v>
      </c>
      <c r="E64" s="108">
        <v>31.61</v>
      </c>
      <c r="F64" s="114"/>
      <c r="G64" s="113"/>
    </row>
    <row r="65" spans="1:7" x14ac:dyDescent="0.25">
      <c r="A65" s="110">
        <v>18568</v>
      </c>
      <c r="B65" s="111">
        <v>2.57</v>
      </c>
      <c r="C65" s="105"/>
      <c r="D65" s="16">
        <v>1980</v>
      </c>
      <c r="E65" s="108">
        <v>36.83</v>
      </c>
      <c r="F65" s="114"/>
      <c r="G65" s="113"/>
    </row>
    <row r="66" spans="1:7" x14ac:dyDescent="0.25">
      <c r="A66" s="110">
        <v>18598</v>
      </c>
      <c r="B66" s="111">
        <v>2.57</v>
      </c>
      <c r="C66" s="105"/>
      <c r="D66" s="16">
        <v>1981</v>
      </c>
      <c r="E66" s="108">
        <v>35.93</v>
      </c>
      <c r="F66" s="114"/>
      <c r="G66" s="113"/>
    </row>
    <row r="67" spans="1:7" x14ac:dyDescent="0.25">
      <c r="A67" s="110">
        <v>18629</v>
      </c>
      <c r="B67" s="111">
        <v>2.57</v>
      </c>
      <c r="C67" s="105"/>
      <c r="D67" s="16">
        <v>1982</v>
      </c>
      <c r="E67" s="108">
        <v>32.97</v>
      </c>
      <c r="F67" s="114"/>
      <c r="G67" s="113"/>
    </row>
    <row r="68" spans="1:7" x14ac:dyDescent="0.25">
      <c r="A68" s="110">
        <v>18660</v>
      </c>
      <c r="B68" s="111">
        <v>2.57</v>
      </c>
      <c r="C68" s="105"/>
      <c r="D68" s="16">
        <v>1983</v>
      </c>
      <c r="E68" s="108">
        <v>29.55</v>
      </c>
      <c r="F68" s="114"/>
      <c r="G68" s="113"/>
    </row>
    <row r="69" spans="1:7" x14ac:dyDescent="0.25">
      <c r="A69" s="110">
        <v>18688</v>
      </c>
      <c r="B69" s="111">
        <v>2.57</v>
      </c>
      <c r="C69" s="105"/>
      <c r="D69" s="16">
        <v>1984</v>
      </c>
      <c r="E69" s="108">
        <v>28.78</v>
      </c>
      <c r="F69" s="114"/>
      <c r="G69" s="113"/>
    </row>
    <row r="70" spans="1:7" x14ac:dyDescent="0.25">
      <c r="A70" s="110">
        <v>18719</v>
      </c>
      <c r="B70" s="111">
        <v>2.57</v>
      </c>
      <c r="C70" s="105"/>
      <c r="D70" s="16">
        <v>1985</v>
      </c>
      <c r="E70" s="108">
        <v>27.56</v>
      </c>
      <c r="F70" s="114"/>
      <c r="G70" s="113"/>
    </row>
    <row r="71" spans="1:7" x14ac:dyDescent="0.25">
      <c r="A71" s="110">
        <v>18749</v>
      </c>
      <c r="B71" s="111">
        <v>2.57</v>
      </c>
      <c r="C71" s="105"/>
      <c r="D71" s="16">
        <v>1986</v>
      </c>
      <c r="E71" s="108">
        <v>14.43</v>
      </c>
      <c r="F71" s="114"/>
      <c r="G71" s="105"/>
    </row>
    <row r="72" spans="1:7" x14ac:dyDescent="0.25">
      <c r="A72" s="110">
        <v>18780</v>
      </c>
      <c r="B72" s="111">
        <v>2.57</v>
      </c>
      <c r="C72" s="105"/>
      <c r="D72" s="16">
        <v>1987</v>
      </c>
      <c r="E72" s="108">
        <v>18.440000000000001</v>
      </c>
      <c r="F72" s="114"/>
      <c r="G72" s="105"/>
    </row>
    <row r="73" spans="1:7" x14ac:dyDescent="0.25">
      <c r="A73" s="110">
        <v>18810</v>
      </c>
      <c r="B73" s="111">
        <v>2.57</v>
      </c>
      <c r="C73" s="105"/>
      <c r="D73" s="16">
        <v>1988</v>
      </c>
      <c r="E73" s="108">
        <v>14.92</v>
      </c>
      <c r="F73" s="114"/>
      <c r="G73" s="105"/>
    </row>
    <row r="74" spans="1:7" x14ac:dyDescent="0.25">
      <c r="A74" s="110">
        <v>18841</v>
      </c>
      <c r="B74" s="111">
        <v>2.57</v>
      </c>
      <c r="C74" s="105"/>
      <c r="D74" s="16">
        <v>1989</v>
      </c>
      <c r="E74" s="108">
        <v>18.23</v>
      </c>
      <c r="F74" s="114"/>
      <c r="G74" s="105"/>
    </row>
    <row r="75" spans="1:7" x14ac:dyDescent="0.25">
      <c r="A75" s="110">
        <v>18872</v>
      </c>
      <c r="B75" s="111">
        <v>2.57</v>
      </c>
      <c r="C75" s="105"/>
      <c r="D75" s="16">
        <v>1990</v>
      </c>
      <c r="E75" s="108">
        <v>23.73</v>
      </c>
      <c r="F75" s="114"/>
      <c r="G75" s="105"/>
    </row>
    <row r="76" spans="1:7" x14ac:dyDescent="0.25">
      <c r="A76" s="110">
        <v>18902</v>
      </c>
      <c r="B76" s="111">
        <v>2.57</v>
      </c>
      <c r="C76" s="105"/>
      <c r="D76" s="105"/>
      <c r="E76" s="105"/>
      <c r="F76" s="114"/>
      <c r="G76" s="105"/>
    </row>
    <row r="77" spans="1:7" x14ac:dyDescent="0.25">
      <c r="A77" s="110">
        <v>18933</v>
      </c>
      <c r="B77" s="111">
        <v>2.57</v>
      </c>
      <c r="C77" s="105"/>
      <c r="D77" s="105"/>
      <c r="E77" s="105"/>
      <c r="F77" s="114"/>
      <c r="G77" s="105"/>
    </row>
    <row r="78" spans="1:7" x14ac:dyDescent="0.25">
      <c r="A78" s="110">
        <v>18963</v>
      </c>
      <c r="B78" s="111">
        <v>2.57</v>
      </c>
      <c r="C78" s="105"/>
      <c r="D78" s="105"/>
      <c r="E78" s="105"/>
      <c r="F78" s="114"/>
      <c r="G78" s="105"/>
    </row>
    <row r="79" spans="1:7" x14ac:dyDescent="0.25">
      <c r="A79" s="110">
        <v>18994</v>
      </c>
      <c r="B79" s="111">
        <v>2.57</v>
      </c>
      <c r="C79" s="105"/>
      <c r="D79" s="105"/>
      <c r="E79" s="105"/>
      <c r="F79" s="114"/>
      <c r="G79" s="105"/>
    </row>
    <row r="80" spans="1:7" x14ac:dyDescent="0.25">
      <c r="A80" s="110">
        <v>19025</v>
      </c>
      <c r="B80" s="111">
        <v>2.57</v>
      </c>
      <c r="C80" s="105"/>
      <c r="D80" s="105"/>
      <c r="E80" s="105"/>
      <c r="F80" s="114"/>
      <c r="G80" s="105"/>
    </row>
    <row r="81" spans="1:7" x14ac:dyDescent="0.25">
      <c r="A81" s="110">
        <v>19054</v>
      </c>
      <c r="B81" s="111">
        <v>2.57</v>
      </c>
      <c r="C81" s="105"/>
      <c r="D81" s="105"/>
      <c r="E81" s="105"/>
      <c r="F81" s="114"/>
      <c r="G81" s="105"/>
    </row>
    <row r="82" spans="1:7" x14ac:dyDescent="0.25">
      <c r="A82" s="110">
        <v>19085</v>
      </c>
      <c r="B82" s="111">
        <v>2.57</v>
      </c>
      <c r="C82" s="105"/>
      <c r="D82" s="105"/>
      <c r="E82" s="105"/>
      <c r="F82" s="114"/>
      <c r="G82" s="105"/>
    </row>
    <row r="83" spans="1:7" x14ac:dyDescent="0.25">
      <c r="A83" s="110">
        <v>19115</v>
      </c>
      <c r="B83" s="111">
        <v>2.57</v>
      </c>
      <c r="C83" s="105"/>
      <c r="D83" s="105"/>
      <c r="E83" s="105"/>
      <c r="F83" s="114"/>
      <c r="G83" s="105"/>
    </row>
    <row r="84" spans="1:7" x14ac:dyDescent="0.25">
      <c r="A84" s="110">
        <v>19146</v>
      </c>
      <c r="B84" s="111">
        <v>2.57</v>
      </c>
      <c r="C84" s="105"/>
      <c r="D84" s="105"/>
      <c r="E84" s="105"/>
      <c r="F84" s="114"/>
      <c r="G84" s="105"/>
    </row>
    <row r="85" spans="1:7" x14ac:dyDescent="0.25">
      <c r="A85" s="110">
        <v>19176</v>
      </c>
      <c r="B85" s="111">
        <v>2.57</v>
      </c>
      <c r="C85" s="105"/>
      <c r="D85" s="105"/>
      <c r="E85" s="105"/>
      <c r="F85" s="114"/>
      <c r="G85" s="105"/>
    </row>
    <row r="86" spans="1:7" x14ac:dyDescent="0.25">
      <c r="A86" s="110">
        <v>19207</v>
      </c>
      <c r="B86" s="111">
        <v>2.57</v>
      </c>
      <c r="C86" s="105"/>
      <c r="D86" s="105"/>
      <c r="E86" s="105"/>
      <c r="F86" s="114"/>
      <c r="G86" s="105"/>
    </row>
    <row r="87" spans="1:7" x14ac:dyDescent="0.25">
      <c r="A87" s="110">
        <v>19238</v>
      </c>
      <c r="B87" s="111">
        <v>2.57</v>
      </c>
      <c r="C87" s="105"/>
      <c r="D87" s="105"/>
      <c r="E87" s="105"/>
      <c r="F87" s="114"/>
      <c r="G87" s="105"/>
    </row>
    <row r="88" spans="1:7" x14ac:dyDescent="0.25">
      <c r="A88" s="110">
        <v>19268</v>
      </c>
      <c r="B88" s="111">
        <v>2.57</v>
      </c>
      <c r="C88" s="105"/>
      <c r="D88" s="105"/>
      <c r="E88" s="105"/>
      <c r="F88" s="114"/>
      <c r="G88" s="105"/>
    </row>
    <row r="89" spans="1:7" x14ac:dyDescent="0.25">
      <c r="A89" s="110">
        <v>19299</v>
      </c>
      <c r="B89" s="111">
        <v>2.57</v>
      </c>
      <c r="C89" s="105"/>
      <c r="D89" s="105"/>
      <c r="E89" s="105"/>
      <c r="F89" s="114"/>
      <c r="G89" s="105"/>
    </row>
    <row r="90" spans="1:7" x14ac:dyDescent="0.25">
      <c r="A90" s="110">
        <v>19329</v>
      </c>
      <c r="B90" s="111">
        <v>2.57</v>
      </c>
      <c r="C90" s="105"/>
      <c r="D90" s="105"/>
      <c r="E90" s="105"/>
      <c r="F90" s="114"/>
      <c r="G90" s="105"/>
    </row>
    <row r="91" spans="1:7" x14ac:dyDescent="0.25">
      <c r="A91" s="110">
        <v>19360</v>
      </c>
      <c r="B91" s="111">
        <v>2.57</v>
      </c>
      <c r="C91" s="105"/>
      <c r="D91" s="105"/>
      <c r="E91" s="105"/>
      <c r="F91" s="114"/>
      <c r="G91" s="105"/>
    </row>
    <row r="92" spans="1:7" x14ac:dyDescent="0.25">
      <c r="A92" s="110">
        <v>19391</v>
      </c>
      <c r="B92" s="111">
        <v>2.57</v>
      </c>
      <c r="C92" s="105"/>
      <c r="D92" s="105"/>
      <c r="E92" s="105"/>
      <c r="F92" s="114"/>
      <c r="G92" s="105"/>
    </row>
    <row r="93" spans="1:7" x14ac:dyDescent="0.25">
      <c r="A93" s="110">
        <v>19419</v>
      </c>
      <c r="B93" s="111">
        <v>2.57</v>
      </c>
      <c r="C93" s="105"/>
      <c r="D93" s="105"/>
      <c r="E93" s="105"/>
      <c r="F93" s="114"/>
      <c r="G93" s="105"/>
    </row>
    <row r="94" spans="1:7" x14ac:dyDescent="0.25">
      <c r="A94" s="110">
        <v>19450</v>
      </c>
      <c r="B94" s="111">
        <v>2.57</v>
      </c>
      <c r="C94" s="105"/>
      <c r="D94" s="105"/>
      <c r="E94" s="105"/>
      <c r="F94" s="114"/>
      <c r="G94" s="105"/>
    </row>
    <row r="95" spans="1:7" x14ac:dyDescent="0.25">
      <c r="A95" s="110">
        <v>19480</v>
      </c>
      <c r="B95" s="111">
        <v>2.57</v>
      </c>
      <c r="C95" s="105"/>
      <c r="D95" s="105"/>
      <c r="E95" s="105"/>
      <c r="F95" s="114"/>
      <c r="G95" s="105"/>
    </row>
    <row r="96" spans="1:7" x14ac:dyDescent="0.25">
      <c r="A96" s="110">
        <v>19511</v>
      </c>
      <c r="B96" s="111">
        <v>2.82</v>
      </c>
      <c r="C96" s="105"/>
      <c r="D96" s="105"/>
      <c r="E96" s="105"/>
      <c r="F96" s="114"/>
      <c r="G96" s="105"/>
    </row>
    <row r="97" spans="1:7" x14ac:dyDescent="0.25">
      <c r="A97" s="110">
        <v>19541</v>
      </c>
      <c r="B97" s="111">
        <v>2.82</v>
      </c>
      <c r="C97" s="105"/>
      <c r="D97" s="105"/>
      <c r="E97" s="105"/>
      <c r="F97" s="114"/>
      <c r="G97" s="105"/>
    </row>
    <row r="98" spans="1:7" x14ac:dyDescent="0.25">
      <c r="A98" s="110">
        <v>19572</v>
      </c>
      <c r="B98" s="111">
        <v>2.82</v>
      </c>
      <c r="C98" s="105"/>
      <c r="D98" s="105"/>
      <c r="E98" s="105"/>
      <c r="F98" s="114"/>
      <c r="G98" s="105"/>
    </row>
    <row r="99" spans="1:7" x14ac:dyDescent="0.25">
      <c r="A99" s="110">
        <v>19603</v>
      </c>
      <c r="B99" s="111">
        <v>2.82</v>
      </c>
      <c r="C99" s="105"/>
      <c r="D99" s="105"/>
      <c r="E99" s="105"/>
      <c r="F99" s="114"/>
      <c r="G99" s="105"/>
    </row>
    <row r="100" spans="1:7" x14ac:dyDescent="0.25">
      <c r="A100" s="110">
        <v>19633</v>
      </c>
      <c r="B100" s="111">
        <v>2.82</v>
      </c>
      <c r="C100" s="105"/>
      <c r="D100" s="105"/>
      <c r="E100" s="105"/>
      <c r="F100" s="114"/>
      <c r="G100" s="105"/>
    </row>
    <row r="101" spans="1:7" x14ac:dyDescent="0.25">
      <c r="A101" s="110">
        <v>19664</v>
      </c>
      <c r="B101" s="111">
        <v>2.82</v>
      </c>
      <c r="C101" s="105"/>
      <c r="D101" s="105"/>
      <c r="E101" s="105"/>
      <c r="F101" s="114"/>
      <c r="G101" s="105"/>
    </row>
    <row r="102" spans="1:7" x14ac:dyDescent="0.25">
      <c r="A102" s="110">
        <v>19694</v>
      </c>
      <c r="B102" s="111">
        <v>2.82</v>
      </c>
      <c r="C102" s="105"/>
      <c r="D102" s="105"/>
      <c r="E102" s="105"/>
      <c r="F102" s="114"/>
      <c r="G102" s="105"/>
    </row>
    <row r="103" spans="1:7" x14ac:dyDescent="0.25">
      <c r="A103" s="110">
        <v>19725</v>
      </c>
      <c r="B103" s="111">
        <v>2.82</v>
      </c>
      <c r="C103" s="105"/>
      <c r="D103" s="105"/>
      <c r="E103" s="105"/>
      <c r="F103" s="114"/>
      <c r="G103" s="105"/>
    </row>
    <row r="104" spans="1:7" x14ac:dyDescent="0.25">
      <c r="A104" s="110">
        <v>19756</v>
      </c>
      <c r="B104" s="111">
        <v>2.82</v>
      </c>
      <c r="C104" s="105"/>
      <c r="D104" s="105"/>
      <c r="E104" s="105"/>
      <c r="F104" s="114"/>
      <c r="G104" s="105"/>
    </row>
    <row r="105" spans="1:7" x14ac:dyDescent="0.25">
      <c r="A105" s="110">
        <v>19784</v>
      </c>
      <c r="B105" s="111">
        <v>2.82</v>
      </c>
      <c r="C105" s="105"/>
      <c r="D105" s="105"/>
      <c r="E105" s="105"/>
      <c r="F105" s="114"/>
      <c r="G105" s="105"/>
    </row>
    <row r="106" spans="1:7" x14ac:dyDescent="0.25">
      <c r="A106" s="110">
        <v>19815</v>
      </c>
      <c r="B106" s="111">
        <v>2.82</v>
      </c>
      <c r="C106" s="105"/>
      <c r="D106" s="105"/>
      <c r="E106" s="105"/>
      <c r="F106" s="114"/>
      <c r="G106" s="105"/>
    </row>
    <row r="107" spans="1:7" x14ac:dyDescent="0.25">
      <c r="A107" s="110">
        <v>19845</v>
      </c>
      <c r="B107" s="111">
        <v>2.82</v>
      </c>
      <c r="C107" s="105"/>
      <c r="D107" s="105"/>
      <c r="E107" s="105"/>
      <c r="F107" s="114"/>
      <c r="G107" s="105"/>
    </row>
    <row r="108" spans="1:7" x14ac:dyDescent="0.25">
      <c r="A108" s="110">
        <v>19876</v>
      </c>
      <c r="B108" s="111">
        <v>2.82</v>
      </c>
      <c r="C108" s="105"/>
      <c r="D108" s="105"/>
      <c r="E108" s="105"/>
      <c r="F108" s="114"/>
      <c r="G108" s="105"/>
    </row>
    <row r="109" spans="1:7" x14ac:dyDescent="0.25">
      <c r="A109" s="110">
        <v>19906</v>
      </c>
      <c r="B109" s="111">
        <v>2.82</v>
      </c>
      <c r="C109" s="105"/>
      <c r="D109" s="105"/>
      <c r="E109" s="105"/>
      <c r="F109" s="114"/>
      <c r="G109" s="105"/>
    </row>
    <row r="110" spans="1:7" x14ac:dyDescent="0.25">
      <c r="A110" s="110">
        <v>19937</v>
      </c>
      <c r="B110" s="111">
        <v>2.82</v>
      </c>
      <c r="C110" s="105"/>
      <c r="D110" s="105"/>
      <c r="E110" s="105"/>
      <c r="F110" s="114"/>
      <c r="G110" s="105"/>
    </row>
    <row r="111" spans="1:7" x14ac:dyDescent="0.25">
      <c r="A111" s="110">
        <v>19968</v>
      </c>
      <c r="B111" s="111">
        <v>2.82</v>
      </c>
      <c r="C111" s="105"/>
      <c r="D111" s="105"/>
      <c r="E111" s="105"/>
      <c r="F111" s="114"/>
      <c r="G111" s="105"/>
    </row>
    <row r="112" spans="1:7" x14ac:dyDescent="0.25">
      <c r="A112" s="110">
        <v>19998</v>
      </c>
      <c r="B112" s="111">
        <v>2.82</v>
      </c>
      <c r="C112" s="105"/>
      <c r="D112" s="105"/>
      <c r="E112" s="105"/>
      <c r="F112" s="114"/>
      <c r="G112" s="105"/>
    </row>
    <row r="113" spans="1:7" x14ac:dyDescent="0.25">
      <c r="A113" s="110">
        <v>20029</v>
      </c>
      <c r="B113" s="111">
        <v>2.82</v>
      </c>
      <c r="C113" s="105"/>
      <c r="D113" s="105"/>
      <c r="E113" s="105"/>
      <c r="F113" s="114"/>
      <c r="G113" s="105"/>
    </row>
    <row r="114" spans="1:7" x14ac:dyDescent="0.25">
      <c r="A114" s="110">
        <v>20059</v>
      </c>
      <c r="B114" s="111">
        <v>2.82</v>
      </c>
      <c r="C114" s="105"/>
      <c r="D114" s="105"/>
      <c r="E114" s="105"/>
      <c r="F114" s="114"/>
      <c r="G114" s="105"/>
    </row>
    <row r="115" spans="1:7" x14ac:dyDescent="0.25">
      <c r="A115" s="110">
        <v>20090</v>
      </c>
      <c r="B115" s="111">
        <v>2.82</v>
      </c>
      <c r="C115" s="105"/>
      <c r="D115" s="105"/>
      <c r="E115" s="105"/>
      <c r="F115" s="114"/>
      <c r="G115" s="105"/>
    </row>
    <row r="116" spans="1:7" x14ac:dyDescent="0.25">
      <c r="A116" s="110">
        <v>20121</v>
      </c>
      <c r="B116" s="111">
        <v>2.82</v>
      </c>
      <c r="C116" s="105"/>
      <c r="D116" s="105"/>
      <c r="E116" s="105"/>
      <c r="F116" s="114"/>
      <c r="G116" s="105"/>
    </row>
    <row r="117" spans="1:7" x14ac:dyDescent="0.25">
      <c r="A117" s="110">
        <v>20149</v>
      </c>
      <c r="B117" s="111">
        <v>2.82</v>
      </c>
      <c r="C117" s="105"/>
      <c r="D117" s="105"/>
      <c r="E117" s="105"/>
      <c r="F117" s="114"/>
      <c r="G117" s="105"/>
    </row>
    <row r="118" spans="1:7" x14ac:dyDescent="0.25">
      <c r="A118" s="110">
        <v>20180</v>
      </c>
      <c r="B118" s="111">
        <v>2.82</v>
      </c>
      <c r="C118" s="105"/>
      <c r="D118" s="105"/>
      <c r="E118" s="105"/>
      <c r="F118" s="114"/>
      <c r="G118" s="105"/>
    </row>
    <row r="119" spans="1:7" x14ac:dyDescent="0.25">
      <c r="A119" s="110">
        <v>20210</v>
      </c>
      <c r="B119" s="111">
        <v>2.82</v>
      </c>
      <c r="C119" s="105"/>
      <c r="D119" s="105"/>
      <c r="E119" s="105"/>
      <c r="F119" s="114"/>
      <c r="G119" s="105"/>
    </row>
    <row r="120" spans="1:7" x14ac:dyDescent="0.25">
      <c r="A120" s="110">
        <v>20241</v>
      </c>
      <c r="B120" s="111">
        <v>2.82</v>
      </c>
      <c r="C120" s="105"/>
      <c r="D120" s="105"/>
      <c r="E120" s="105"/>
      <c r="F120" s="114"/>
      <c r="G120" s="105"/>
    </row>
    <row r="121" spans="1:7" x14ac:dyDescent="0.25">
      <c r="A121" s="110">
        <v>20271</v>
      </c>
      <c r="B121" s="111">
        <v>2.82</v>
      </c>
      <c r="C121" s="105"/>
      <c r="D121" s="105"/>
      <c r="E121" s="105"/>
      <c r="F121" s="114"/>
      <c r="G121" s="105"/>
    </row>
    <row r="122" spans="1:7" x14ac:dyDescent="0.25">
      <c r="A122" s="110">
        <v>20302</v>
      </c>
      <c r="B122" s="111">
        <v>2.82</v>
      </c>
      <c r="C122" s="105"/>
      <c r="D122" s="105"/>
      <c r="E122" s="105"/>
      <c r="F122" s="114"/>
      <c r="G122" s="105"/>
    </row>
    <row r="123" spans="1:7" x14ac:dyDescent="0.25">
      <c r="A123" s="110">
        <v>20333</v>
      </c>
      <c r="B123" s="111">
        <v>2.82</v>
      </c>
      <c r="C123" s="105"/>
      <c r="D123" s="105"/>
      <c r="E123" s="105"/>
      <c r="F123" s="114"/>
      <c r="G123" s="105"/>
    </row>
    <row r="124" spans="1:7" x14ac:dyDescent="0.25">
      <c r="A124" s="110">
        <v>20363</v>
      </c>
      <c r="B124" s="111">
        <v>2.82</v>
      </c>
      <c r="C124" s="105"/>
      <c r="D124" s="105"/>
      <c r="E124" s="105"/>
      <c r="F124" s="114"/>
      <c r="G124" s="105"/>
    </row>
    <row r="125" spans="1:7" x14ac:dyDescent="0.25">
      <c r="A125" s="110">
        <v>20394</v>
      </c>
      <c r="B125" s="111">
        <v>2.82</v>
      </c>
      <c r="C125" s="105"/>
      <c r="D125" s="105"/>
      <c r="E125" s="105"/>
      <c r="F125" s="114"/>
      <c r="G125" s="105"/>
    </row>
    <row r="126" spans="1:7" x14ac:dyDescent="0.25">
      <c r="A126" s="110">
        <v>20424</v>
      </c>
      <c r="B126" s="111">
        <v>2.82</v>
      </c>
      <c r="C126" s="105"/>
      <c r="D126" s="105"/>
      <c r="E126" s="105"/>
      <c r="F126" s="114"/>
      <c r="G126" s="105"/>
    </row>
    <row r="127" spans="1:7" x14ac:dyDescent="0.25">
      <c r="A127" s="110">
        <v>20455</v>
      </c>
      <c r="B127" s="111">
        <v>2.82</v>
      </c>
      <c r="C127" s="105"/>
      <c r="D127" s="105"/>
      <c r="E127" s="105"/>
      <c r="F127" s="114"/>
      <c r="G127" s="105"/>
    </row>
    <row r="128" spans="1:7" x14ac:dyDescent="0.25">
      <c r="A128" s="110">
        <v>20486</v>
      </c>
      <c r="B128" s="111">
        <v>2.82</v>
      </c>
      <c r="C128" s="105"/>
      <c r="D128" s="105"/>
      <c r="E128" s="105"/>
      <c r="F128" s="114"/>
      <c r="G128" s="105"/>
    </row>
    <row r="129" spans="1:7" x14ac:dyDescent="0.25">
      <c r="A129" s="110">
        <v>20515</v>
      </c>
      <c r="B129" s="111">
        <v>2.82</v>
      </c>
      <c r="C129" s="105"/>
      <c r="D129" s="105"/>
      <c r="E129" s="105"/>
      <c r="F129" s="114"/>
      <c r="G129" s="105"/>
    </row>
    <row r="130" spans="1:7" x14ac:dyDescent="0.25">
      <c r="A130" s="110">
        <v>20546</v>
      </c>
      <c r="B130" s="111">
        <v>2.82</v>
      </c>
      <c r="C130" s="105"/>
      <c r="D130" s="105"/>
      <c r="E130" s="105"/>
      <c r="F130" s="114"/>
      <c r="G130" s="105"/>
    </row>
    <row r="131" spans="1:7" x14ac:dyDescent="0.25">
      <c r="A131" s="110">
        <v>20576</v>
      </c>
      <c r="B131" s="111">
        <v>2.82</v>
      </c>
      <c r="C131" s="105"/>
      <c r="D131" s="105"/>
      <c r="E131" s="105"/>
      <c r="F131" s="114"/>
      <c r="G131" s="105"/>
    </row>
    <row r="132" spans="1:7" x14ac:dyDescent="0.25">
      <c r="A132" s="110">
        <v>20607</v>
      </c>
      <c r="B132" s="111">
        <v>2.82</v>
      </c>
      <c r="C132" s="105"/>
      <c r="D132" s="105"/>
      <c r="E132" s="105"/>
      <c r="F132" s="114"/>
      <c r="G132" s="105"/>
    </row>
    <row r="133" spans="1:7" x14ac:dyDescent="0.25">
      <c r="A133" s="110">
        <v>20637</v>
      </c>
      <c r="B133" s="111">
        <v>2.82</v>
      </c>
      <c r="C133" s="105"/>
      <c r="D133" s="105"/>
      <c r="E133" s="105"/>
      <c r="F133" s="114"/>
      <c r="G133" s="105"/>
    </row>
    <row r="134" spans="1:7" x14ac:dyDescent="0.25">
      <c r="A134" s="110">
        <v>20668</v>
      </c>
      <c r="B134" s="111">
        <v>2.82</v>
      </c>
      <c r="C134" s="105"/>
      <c r="D134" s="105"/>
      <c r="E134" s="105"/>
      <c r="F134" s="114"/>
      <c r="G134" s="105"/>
    </row>
    <row r="135" spans="1:7" x14ac:dyDescent="0.25">
      <c r="A135" s="110">
        <v>20699</v>
      </c>
      <c r="B135" s="111">
        <v>2.82</v>
      </c>
      <c r="C135" s="105"/>
      <c r="D135" s="105"/>
      <c r="E135" s="105"/>
      <c r="F135" s="114"/>
      <c r="G135" s="105"/>
    </row>
    <row r="136" spans="1:7" x14ac:dyDescent="0.25">
      <c r="A136" s="110">
        <v>20729</v>
      </c>
      <c r="B136" s="111">
        <v>2.82</v>
      </c>
      <c r="C136" s="105"/>
      <c r="D136" s="105"/>
      <c r="E136" s="105"/>
      <c r="F136" s="114"/>
      <c r="G136" s="105"/>
    </row>
    <row r="137" spans="1:7" x14ac:dyDescent="0.25">
      <c r="A137" s="110">
        <v>20760</v>
      </c>
      <c r="B137" s="111">
        <v>2.82</v>
      </c>
      <c r="C137" s="105"/>
      <c r="D137" s="105"/>
      <c r="E137" s="105"/>
      <c r="F137" s="114"/>
      <c r="G137" s="105"/>
    </row>
    <row r="138" spans="1:7" x14ac:dyDescent="0.25">
      <c r="A138" s="110">
        <v>20790</v>
      </c>
      <c r="B138" s="111">
        <v>2.82</v>
      </c>
      <c r="C138" s="105"/>
      <c r="D138" s="105"/>
      <c r="E138" s="105"/>
      <c r="F138" s="114"/>
      <c r="G138" s="105"/>
    </row>
    <row r="139" spans="1:7" x14ac:dyDescent="0.25">
      <c r="A139" s="110">
        <v>20821</v>
      </c>
      <c r="B139" s="111">
        <v>2.82</v>
      </c>
      <c r="C139" s="105"/>
      <c r="D139" s="105"/>
      <c r="E139" s="105"/>
      <c r="F139" s="114"/>
      <c r="G139" s="105"/>
    </row>
    <row r="140" spans="1:7" x14ac:dyDescent="0.25">
      <c r="A140" s="110">
        <v>20852</v>
      </c>
      <c r="B140" s="111">
        <v>3.07</v>
      </c>
      <c r="C140" s="105"/>
      <c r="D140" s="105"/>
      <c r="E140" s="105"/>
      <c r="F140" s="114"/>
      <c r="G140" s="105"/>
    </row>
    <row r="141" spans="1:7" x14ac:dyDescent="0.25">
      <c r="A141" s="110">
        <v>20880</v>
      </c>
      <c r="B141" s="111">
        <v>3.07</v>
      </c>
      <c r="C141" s="105"/>
      <c r="D141" s="105"/>
      <c r="E141" s="105"/>
      <c r="F141" s="114"/>
      <c r="G141" s="105"/>
    </row>
    <row r="142" spans="1:7" x14ac:dyDescent="0.25">
      <c r="A142" s="110">
        <v>20911</v>
      </c>
      <c r="B142" s="111">
        <v>3.07</v>
      </c>
      <c r="C142" s="105"/>
      <c r="D142" s="105"/>
      <c r="E142" s="105"/>
      <c r="F142" s="105"/>
      <c r="G142" s="105"/>
    </row>
    <row r="143" spans="1:7" x14ac:dyDescent="0.25">
      <c r="A143" s="110">
        <v>20941</v>
      </c>
      <c r="B143" s="111">
        <v>3.07</v>
      </c>
      <c r="C143" s="105"/>
      <c r="D143" s="105"/>
      <c r="E143" s="105"/>
      <c r="F143" s="105"/>
      <c r="G143" s="105"/>
    </row>
    <row r="144" spans="1:7" x14ac:dyDescent="0.25">
      <c r="A144" s="110">
        <v>20972</v>
      </c>
      <c r="B144" s="111">
        <v>3.07</v>
      </c>
      <c r="C144" s="105"/>
      <c r="D144" s="105"/>
      <c r="E144" s="105"/>
      <c r="F144" s="105"/>
      <c r="G144" s="105"/>
    </row>
    <row r="145" spans="1:7" x14ac:dyDescent="0.25">
      <c r="A145" s="110">
        <v>21002</v>
      </c>
      <c r="B145" s="111">
        <v>3.07</v>
      </c>
      <c r="C145" s="105"/>
      <c r="D145" s="105"/>
      <c r="E145" s="105"/>
      <c r="F145" s="105"/>
      <c r="G145" s="105"/>
    </row>
    <row r="146" spans="1:7" x14ac:dyDescent="0.25">
      <c r="A146" s="110">
        <v>21033</v>
      </c>
      <c r="B146" s="111">
        <v>3.07</v>
      </c>
      <c r="C146" s="105"/>
      <c r="D146" s="105"/>
      <c r="E146" s="105"/>
      <c r="F146" s="105"/>
      <c r="G146" s="105"/>
    </row>
    <row r="147" spans="1:7" x14ac:dyDescent="0.25">
      <c r="A147" s="110">
        <v>21064</v>
      </c>
      <c r="B147" s="111">
        <v>3.07</v>
      </c>
      <c r="C147" s="105"/>
      <c r="D147" s="105"/>
      <c r="E147" s="105"/>
      <c r="F147" s="105"/>
      <c r="G147" s="105"/>
    </row>
    <row r="148" spans="1:7" x14ac:dyDescent="0.25">
      <c r="A148" s="110">
        <v>21094</v>
      </c>
      <c r="B148" s="111">
        <v>3.07</v>
      </c>
      <c r="C148" s="105"/>
      <c r="D148" s="105"/>
      <c r="E148" s="105"/>
      <c r="F148" s="105"/>
      <c r="G148" s="105"/>
    </row>
    <row r="149" spans="1:7" x14ac:dyDescent="0.25">
      <c r="A149" s="110">
        <v>21125</v>
      </c>
      <c r="B149" s="111">
        <v>3.07</v>
      </c>
      <c r="C149" s="105"/>
      <c r="D149" s="105"/>
      <c r="E149" s="105"/>
      <c r="F149" s="105"/>
      <c r="G149" s="105"/>
    </row>
    <row r="150" spans="1:7" x14ac:dyDescent="0.25">
      <c r="A150" s="110">
        <v>21155</v>
      </c>
      <c r="B150" s="111">
        <v>3</v>
      </c>
      <c r="C150" s="105"/>
      <c r="D150" s="105"/>
      <c r="E150" s="105"/>
      <c r="F150" s="105"/>
      <c r="G150" s="105"/>
    </row>
    <row r="151" spans="1:7" x14ac:dyDescent="0.25">
      <c r="A151" s="110">
        <v>21186</v>
      </c>
      <c r="B151" s="111">
        <v>3.07</v>
      </c>
      <c r="C151" s="105"/>
      <c r="D151" s="105"/>
      <c r="E151" s="105"/>
      <c r="F151" s="105"/>
      <c r="G151" s="105"/>
    </row>
    <row r="152" spans="1:7" x14ac:dyDescent="0.25">
      <c r="A152" s="110">
        <v>21217</v>
      </c>
      <c r="B152" s="111">
        <v>3.07</v>
      </c>
      <c r="C152" s="105"/>
      <c r="D152" s="105"/>
      <c r="E152" s="105"/>
      <c r="F152" s="105"/>
      <c r="G152" s="105"/>
    </row>
    <row r="153" spans="1:7" x14ac:dyDescent="0.25">
      <c r="A153" s="110">
        <v>21245</v>
      </c>
      <c r="B153" s="111">
        <v>3.07</v>
      </c>
      <c r="C153" s="105"/>
      <c r="D153" s="105"/>
      <c r="E153" s="105"/>
      <c r="F153" s="105"/>
      <c r="G153" s="105"/>
    </row>
    <row r="154" spans="1:7" x14ac:dyDescent="0.25">
      <c r="A154" s="110">
        <v>21276</v>
      </c>
      <c r="B154" s="111">
        <v>3.07</v>
      </c>
      <c r="C154" s="105"/>
      <c r="D154" s="105"/>
      <c r="E154" s="105"/>
      <c r="F154" s="105"/>
      <c r="G154" s="105"/>
    </row>
    <row r="155" spans="1:7" x14ac:dyDescent="0.25">
      <c r="A155" s="110">
        <v>21306</v>
      </c>
      <c r="B155" s="111">
        <v>3.07</v>
      </c>
      <c r="C155" s="105"/>
      <c r="D155" s="105"/>
      <c r="E155" s="105"/>
      <c r="F155" s="105"/>
      <c r="G155" s="105"/>
    </row>
    <row r="156" spans="1:7" x14ac:dyDescent="0.25">
      <c r="A156" s="110">
        <v>21337</v>
      </c>
      <c r="B156" s="111">
        <v>3.07</v>
      </c>
      <c r="C156" s="105"/>
      <c r="D156" s="105"/>
      <c r="E156" s="105"/>
      <c r="F156" s="105"/>
      <c r="G156" s="105"/>
    </row>
    <row r="157" spans="1:7" x14ac:dyDescent="0.25">
      <c r="A157" s="110">
        <v>21367</v>
      </c>
      <c r="B157" s="111">
        <v>3.07</v>
      </c>
      <c r="C157" s="105"/>
      <c r="D157" s="105"/>
      <c r="E157" s="105"/>
      <c r="F157" s="105"/>
      <c r="G157" s="105"/>
    </row>
    <row r="158" spans="1:7" x14ac:dyDescent="0.25">
      <c r="A158" s="110">
        <v>21398</v>
      </c>
      <c r="B158" s="111">
        <v>3.07</v>
      </c>
      <c r="C158" s="105"/>
      <c r="D158" s="105"/>
      <c r="E158" s="105"/>
      <c r="F158" s="105"/>
      <c r="G158" s="105"/>
    </row>
    <row r="159" spans="1:7" x14ac:dyDescent="0.25">
      <c r="A159" s="110">
        <v>21429</v>
      </c>
      <c r="B159" s="111">
        <v>3.07</v>
      </c>
      <c r="C159" s="105"/>
      <c r="D159" s="105"/>
      <c r="E159" s="105"/>
      <c r="F159" s="105"/>
      <c r="G159" s="105"/>
    </row>
    <row r="160" spans="1:7" x14ac:dyDescent="0.25">
      <c r="A160" s="110">
        <v>21459</v>
      </c>
      <c r="B160" s="111">
        <v>3.07</v>
      </c>
      <c r="C160" s="105"/>
      <c r="D160" s="105"/>
      <c r="E160" s="105"/>
      <c r="F160" s="105"/>
      <c r="G160" s="105"/>
    </row>
    <row r="161" spans="1:7" x14ac:dyDescent="0.25">
      <c r="A161" s="110">
        <v>21490</v>
      </c>
      <c r="B161" s="111">
        <v>3</v>
      </c>
      <c r="C161" s="105"/>
      <c r="D161" s="105"/>
      <c r="E161" s="105"/>
      <c r="F161" s="105"/>
      <c r="G161" s="105"/>
    </row>
    <row r="162" spans="1:7" x14ac:dyDescent="0.25">
      <c r="A162" s="110">
        <v>21520</v>
      </c>
      <c r="B162" s="111">
        <v>3</v>
      </c>
      <c r="C162" s="105"/>
      <c r="D162" s="105"/>
      <c r="E162" s="105"/>
      <c r="F162" s="105"/>
      <c r="G162" s="105"/>
    </row>
    <row r="163" spans="1:7" x14ac:dyDescent="0.25">
      <c r="A163" s="110">
        <v>21551</v>
      </c>
      <c r="B163" s="111">
        <v>3</v>
      </c>
      <c r="C163" s="105"/>
      <c r="D163" s="105"/>
      <c r="E163" s="105"/>
      <c r="F163" s="105"/>
      <c r="G163" s="105"/>
    </row>
    <row r="164" spans="1:7" x14ac:dyDescent="0.25">
      <c r="A164" s="110">
        <v>21582</v>
      </c>
      <c r="B164" s="111">
        <v>3</v>
      </c>
      <c r="C164" s="105"/>
      <c r="D164" s="105"/>
      <c r="E164" s="105"/>
      <c r="F164" s="105"/>
      <c r="G164" s="105"/>
    </row>
    <row r="165" spans="1:7" x14ac:dyDescent="0.25">
      <c r="A165" s="110">
        <v>21610</v>
      </c>
      <c r="B165" s="111">
        <v>2.97</v>
      </c>
      <c r="C165" s="105"/>
      <c r="D165" s="105"/>
      <c r="E165" s="105"/>
      <c r="F165" s="105"/>
      <c r="G165" s="105"/>
    </row>
    <row r="166" spans="1:7" x14ac:dyDescent="0.25">
      <c r="A166" s="110">
        <v>21641</v>
      </c>
      <c r="B166" s="111">
        <v>2.97</v>
      </c>
      <c r="C166" s="105"/>
      <c r="D166" s="105"/>
      <c r="E166" s="105"/>
      <c r="F166" s="105"/>
      <c r="G166" s="105"/>
    </row>
    <row r="167" spans="1:7" x14ac:dyDescent="0.25">
      <c r="A167" s="110">
        <v>21671</v>
      </c>
      <c r="B167" s="111">
        <v>2.97</v>
      </c>
      <c r="C167" s="105"/>
      <c r="D167" s="105"/>
      <c r="E167" s="105"/>
      <c r="F167" s="105"/>
      <c r="G167" s="105"/>
    </row>
    <row r="168" spans="1:7" x14ac:dyDescent="0.25">
      <c r="A168" s="110">
        <v>21702</v>
      </c>
      <c r="B168" s="111">
        <v>2.97</v>
      </c>
      <c r="C168" s="105"/>
      <c r="D168" s="105"/>
      <c r="E168" s="105"/>
      <c r="F168" s="105"/>
      <c r="G168" s="105"/>
    </row>
    <row r="169" spans="1:7" x14ac:dyDescent="0.25">
      <c r="A169" s="110">
        <v>21732</v>
      </c>
      <c r="B169" s="111">
        <v>2.97</v>
      </c>
      <c r="C169" s="105"/>
      <c r="D169" s="105"/>
      <c r="E169" s="105"/>
      <c r="F169" s="105"/>
      <c r="G169" s="105"/>
    </row>
    <row r="170" spans="1:7" x14ac:dyDescent="0.25">
      <c r="A170" s="110">
        <v>21763</v>
      </c>
      <c r="B170" s="111">
        <v>2.97</v>
      </c>
      <c r="C170" s="105"/>
      <c r="D170" s="105"/>
      <c r="E170" s="105"/>
      <c r="F170" s="105"/>
      <c r="G170" s="105"/>
    </row>
    <row r="171" spans="1:7" x14ac:dyDescent="0.25">
      <c r="A171" s="110">
        <v>21794</v>
      </c>
      <c r="B171" s="111">
        <v>2.97</v>
      </c>
      <c r="C171" s="105"/>
      <c r="D171" s="105"/>
      <c r="E171" s="105"/>
      <c r="F171" s="105"/>
      <c r="G171" s="105"/>
    </row>
    <row r="172" spans="1:7" x14ac:dyDescent="0.25">
      <c r="A172" s="110">
        <v>21824</v>
      </c>
      <c r="B172" s="111">
        <v>2.97</v>
      </c>
      <c r="C172" s="105"/>
      <c r="D172" s="105"/>
      <c r="E172" s="105"/>
      <c r="F172" s="105"/>
      <c r="G172" s="105"/>
    </row>
    <row r="173" spans="1:7" x14ac:dyDescent="0.25">
      <c r="A173" s="110">
        <v>21855</v>
      </c>
      <c r="B173" s="111">
        <v>2.97</v>
      </c>
      <c r="C173" s="105"/>
      <c r="D173" s="105"/>
      <c r="E173" s="105"/>
      <c r="F173" s="105"/>
      <c r="G173" s="105"/>
    </row>
    <row r="174" spans="1:7" x14ac:dyDescent="0.25">
      <c r="A174" s="110">
        <v>21885</v>
      </c>
      <c r="B174" s="111">
        <v>2.97</v>
      </c>
      <c r="C174" s="105"/>
      <c r="D174" s="105"/>
      <c r="E174" s="105"/>
      <c r="F174" s="105"/>
      <c r="G174" s="105"/>
    </row>
    <row r="175" spans="1:7" x14ac:dyDescent="0.25">
      <c r="A175" s="110">
        <v>21916</v>
      </c>
      <c r="B175" s="111">
        <v>2.97</v>
      </c>
      <c r="C175" s="105"/>
      <c r="D175" s="105"/>
      <c r="E175" s="105"/>
      <c r="F175" s="105"/>
      <c r="G175" s="105"/>
    </row>
    <row r="176" spans="1:7" x14ac:dyDescent="0.25">
      <c r="A176" s="110">
        <v>21947</v>
      </c>
      <c r="B176" s="111">
        <v>2.97</v>
      </c>
      <c r="C176" s="105"/>
      <c r="D176" s="105"/>
      <c r="E176" s="105"/>
      <c r="F176" s="105"/>
      <c r="G176" s="105"/>
    </row>
    <row r="177" spans="1:7" x14ac:dyDescent="0.25">
      <c r="A177" s="110">
        <v>21976</v>
      </c>
      <c r="B177" s="111">
        <v>2.97</v>
      </c>
      <c r="C177" s="105"/>
      <c r="D177" s="105"/>
      <c r="E177" s="105"/>
      <c r="F177" s="105"/>
      <c r="G177" s="105"/>
    </row>
    <row r="178" spans="1:7" x14ac:dyDescent="0.25">
      <c r="A178" s="110">
        <v>22007</v>
      </c>
      <c r="B178" s="111">
        <v>2.97</v>
      </c>
      <c r="C178" s="105"/>
      <c r="D178" s="105"/>
      <c r="E178" s="105"/>
      <c r="F178" s="105"/>
      <c r="G178" s="105"/>
    </row>
    <row r="179" spans="1:7" x14ac:dyDescent="0.25">
      <c r="A179" s="110">
        <v>22037</v>
      </c>
      <c r="B179" s="111">
        <v>2.97</v>
      </c>
      <c r="C179" s="105"/>
      <c r="D179" s="105"/>
      <c r="E179" s="105"/>
      <c r="F179" s="105"/>
      <c r="G179" s="105"/>
    </row>
    <row r="180" spans="1:7" x14ac:dyDescent="0.25">
      <c r="A180" s="110">
        <v>22068</v>
      </c>
      <c r="B180" s="111">
        <v>2.97</v>
      </c>
      <c r="C180" s="105"/>
      <c r="D180" s="105"/>
      <c r="E180" s="105"/>
      <c r="F180" s="105"/>
      <c r="G180" s="105"/>
    </row>
    <row r="181" spans="1:7" x14ac:dyDescent="0.25">
      <c r="A181" s="110">
        <v>22098</v>
      </c>
      <c r="B181" s="111">
        <v>2.97</v>
      </c>
      <c r="C181" s="105"/>
      <c r="D181" s="105"/>
      <c r="E181" s="105"/>
      <c r="F181" s="105"/>
      <c r="G181" s="105"/>
    </row>
    <row r="182" spans="1:7" x14ac:dyDescent="0.25">
      <c r="A182" s="110">
        <v>22129</v>
      </c>
      <c r="B182" s="111">
        <v>2.97</v>
      </c>
      <c r="C182" s="105"/>
      <c r="D182" s="105"/>
      <c r="E182" s="105"/>
      <c r="F182" s="105"/>
      <c r="G182" s="105"/>
    </row>
    <row r="183" spans="1:7" x14ac:dyDescent="0.25">
      <c r="A183" s="110">
        <v>22160</v>
      </c>
      <c r="B183" s="111">
        <v>2.97</v>
      </c>
      <c r="C183" s="105"/>
      <c r="D183" s="105"/>
      <c r="E183" s="105"/>
      <c r="F183" s="105"/>
      <c r="G183" s="105"/>
    </row>
    <row r="184" spans="1:7" x14ac:dyDescent="0.25">
      <c r="A184" s="110">
        <v>22190</v>
      </c>
      <c r="B184" s="111">
        <v>2.97</v>
      </c>
      <c r="C184" s="105"/>
      <c r="D184" s="105"/>
      <c r="E184" s="105"/>
      <c r="F184" s="105"/>
      <c r="G184" s="105"/>
    </row>
    <row r="185" spans="1:7" x14ac:dyDescent="0.25">
      <c r="A185" s="110">
        <v>22221</v>
      </c>
      <c r="B185" s="111">
        <v>2.97</v>
      </c>
      <c r="C185" s="105"/>
      <c r="D185" s="105"/>
      <c r="E185" s="105"/>
      <c r="F185" s="105"/>
      <c r="G185" s="105"/>
    </row>
    <row r="186" spans="1:7" x14ac:dyDescent="0.25">
      <c r="A186" s="110">
        <v>22251</v>
      </c>
      <c r="B186" s="111">
        <v>2.97</v>
      </c>
      <c r="C186" s="105"/>
      <c r="D186" s="105"/>
      <c r="E186" s="105"/>
      <c r="F186" s="105"/>
      <c r="G186" s="105"/>
    </row>
    <row r="187" spans="1:7" x14ac:dyDescent="0.25">
      <c r="A187" s="110">
        <v>22282</v>
      </c>
      <c r="B187" s="111">
        <v>2.97</v>
      </c>
      <c r="C187" s="105"/>
      <c r="D187" s="105"/>
      <c r="E187" s="105"/>
      <c r="F187" s="105"/>
      <c r="G187" s="105"/>
    </row>
    <row r="188" spans="1:7" x14ac:dyDescent="0.25">
      <c r="A188" s="110">
        <v>22313</v>
      </c>
      <c r="B188" s="111">
        <v>2.97</v>
      </c>
      <c r="C188" s="105"/>
      <c r="D188" s="105"/>
      <c r="E188" s="105"/>
      <c r="F188" s="105"/>
      <c r="G188" s="105"/>
    </row>
    <row r="189" spans="1:7" x14ac:dyDescent="0.25">
      <c r="A189" s="110">
        <v>22341</v>
      </c>
      <c r="B189" s="111">
        <v>2.97</v>
      </c>
      <c r="C189" s="105"/>
      <c r="D189" s="105"/>
      <c r="E189" s="105"/>
      <c r="F189" s="105"/>
      <c r="G189" s="105"/>
    </row>
    <row r="190" spans="1:7" x14ac:dyDescent="0.25">
      <c r="A190" s="110">
        <v>22372</v>
      </c>
      <c r="B190" s="111">
        <v>2.97</v>
      </c>
      <c r="C190" s="105"/>
      <c r="D190" s="105"/>
      <c r="E190" s="105"/>
      <c r="F190" s="105"/>
      <c r="G190" s="105"/>
    </row>
    <row r="191" spans="1:7" x14ac:dyDescent="0.25">
      <c r="A191" s="110">
        <v>22402</v>
      </c>
      <c r="B191" s="111">
        <v>2.97</v>
      </c>
      <c r="C191" s="105"/>
      <c r="D191" s="105"/>
      <c r="E191" s="105"/>
      <c r="F191" s="105"/>
      <c r="G191" s="105"/>
    </row>
    <row r="192" spans="1:7" x14ac:dyDescent="0.25">
      <c r="A192" s="110">
        <v>22433</v>
      </c>
      <c r="B192" s="111">
        <v>2.97</v>
      </c>
      <c r="C192" s="105"/>
      <c r="D192" s="105"/>
      <c r="E192" s="105"/>
      <c r="F192" s="105"/>
      <c r="G192" s="105"/>
    </row>
    <row r="193" spans="1:7" x14ac:dyDescent="0.25">
      <c r="A193" s="110">
        <v>22463</v>
      </c>
      <c r="B193" s="111">
        <v>2.97</v>
      </c>
      <c r="C193" s="105"/>
      <c r="D193" s="105"/>
      <c r="E193" s="105"/>
      <c r="F193" s="105"/>
      <c r="G193" s="105"/>
    </row>
    <row r="194" spans="1:7" x14ac:dyDescent="0.25">
      <c r="A194" s="110">
        <v>22494</v>
      </c>
      <c r="B194" s="111">
        <v>2.97</v>
      </c>
      <c r="C194" s="105"/>
      <c r="D194" s="105"/>
      <c r="E194" s="105"/>
      <c r="F194" s="105"/>
      <c r="G194" s="105"/>
    </row>
    <row r="195" spans="1:7" x14ac:dyDescent="0.25">
      <c r="A195" s="110">
        <v>22525</v>
      </c>
      <c r="B195" s="111">
        <v>2.97</v>
      </c>
      <c r="C195" s="105"/>
      <c r="D195" s="105"/>
      <c r="E195" s="105"/>
      <c r="F195" s="105"/>
      <c r="G195" s="105"/>
    </row>
    <row r="196" spans="1:7" x14ac:dyDescent="0.25">
      <c r="A196" s="110">
        <v>22555</v>
      </c>
      <c r="B196" s="111">
        <v>2.97</v>
      </c>
      <c r="C196" s="105"/>
      <c r="D196" s="105"/>
      <c r="E196" s="105"/>
      <c r="F196" s="105"/>
      <c r="G196" s="105"/>
    </row>
    <row r="197" spans="1:7" x14ac:dyDescent="0.25">
      <c r="A197" s="110">
        <v>22586</v>
      </c>
      <c r="B197" s="111">
        <v>2.97</v>
      </c>
      <c r="C197" s="105"/>
      <c r="D197" s="105"/>
      <c r="E197" s="105"/>
      <c r="F197" s="105"/>
      <c r="G197" s="105"/>
    </row>
    <row r="198" spans="1:7" x14ac:dyDescent="0.25">
      <c r="A198" s="110">
        <v>22616</v>
      </c>
      <c r="B198" s="111">
        <v>2.97</v>
      </c>
      <c r="C198" s="105"/>
      <c r="D198" s="105"/>
      <c r="E198" s="105"/>
      <c r="F198" s="105"/>
      <c r="G198" s="105"/>
    </row>
    <row r="199" spans="1:7" x14ac:dyDescent="0.25">
      <c r="A199" s="110">
        <v>22647</v>
      </c>
      <c r="B199" s="111">
        <v>2.97</v>
      </c>
      <c r="C199" s="105"/>
      <c r="D199" s="105"/>
      <c r="E199" s="105"/>
      <c r="F199" s="105"/>
      <c r="G199" s="105"/>
    </row>
    <row r="200" spans="1:7" x14ac:dyDescent="0.25">
      <c r="A200" s="110">
        <v>22678</v>
      </c>
      <c r="B200" s="111">
        <v>2.97</v>
      </c>
      <c r="C200" s="105"/>
      <c r="D200" s="105"/>
      <c r="E200" s="105"/>
      <c r="F200" s="105"/>
      <c r="G200" s="105"/>
    </row>
    <row r="201" spans="1:7" x14ac:dyDescent="0.25">
      <c r="A201" s="110">
        <v>22706</v>
      </c>
      <c r="B201" s="111">
        <v>2.97</v>
      </c>
      <c r="C201" s="105"/>
      <c r="D201" s="105"/>
      <c r="E201" s="105"/>
      <c r="F201" s="105"/>
      <c r="G201" s="105"/>
    </row>
    <row r="202" spans="1:7" x14ac:dyDescent="0.25">
      <c r="A202" s="110">
        <v>22737</v>
      </c>
      <c r="B202" s="111">
        <v>2.97</v>
      </c>
      <c r="C202" s="105"/>
      <c r="D202" s="105"/>
      <c r="E202" s="105"/>
      <c r="F202" s="105"/>
      <c r="G202" s="105"/>
    </row>
    <row r="203" spans="1:7" x14ac:dyDescent="0.25">
      <c r="A203" s="110">
        <v>22767</v>
      </c>
      <c r="B203" s="111">
        <v>2.97</v>
      </c>
      <c r="C203" s="105"/>
      <c r="D203" s="105"/>
      <c r="E203" s="105"/>
      <c r="F203" s="105"/>
      <c r="G203" s="105"/>
    </row>
    <row r="204" spans="1:7" x14ac:dyDescent="0.25">
      <c r="A204" s="110">
        <v>22798</v>
      </c>
      <c r="B204" s="111">
        <v>2.97</v>
      </c>
      <c r="C204" s="105"/>
      <c r="D204" s="105"/>
      <c r="E204" s="105"/>
      <c r="F204" s="105"/>
      <c r="G204" s="105"/>
    </row>
    <row r="205" spans="1:7" x14ac:dyDescent="0.25">
      <c r="A205" s="110">
        <v>22828</v>
      </c>
      <c r="B205" s="111">
        <v>2.97</v>
      </c>
      <c r="C205" s="105"/>
      <c r="D205" s="105"/>
      <c r="E205" s="105"/>
      <c r="F205" s="105"/>
      <c r="G205" s="105"/>
    </row>
    <row r="206" spans="1:7" x14ac:dyDescent="0.25">
      <c r="A206" s="110">
        <v>22859</v>
      </c>
      <c r="B206" s="111">
        <v>2.97</v>
      </c>
      <c r="C206" s="105"/>
      <c r="D206" s="105"/>
      <c r="E206" s="105"/>
      <c r="F206" s="105"/>
      <c r="G206" s="105"/>
    </row>
    <row r="207" spans="1:7" x14ac:dyDescent="0.25">
      <c r="A207" s="110">
        <v>22890</v>
      </c>
      <c r="B207" s="111">
        <v>2.97</v>
      </c>
      <c r="C207" s="105"/>
      <c r="D207" s="105"/>
      <c r="E207" s="105"/>
      <c r="F207" s="105"/>
      <c r="G207" s="105"/>
    </row>
    <row r="208" spans="1:7" x14ac:dyDescent="0.25">
      <c r="A208" s="110">
        <v>22920</v>
      </c>
      <c r="B208" s="111">
        <v>2.97</v>
      </c>
      <c r="C208" s="105"/>
      <c r="D208" s="105"/>
      <c r="E208" s="105"/>
      <c r="F208" s="105"/>
      <c r="G208" s="105"/>
    </row>
    <row r="209" spans="1:7" x14ac:dyDescent="0.25">
      <c r="A209" s="110">
        <v>22951</v>
      </c>
      <c r="B209" s="111">
        <v>2.97</v>
      </c>
      <c r="C209" s="105"/>
      <c r="D209" s="105"/>
      <c r="E209" s="105"/>
      <c r="F209" s="105"/>
      <c r="G209" s="105"/>
    </row>
    <row r="210" spans="1:7" x14ac:dyDescent="0.25">
      <c r="A210" s="110">
        <v>22981</v>
      </c>
      <c r="B210" s="111">
        <v>2.97</v>
      </c>
      <c r="C210" s="105"/>
      <c r="D210" s="105"/>
      <c r="E210" s="105"/>
      <c r="F210" s="105"/>
      <c r="G210" s="105"/>
    </row>
    <row r="211" spans="1:7" x14ac:dyDescent="0.25">
      <c r="A211" s="110">
        <v>23012</v>
      </c>
      <c r="B211" s="111">
        <v>2.97</v>
      </c>
      <c r="C211" s="105"/>
      <c r="D211" s="105"/>
      <c r="E211" s="105"/>
      <c r="F211" s="105"/>
      <c r="G211" s="105"/>
    </row>
    <row r="212" spans="1:7" x14ac:dyDescent="0.25">
      <c r="A212" s="110">
        <v>23043</v>
      </c>
      <c r="B212" s="111">
        <v>2.97</v>
      </c>
      <c r="C212" s="105"/>
      <c r="D212" s="105"/>
      <c r="E212" s="105"/>
      <c r="F212" s="105"/>
      <c r="G212" s="105"/>
    </row>
    <row r="213" spans="1:7" x14ac:dyDescent="0.25">
      <c r="A213" s="110">
        <v>23071</v>
      </c>
      <c r="B213" s="111">
        <v>2.97</v>
      </c>
      <c r="C213" s="105"/>
      <c r="D213" s="105"/>
      <c r="E213" s="105"/>
      <c r="F213" s="105"/>
      <c r="G213" s="105"/>
    </row>
    <row r="214" spans="1:7" x14ac:dyDescent="0.25">
      <c r="A214" s="110">
        <v>23102</v>
      </c>
      <c r="B214" s="111">
        <v>2.97</v>
      </c>
      <c r="C214" s="105"/>
      <c r="D214" s="105"/>
      <c r="E214" s="105"/>
      <c r="F214" s="105"/>
      <c r="G214" s="105"/>
    </row>
    <row r="215" spans="1:7" x14ac:dyDescent="0.25">
      <c r="A215" s="110">
        <v>23132</v>
      </c>
      <c r="B215" s="111">
        <v>2.97</v>
      </c>
      <c r="C215" s="105"/>
      <c r="D215" s="105"/>
      <c r="E215" s="105"/>
      <c r="F215" s="105"/>
      <c r="G215" s="105"/>
    </row>
    <row r="216" spans="1:7" x14ac:dyDescent="0.25">
      <c r="A216" s="110">
        <v>23163</v>
      </c>
      <c r="B216" s="111">
        <v>2.97</v>
      </c>
      <c r="C216" s="105"/>
      <c r="D216" s="105"/>
      <c r="E216" s="105"/>
      <c r="F216" s="105"/>
      <c r="G216" s="105"/>
    </row>
    <row r="217" spans="1:7" x14ac:dyDescent="0.25">
      <c r="A217" s="110">
        <v>23193</v>
      </c>
      <c r="B217" s="111">
        <v>2.97</v>
      </c>
      <c r="C217" s="105"/>
      <c r="D217" s="105"/>
      <c r="E217" s="105"/>
      <c r="F217" s="105"/>
      <c r="G217" s="105"/>
    </row>
    <row r="218" spans="1:7" x14ac:dyDescent="0.25">
      <c r="A218" s="110">
        <v>23224</v>
      </c>
      <c r="B218" s="111">
        <v>2.97</v>
      </c>
      <c r="C218" s="105"/>
      <c r="D218" s="105"/>
      <c r="E218" s="105"/>
      <c r="F218" s="105"/>
      <c r="G218" s="105"/>
    </row>
    <row r="219" spans="1:7" x14ac:dyDescent="0.25">
      <c r="A219" s="110">
        <v>23255</v>
      </c>
      <c r="B219" s="111">
        <v>2.97</v>
      </c>
      <c r="C219" s="105"/>
      <c r="D219" s="105"/>
      <c r="E219" s="105"/>
      <c r="F219" s="105"/>
      <c r="G219" s="105"/>
    </row>
    <row r="220" spans="1:7" x14ac:dyDescent="0.25">
      <c r="A220" s="110">
        <v>23285</v>
      </c>
      <c r="B220" s="111">
        <v>2.97</v>
      </c>
      <c r="C220" s="105"/>
      <c r="D220" s="105"/>
      <c r="E220" s="105"/>
      <c r="F220" s="105"/>
      <c r="G220" s="105"/>
    </row>
    <row r="221" spans="1:7" x14ac:dyDescent="0.25">
      <c r="A221" s="110">
        <v>23316</v>
      </c>
      <c r="B221" s="111">
        <v>2.97</v>
      </c>
      <c r="C221" s="105"/>
      <c r="D221" s="105"/>
      <c r="E221" s="105"/>
      <c r="F221" s="105"/>
      <c r="G221" s="105"/>
    </row>
    <row r="222" spans="1:7" x14ac:dyDescent="0.25">
      <c r="A222" s="110">
        <v>23346</v>
      </c>
      <c r="B222" s="111">
        <v>2.97</v>
      </c>
      <c r="C222" s="105"/>
      <c r="D222" s="105"/>
      <c r="E222" s="105"/>
      <c r="F222" s="105"/>
      <c r="G222" s="105"/>
    </row>
    <row r="223" spans="1:7" x14ac:dyDescent="0.25">
      <c r="A223" s="110">
        <v>23377</v>
      </c>
      <c r="B223" s="111">
        <v>2.97</v>
      </c>
      <c r="C223" s="105"/>
      <c r="D223" s="105"/>
      <c r="E223" s="105"/>
      <c r="F223" s="105"/>
      <c r="G223" s="105"/>
    </row>
    <row r="224" spans="1:7" x14ac:dyDescent="0.25">
      <c r="A224" s="110">
        <v>23408</v>
      </c>
      <c r="B224" s="111">
        <v>2.97</v>
      </c>
      <c r="C224" s="105"/>
      <c r="D224" s="105"/>
      <c r="E224" s="105"/>
      <c r="F224" s="105"/>
      <c r="G224" s="105"/>
    </row>
    <row r="225" spans="1:7" x14ac:dyDescent="0.25">
      <c r="A225" s="110">
        <v>23437</v>
      </c>
      <c r="B225" s="111">
        <v>2.97</v>
      </c>
      <c r="C225" s="105"/>
      <c r="D225" s="105"/>
      <c r="E225" s="105"/>
      <c r="F225" s="105"/>
      <c r="G225" s="105"/>
    </row>
    <row r="226" spans="1:7" x14ac:dyDescent="0.25">
      <c r="A226" s="110">
        <v>23468</v>
      </c>
      <c r="B226" s="111">
        <v>2.97</v>
      </c>
      <c r="C226" s="105"/>
      <c r="D226" s="105"/>
      <c r="E226" s="105"/>
      <c r="F226" s="105"/>
      <c r="G226" s="105"/>
    </row>
    <row r="227" spans="1:7" x14ac:dyDescent="0.25">
      <c r="A227" s="110">
        <v>23498</v>
      </c>
      <c r="B227" s="111">
        <v>2.97</v>
      </c>
      <c r="C227" s="105"/>
      <c r="D227" s="105"/>
      <c r="E227" s="105"/>
      <c r="F227" s="105"/>
      <c r="G227" s="105"/>
    </row>
    <row r="228" spans="1:7" x14ac:dyDescent="0.25">
      <c r="A228" s="110">
        <v>23529</v>
      </c>
      <c r="B228" s="111">
        <v>2.97</v>
      </c>
      <c r="C228" s="105"/>
      <c r="D228" s="105"/>
      <c r="E228" s="105"/>
      <c r="F228" s="105"/>
      <c r="G228" s="105"/>
    </row>
    <row r="229" spans="1:7" x14ac:dyDescent="0.25">
      <c r="A229" s="110">
        <v>23559</v>
      </c>
      <c r="B229" s="111">
        <v>2.92</v>
      </c>
      <c r="C229" s="105"/>
      <c r="D229" s="105"/>
      <c r="E229" s="105"/>
      <c r="F229" s="105"/>
      <c r="G229" s="105"/>
    </row>
    <row r="230" spans="1:7" x14ac:dyDescent="0.25">
      <c r="A230" s="110">
        <v>23590</v>
      </c>
      <c r="B230" s="111">
        <v>2.92</v>
      </c>
      <c r="C230" s="105"/>
      <c r="D230" s="105"/>
      <c r="E230" s="105"/>
      <c r="F230" s="105"/>
      <c r="G230" s="105"/>
    </row>
    <row r="231" spans="1:7" x14ac:dyDescent="0.25">
      <c r="A231" s="110">
        <v>23621</v>
      </c>
      <c r="B231" s="111">
        <v>2.92</v>
      </c>
      <c r="C231" s="105"/>
      <c r="D231" s="105"/>
      <c r="E231" s="105"/>
      <c r="F231" s="105"/>
      <c r="G231" s="105"/>
    </row>
    <row r="232" spans="1:7" x14ac:dyDescent="0.25">
      <c r="A232" s="110">
        <v>23651</v>
      </c>
      <c r="B232" s="111">
        <v>2.92</v>
      </c>
      <c r="C232" s="105"/>
      <c r="D232" s="105"/>
      <c r="E232" s="105"/>
      <c r="F232" s="105"/>
      <c r="G232" s="105"/>
    </row>
    <row r="233" spans="1:7" x14ac:dyDescent="0.25">
      <c r="A233" s="110">
        <v>23682</v>
      </c>
      <c r="B233" s="111">
        <v>2.92</v>
      </c>
      <c r="C233" s="105"/>
      <c r="D233" s="105"/>
      <c r="E233" s="105"/>
      <c r="F233" s="105"/>
      <c r="G233" s="105"/>
    </row>
    <row r="234" spans="1:7" x14ac:dyDescent="0.25">
      <c r="A234" s="110">
        <v>23712</v>
      </c>
      <c r="B234" s="111">
        <v>2.92</v>
      </c>
      <c r="C234" s="105"/>
      <c r="D234" s="105"/>
      <c r="E234" s="105"/>
      <c r="F234" s="105"/>
      <c r="G234" s="105"/>
    </row>
    <row r="235" spans="1:7" x14ac:dyDescent="0.25">
      <c r="A235" s="110">
        <v>23743</v>
      </c>
      <c r="B235" s="111">
        <v>2.92</v>
      </c>
      <c r="C235" s="105"/>
      <c r="D235" s="105"/>
      <c r="E235" s="105"/>
      <c r="F235" s="105"/>
      <c r="G235" s="105"/>
    </row>
    <row r="236" spans="1:7" x14ac:dyDescent="0.25">
      <c r="A236" s="110">
        <v>23774</v>
      </c>
      <c r="B236" s="111">
        <v>2.92</v>
      </c>
      <c r="C236" s="105"/>
      <c r="D236" s="105"/>
      <c r="E236" s="105"/>
      <c r="F236" s="105"/>
      <c r="G236" s="105"/>
    </row>
    <row r="237" spans="1:7" x14ac:dyDescent="0.25">
      <c r="A237" s="110">
        <v>23802</v>
      </c>
      <c r="B237" s="111">
        <v>2.92</v>
      </c>
      <c r="C237" s="105"/>
      <c r="D237" s="105"/>
      <c r="E237" s="105"/>
      <c r="F237" s="105"/>
      <c r="G237" s="105"/>
    </row>
    <row r="238" spans="1:7" x14ac:dyDescent="0.25">
      <c r="A238" s="110">
        <v>23833</v>
      </c>
      <c r="B238" s="111">
        <v>2.92</v>
      </c>
      <c r="C238" s="105"/>
      <c r="D238" s="105"/>
      <c r="E238" s="105"/>
      <c r="F238" s="105"/>
      <c r="G238" s="105"/>
    </row>
    <row r="239" spans="1:7" x14ac:dyDescent="0.25">
      <c r="A239" s="110">
        <v>23863</v>
      </c>
      <c r="B239" s="111">
        <v>2.92</v>
      </c>
      <c r="C239" s="105"/>
      <c r="D239" s="105"/>
      <c r="E239" s="105"/>
      <c r="F239" s="105"/>
      <c r="G239" s="105"/>
    </row>
    <row r="240" spans="1:7" x14ac:dyDescent="0.25">
      <c r="A240" s="110">
        <v>23894</v>
      </c>
      <c r="B240" s="111">
        <v>2.92</v>
      </c>
      <c r="C240" s="105"/>
      <c r="D240" s="105"/>
      <c r="E240" s="105"/>
      <c r="F240" s="105"/>
      <c r="G240" s="105"/>
    </row>
    <row r="241" spans="1:7" x14ac:dyDescent="0.25">
      <c r="A241" s="110">
        <v>23924</v>
      </c>
      <c r="B241" s="111">
        <v>2.92</v>
      </c>
      <c r="C241" s="105"/>
      <c r="D241" s="105"/>
      <c r="E241" s="105"/>
      <c r="F241" s="105"/>
      <c r="G241" s="105"/>
    </row>
    <row r="242" spans="1:7" x14ac:dyDescent="0.25">
      <c r="A242" s="110">
        <v>23955</v>
      </c>
      <c r="B242" s="111">
        <v>2.92</v>
      </c>
      <c r="C242" s="105"/>
      <c r="D242" s="105"/>
      <c r="E242" s="105"/>
      <c r="F242" s="105"/>
      <c r="G242" s="105"/>
    </row>
    <row r="243" spans="1:7" x14ac:dyDescent="0.25">
      <c r="A243" s="110">
        <v>23986</v>
      </c>
      <c r="B243" s="111">
        <v>2.92</v>
      </c>
      <c r="C243" s="105"/>
      <c r="D243" s="105"/>
      <c r="E243" s="105"/>
      <c r="F243" s="105"/>
      <c r="G243" s="105"/>
    </row>
    <row r="244" spans="1:7" x14ac:dyDescent="0.25">
      <c r="A244" s="110">
        <v>24016</v>
      </c>
      <c r="B244" s="111">
        <v>2.92</v>
      </c>
      <c r="C244" s="105"/>
      <c r="D244" s="105"/>
      <c r="E244" s="105"/>
      <c r="F244" s="105"/>
      <c r="G244" s="105"/>
    </row>
    <row r="245" spans="1:7" x14ac:dyDescent="0.25">
      <c r="A245" s="110">
        <v>24047</v>
      </c>
      <c r="B245" s="111">
        <v>2.92</v>
      </c>
      <c r="C245" s="105"/>
      <c r="D245" s="105"/>
      <c r="E245" s="105"/>
      <c r="F245" s="105"/>
      <c r="G245" s="105"/>
    </row>
    <row r="246" spans="1:7" x14ac:dyDescent="0.25">
      <c r="A246" s="110">
        <v>24077</v>
      </c>
      <c r="B246" s="111">
        <v>2.92</v>
      </c>
      <c r="C246" s="105"/>
      <c r="D246" s="105"/>
      <c r="E246" s="105"/>
      <c r="F246" s="105"/>
      <c r="G246" s="105"/>
    </row>
    <row r="247" spans="1:7" x14ac:dyDescent="0.25">
      <c r="A247" s="110">
        <v>24108</v>
      </c>
      <c r="B247" s="111">
        <v>2.92</v>
      </c>
      <c r="C247" s="105"/>
      <c r="D247" s="105"/>
      <c r="E247" s="105"/>
      <c r="F247" s="105"/>
      <c r="G247" s="105"/>
    </row>
    <row r="248" spans="1:7" x14ac:dyDescent="0.25">
      <c r="A248" s="110">
        <v>24139</v>
      </c>
      <c r="B248" s="111">
        <v>2.92</v>
      </c>
      <c r="C248" s="105"/>
      <c r="D248" s="105"/>
      <c r="E248" s="105"/>
      <c r="F248" s="105"/>
      <c r="G248" s="105"/>
    </row>
    <row r="249" spans="1:7" x14ac:dyDescent="0.25">
      <c r="A249" s="110">
        <v>24167</v>
      </c>
      <c r="B249" s="111">
        <v>2.92</v>
      </c>
      <c r="C249" s="105"/>
      <c r="D249" s="105"/>
      <c r="E249" s="105"/>
      <c r="F249" s="105"/>
      <c r="G249" s="105"/>
    </row>
    <row r="250" spans="1:7" x14ac:dyDescent="0.25">
      <c r="A250" s="110">
        <v>24198</v>
      </c>
      <c r="B250" s="111">
        <v>2.92</v>
      </c>
      <c r="C250" s="105"/>
      <c r="D250" s="105"/>
      <c r="E250" s="105"/>
      <c r="F250" s="105"/>
      <c r="G250" s="105"/>
    </row>
    <row r="251" spans="1:7" x14ac:dyDescent="0.25">
      <c r="A251" s="110">
        <v>24228</v>
      </c>
      <c r="B251" s="111">
        <v>2.92</v>
      </c>
      <c r="C251" s="105"/>
      <c r="D251" s="105"/>
      <c r="E251" s="105"/>
      <c r="F251" s="105"/>
      <c r="G251" s="105"/>
    </row>
    <row r="252" spans="1:7" x14ac:dyDescent="0.25">
      <c r="A252" s="110">
        <v>24259</v>
      </c>
      <c r="B252" s="111">
        <v>2.92</v>
      </c>
      <c r="C252" s="105"/>
      <c r="D252" s="105"/>
      <c r="E252" s="105"/>
      <c r="F252" s="105"/>
      <c r="G252" s="105"/>
    </row>
    <row r="253" spans="1:7" x14ac:dyDescent="0.25">
      <c r="A253" s="110">
        <v>24289</v>
      </c>
      <c r="B253" s="111">
        <v>2.92</v>
      </c>
      <c r="C253" s="105"/>
      <c r="D253" s="105"/>
      <c r="E253" s="105"/>
      <c r="F253" s="105"/>
      <c r="G253" s="105"/>
    </row>
    <row r="254" spans="1:7" x14ac:dyDescent="0.25">
      <c r="A254" s="110">
        <v>24320</v>
      </c>
      <c r="B254" s="111">
        <v>2.92</v>
      </c>
      <c r="C254" s="105"/>
      <c r="D254" s="105"/>
      <c r="E254" s="105"/>
      <c r="F254" s="105"/>
      <c r="G254" s="105"/>
    </row>
    <row r="255" spans="1:7" x14ac:dyDescent="0.25">
      <c r="A255" s="110">
        <v>24351</v>
      </c>
      <c r="B255" s="111">
        <v>2.97</v>
      </c>
      <c r="C255" s="105"/>
      <c r="D255" s="105"/>
      <c r="E255" s="105"/>
      <c r="F255" s="105"/>
      <c r="G255" s="105"/>
    </row>
    <row r="256" spans="1:7" x14ac:dyDescent="0.25">
      <c r="A256" s="110">
        <v>24381</v>
      </c>
      <c r="B256" s="111">
        <v>2.97</v>
      </c>
      <c r="C256" s="105"/>
      <c r="D256" s="105"/>
      <c r="E256" s="105"/>
      <c r="F256" s="105"/>
      <c r="G256" s="105"/>
    </row>
    <row r="257" spans="1:7" x14ac:dyDescent="0.25">
      <c r="A257" s="110">
        <v>24412</v>
      </c>
      <c r="B257" s="111">
        <v>2.97</v>
      </c>
      <c r="C257" s="105"/>
      <c r="D257" s="105"/>
      <c r="E257" s="105"/>
      <c r="F257" s="105"/>
      <c r="G257" s="105"/>
    </row>
    <row r="258" spans="1:7" x14ac:dyDescent="0.25">
      <c r="A258" s="110">
        <v>24442</v>
      </c>
      <c r="B258" s="111">
        <v>2.97</v>
      </c>
      <c r="C258" s="105"/>
      <c r="D258" s="105"/>
      <c r="E258" s="105"/>
      <c r="F258" s="105"/>
      <c r="G258" s="105"/>
    </row>
    <row r="259" spans="1:7" x14ac:dyDescent="0.25">
      <c r="A259" s="110">
        <v>24473</v>
      </c>
      <c r="B259" s="111">
        <v>2.97</v>
      </c>
      <c r="C259" s="105"/>
      <c r="D259" s="105"/>
      <c r="E259" s="105"/>
      <c r="F259" s="105"/>
      <c r="G259" s="105"/>
    </row>
    <row r="260" spans="1:7" x14ac:dyDescent="0.25">
      <c r="A260" s="110">
        <v>24504</v>
      </c>
      <c r="B260" s="111">
        <v>3</v>
      </c>
      <c r="C260" s="105"/>
      <c r="D260" s="105"/>
      <c r="E260" s="105"/>
      <c r="F260" s="105"/>
      <c r="G260" s="105"/>
    </row>
    <row r="261" spans="1:7" x14ac:dyDescent="0.25">
      <c r="A261" s="110">
        <v>24532</v>
      </c>
      <c r="B261" s="111">
        <v>3</v>
      </c>
      <c r="C261" s="105"/>
      <c r="D261" s="105"/>
      <c r="E261" s="105"/>
      <c r="F261" s="105"/>
      <c r="G261" s="105"/>
    </row>
    <row r="262" spans="1:7" x14ac:dyDescent="0.25">
      <c r="A262" s="110">
        <v>24563</v>
      </c>
      <c r="B262" s="111">
        <v>3</v>
      </c>
      <c r="C262" s="105"/>
      <c r="D262" s="105"/>
      <c r="E262" s="105"/>
      <c r="F262" s="105"/>
      <c r="G262" s="105"/>
    </row>
    <row r="263" spans="1:7" x14ac:dyDescent="0.25">
      <c r="A263" s="110">
        <v>24593</v>
      </c>
      <c r="B263" s="111">
        <v>3</v>
      </c>
      <c r="C263" s="105"/>
      <c r="D263" s="105"/>
      <c r="E263" s="105"/>
      <c r="F263" s="105"/>
      <c r="G263" s="105"/>
    </row>
    <row r="264" spans="1:7" x14ac:dyDescent="0.25">
      <c r="A264" s="110">
        <v>24624</v>
      </c>
      <c r="B264" s="111">
        <v>3</v>
      </c>
      <c r="C264" s="105"/>
      <c r="D264" s="105"/>
      <c r="E264" s="105"/>
      <c r="F264" s="105"/>
      <c r="G264" s="105"/>
    </row>
    <row r="265" spans="1:7" x14ac:dyDescent="0.25">
      <c r="A265" s="110">
        <v>24654</v>
      </c>
      <c r="B265" s="111">
        <v>3</v>
      </c>
      <c r="C265" s="105"/>
      <c r="D265" s="105"/>
      <c r="E265" s="105"/>
      <c r="F265" s="105"/>
      <c r="G265" s="105"/>
    </row>
    <row r="266" spans="1:7" x14ac:dyDescent="0.25">
      <c r="A266" s="110">
        <v>24685</v>
      </c>
      <c r="B266" s="111">
        <v>3.07</v>
      </c>
      <c r="C266" s="105"/>
      <c r="D266" s="105"/>
      <c r="E266" s="105"/>
      <c r="F266" s="105"/>
      <c r="G266" s="105"/>
    </row>
    <row r="267" spans="1:7" x14ac:dyDescent="0.25">
      <c r="A267" s="110">
        <v>24716</v>
      </c>
      <c r="B267" s="111">
        <v>3.07</v>
      </c>
      <c r="C267" s="105"/>
      <c r="D267" s="105"/>
      <c r="E267" s="105"/>
      <c r="F267" s="105"/>
      <c r="G267" s="105"/>
    </row>
    <row r="268" spans="1:7" x14ac:dyDescent="0.25">
      <c r="A268" s="110">
        <v>24746</v>
      </c>
      <c r="B268" s="111">
        <v>3.07</v>
      </c>
      <c r="C268" s="105"/>
      <c r="D268" s="105"/>
      <c r="E268" s="105"/>
      <c r="F268" s="105"/>
      <c r="G268" s="105"/>
    </row>
    <row r="269" spans="1:7" x14ac:dyDescent="0.25">
      <c r="A269" s="110">
        <v>24777</v>
      </c>
      <c r="B269" s="111">
        <v>3.07</v>
      </c>
      <c r="C269" s="105"/>
      <c r="D269" s="105"/>
      <c r="E269" s="105"/>
      <c r="F269" s="105"/>
      <c r="G269" s="105"/>
    </row>
    <row r="270" spans="1:7" x14ac:dyDescent="0.25">
      <c r="A270" s="110">
        <v>24807</v>
      </c>
      <c r="B270" s="111">
        <v>3.07</v>
      </c>
      <c r="C270" s="105"/>
      <c r="D270" s="105"/>
      <c r="E270" s="105"/>
      <c r="F270" s="105"/>
      <c r="G270" s="105"/>
    </row>
    <row r="271" spans="1:7" x14ac:dyDescent="0.25">
      <c r="A271" s="110">
        <v>24838</v>
      </c>
      <c r="B271" s="111">
        <v>3.07</v>
      </c>
      <c r="C271" s="105"/>
      <c r="D271" s="105"/>
      <c r="E271" s="105"/>
      <c r="F271" s="105"/>
      <c r="G271" s="105"/>
    </row>
    <row r="272" spans="1:7" x14ac:dyDescent="0.25">
      <c r="A272" s="110">
        <v>24869</v>
      </c>
      <c r="B272" s="111">
        <v>3.07</v>
      </c>
      <c r="C272" s="105"/>
      <c r="D272" s="105"/>
      <c r="E272" s="105"/>
      <c r="F272" s="105"/>
      <c r="G272" s="105"/>
    </row>
    <row r="273" spans="1:7" x14ac:dyDescent="0.25">
      <c r="A273" s="110">
        <v>24898</v>
      </c>
      <c r="B273" s="111">
        <v>3.07</v>
      </c>
      <c r="C273" s="105"/>
      <c r="D273" s="105"/>
      <c r="E273" s="105"/>
      <c r="F273" s="105"/>
      <c r="G273" s="105"/>
    </row>
    <row r="274" spans="1:7" x14ac:dyDescent="0.25">
      <c r="A274" s="110">
        <v>24929</v>
      </c>
      <c r="B274" s="111">
        <v>3.07</v>
      </c>
      <c r="C274" s="105"/>
      <c r="D274" s="105"/>
      <c r="E274" s="105"/>
      <c r="F274" s="105"/>
      <c r="G274" s="105"/>
    </row>
    <row r="275" spans="1:7" x14ac:dyDescent="0.25">
      <c r="A275" s="110">
        <v>24959</v>
      </c>
      <c r="B275" s="111">
        <v>3.07</v>
      </c>
      <c r="C275" s="105"/>
      <c r="D275" s="105"/>
      <c r="E275" s="105"/>
      <c r="F275" s="105"/>
      <c r="G275" s="105"/>
    </row>
    <row r="276" spans="1:7" x14ac:dyDescent="0.25">
      <c r="A276" s="110">
        <v>24990</v>
      </c>
      <c r="B276" s="111">
        <v>3.07</v>
      </c>
      <c r="C276" s="105"/>
      <c r="D276" s="105"/>
      <c r="E276" s="105"/>
      <c r="F276" s="105"/>
      <c r="G276" s="105"/>
    </row>
    <row r="277" spans="1:7" x14ac:dyDescent="0.25">
      <c r="A277" s="110">
        <v>25020</v>
      </c>
      <c r="B277" s="111">
        <v>3.07</v>
      </c>
      <c r="C277" s="105"/>
      <c r="D277" s="105"/>
      <c r="E277" s="105"/>
      <c r="F277" s="105"/>
      <c r="G277" s="105"/>
    </row>
    <row r="278" spans="1:7" x14ac:dyDescent="0.25">
      <c r="A278" s="110">
        <v>25051</v>
      </c>
      <c r="B278" s="111">
        <v>3.07</v>
      </c>
      <c r="C278" s="105"/>
      <c r="D278" s="105"/>
      <c r="E278" s="105"/>
      <c r="F278" s="105"/>
      <c r="G278" s="105"/>
    </row>
    <row r="279" spans="1:7" x14ac:dyDescent="0.25">
      <c r="A279" s="110">
        <v>25082</v>
      </c>
      <c r="B279" s="111">
        <v>3.07</v>
      </c>
      <c r="C279" s="105"/>
      <c r="D279" s="105"/>
      <c r="E279" s="105"/>
      <c r="F279" s="105"/>
      <c r="G279" s="105"/>
    </row>
    <row r="280" spans="1:7" x14ac:dyDescent="0.25">
      <c r="A280" s="110">
        <v>25112</v>
      </c>
      <c r="B280" s="111">
        <v>3.07</v>
      </c>
      <c r="C280" s="105"/>
      <c r="D280" s="105"/>
      <c r="E280" s="105"/>
      <c r="F280" s="105"/>
      <c r="G280" s="105"/>
    </row>
    <row r="281" spans="1:7" x14ac:dyDescent="0.25">
      <c r="A281" s="110">
        <v>25143</v>
      </c>
      <c r="B281" s="111">
        <v>3.07</v>
      </c>
      <c r="C281" s="105"/>
      <c r="D281" s="105"/>
      <c r="E281" s="105"/>
      <c r="F281" s="105"/>
      <c r="G281" s="105"/>
    </row>
    <row r="282" spans="1:7" x14ac:dyDescent="0.25">
      <c r="A282" s="110">
        <v>25173</v>
      </c>
      <c r="B282" s="111">
        <v>3.07</v>
      </c>
      <c r="C282" s="105"/>
      <c r="D282" s="105"/>
      <c r="E282" s="105"/>
      <c r="F282" s="105"/>
      <c r="G282" s="105"/>
    </row>
    <row r="283" spans="1:7" x14ac:dyDescent="0.25">
      <c r="A283" s="110">
        <v>25204</v>
      </c>
      <c r="B283" s="111">
        <v>3.07</v>
      </c>
      <c r="C283" s="105"/>
      <c r="D283" s="105"/>
      <c r="E283" s="105"/>
      <c r="F283" s="105"/>
      <c r="G283" s="105"/>
    </row>
    <row r="284" spans="1:7" x14ac:dyDescent="0.25">
      <c r="A284" s="110">
        <v>25235</v>
      </c>
      <c r="B284" s="111">
        <v>3.07</v>
      </c>
      <c r="C284" s="105"/>
      <c r="D284" s="105"/>
      <c r="E284" s="105"/>
      <c r="F284" s="105"/>
      <c r="G284" s="105"/>
    </row>
    <row r="285" spans="1:7" x14ac:dyDescent="0.25">
      <c r="A285" s="110">
        <v>25263</v>
      </c>
      <c r="B285" s="111">
        <v>3.25</v>
      </c>
      <c r="C285" s="105"/>
      <c r="D285" s="105"/>
      <c r="E285" s="105"/>
      <c r="F285" s="105"/>
      <c r="G285" s="105"/>
    </row>
    <row r="286" spans="1:7" x14ac:dyDescent="0.25">
      <c r="A286" s="110">
        <v>25294</v>
      </c>
      <c r="B286" s="111">
        <v>3.35</v>
      </c>
      <c r="C286" s="105"/>
      <c r="D286" s="105"/>
      <c r="E286" s="105"/>
      <c r="F286" s="105"/>
      <c r="G286" s="105"/>
    </row>
    <row r="287" spans="1:7" x14ac:dyDescent="0.25">
      <c r="A287" s="110">
        <v>25324</v>
      </c>
      <c r="B287" s="111">
        <v>3.35</v>
      </c>
      <c r="C287" s="105"/>
      <c r="D287" s="105"/>
      <c r="E287" s="105"/>
      <c r="F287" s="105"/>
      <c r="G287" s="105"/>
    </row>
    <row r="288" spans="1:7" x14ac:dyDescent="0.25">
      <c r="A288" s="110">
        <v>25355</v>
      </c>
      <c r="B288" s="111">
        <v>3.35</v>
      </c>
      <c r="C288" s="105"/>
      <c r="D288" s="105"/>
      <c r="E288" s="105"/>
      <c r="F288" s="105"/>
      <c r="G288" s="105"/>
    </row>
    <row r="289" spans="1:7" x14ac:dyDescent="0.25">
      <c r="A289" s="110">
        <v>25385</v>
      </c>
      <c r="B289" s="111">
        <v>3.35</v>
      </c>
      <c r="C289" s="105"/>
      <c r="D289" s="105"/>
      <c r="E289" s="105"/>
      <c r="F289" s="105"/>
      <c r="G289" s="105"/>
    </row>
    <row r="290" spans="1:7" x14ac:dyDescent="0.25">
      <c r="A290" s="110">
        <v>25416</v>
      </c>
      <c r="B290" s="111">
        <v>3.35</v>
      </c>
      <c r="C290" s="105"/>
      <c r="D290" s="105"/>
      <c r="E290" s="105"/>
      <c r="F290" s="105"/>
      <c r="G290" s="105"/>
    </row>
    <row r="291" spans="1:7" x14ac:dyDescent="0.25">
      <c r="A291" s="110">
        <v>25447</v>
      </c>
      <c r="B291" s="111">
        <v>3.35</v>
      </c>
      <c r="C291" s="105"/>
      <c r="D291" s="105"/>
      <c r="E291" s="105"/>
      <c r="F291" s="105"/>
      <c r="G291" s="105"/>
    </row>
    <row r="292" spans="1:7" x14ac:dyDescent="0.25">
      <c r="A292" s="110">
        <v>25477</v>
      </c>
      <c r="B292" s="111">
        <v>3.35</v>
      </c>
      <c r="C292" s="105"/>
      <c r="D292" s="105"/>
      <c r="E292" s="105"/>
      <c r="F292" s="105"/>
      <c r="G292" s="105"/>
    </row>
    <row r="293" spans="1:7" x14ac:dyDescent="0.25">
      <c r="A293" s="110">
        <v>25508</v>
      </c>
      <c r="B293" s="111">
        <v>3.35</v>
      </c>
      <c r="C293" s="105"/>
      <c r="D293" s="105"/>
      <c r="E293" s="105"/>
      <c r="F293" s="105"/>
      <c r="G293" s="105"/>
    </row>
    <row r="294" spans="1:7" x14ac:dyDescent="0.25">
      <c r="A294" s="110">
        <v>25538</v>
      </c>
      <c r="B294" s="111">
        <v>3.35</v>
      </c>
      <c r="C294" s="105"/>
      <c r="D294" s="105"/>
      <c r="E294" s="105"/>
      <c r="F294" s="105"/>
      <c r="G294" s="105"/>
    </row>
    <row r="295" spans="1:7" x14ac:dyDescent="0.25">
      <c r="A295" s="110">
        <v>25569</v>
      </c>
      <c r="B295" s="111">
        <v>3.35</v>
      </c>
      <c r="C295" s="105"/>
      <c r="D295" s="105"/>
      <c r="E295" s="105"/>
      <c r="F295" s="105"/>
      <c r="G295" s="105"/>
    </row>
    <row r="296" spans="1:7" x14ac:dyDescent="0.25">
      <c r="A296" s="110">
        <v>25600</v>
      </c>
      <c r="B296" s="111">
        <v>3.35</v>
      </c>
      <c r="C296" s="105"/>
      <c r="D296" s="105"/>
      <c r="E296" s="105"/>
      <c r="F296" s="105"/>
      <c r="G296" s="105"/>
    </row>
    <row r="297" spans="1:7" x14ac:dyDescent="0.25">
      <c r="A297" s="110">
        <v>25628</v>
      </c>
      <c r="B297" s="111">
        <v>3.35</v>
      </c>
      <c r="C297" s="105"/>
      <c r="D297" s="105"/>
      <c r="E297" s="105"/>
      <c r="F297" s="105"/>
      <c r="G297" s="105"/>
    </row>
    <row r="298" spans="1:7" x14ac:dyDescent="0.25">
      <c r="A298" s="110">
        <v>25659</v>
      </c>
      <c r="B298" s="111">
        <v>3.35</v>
      </c>
      <c r="C298" s="105"/>
      <c r="D298" s="105"/>
      <c r="E298" s="105"/>
      <c r="F298" s="105"/>
      <c r="G298" s="105"/>
    </row>
    <row r="299" spans="1:7" x14ac:dyDescent="0.25">
      <c r="A299" s="110">
        <v>25689</v>
      </c>
      <c r="B299" s="111">
        <v>3.35</v>
      </c>
      <c r="C299" s="105"/>
      <c r="D299" s="105"/>
      <c r="E299" s="105"/>
      <c r="F299" s="105"/>
      <c r="G299" s="105"/>
    </row>
    <row r="300" spans="1:7" x14ac:dyDescent="0.25">
      <c r="A300" s="110">
        <v>25720</v>
      </c>
      <c r="B300" s="111">
        <v>3.35</v>
      </c>
      <c r="C300" s="105"/>
      <c r="D300" s="105"/>
      <c r="E300" s="105"/>
      <c r="F300" s="105"/>
      <c r="G300" s="105"/>
    </row>
    <row r="301" spans="1:7" x14ac:dyDescent="0.25">
      <c r="A301" s="110">
        <v>25750</v>
      </c>
      <c r="B301" s="111">
        <v>3.31</v>
      </c>
      <c r="C301" s="105"/>
      <c r="D301" s="105"/>
      <c r="E301" s="105"/>
      <c r="F301" s="105"/>
      <c r="G301" s="105"/>
    </row>
    <row r="302" spans="1:7" x14ac:dyDescent="0.25">
      <c r="A302" s="110">
        <v>25781</v>
      </c>
      <c r="B302" s="111">
        <v>3.31</v>
      </c>
      <c r="C302" s="105"/>
      <c r="D302" s="105"/>
      <c r="E302" s="105"/>
      <c r="F302" s="105"/>
      <c r="G302" s="105"/>
    </row>
    <row r="303" spans="1:7" x14ac:dyDescent="0.25">
      <c r="A303" s="110">
        <v>25812</v>
      </c>
      <c r="B303" s="111">
        <v>3.31</v>
      </c>
      <c r="C303" s="105"/>
      <c r="D303" s="105"/>
      <c r="E303" s="105"/>
      <c r="F303" s="105"/>
      <c r="G303" s="105"/>
    </row>
    <row r="304" spans="1:7" x14ac:dyDescent="0.25">
      <c r="A304" s="110">
        <v>25842</v>
      </c>
      <c r="B304" s="111">
        <v>3.31</v>
      </c>
      <c r="C304" s="105"/>
      <c r="D304" s="105"/>
      <c r="E304" s="105"/>
      <c r="F304" s="105"/>
      <c r="G304" s="105"/>
    </row>
    <row r="305" spans="1:7" x14ac:dyDescent="0.25">
      <c r="A305" s="110">
        <v>25873</v>
      </c>
      <c r="B305" s="111">
        <v>3.31</v>
      </c>
      <c r="C305" s="105"/>
      <c r="D305" s="105"/>
      <c r="E305" s="105"/>
      <c r="F305" s="105"/>
      <c r="G305" s="105"/>
    </row>
    <row r="306" spans="1:7" x14ac:dyDescent="0.25">
      <c r="A306" s="110">
        <v>25903</v>
      </c>
      <c r="B306" s="111">
        <v>3.56</v>
      </c>
      <c r="C306" s="105"/>
      <c r="D306" s="105"/>
      <c r="E306" s="105"/>
      <c r="F306" s="105"/>
      <c r="G306" s="105"/>
    </row>
    <row r="307" spans="1:7" x14ac:dyDescent="0.25">
      <c r="A307" s="110">
        <v>25934</v>
      </c>
      <c r="B307" s="111">
        <v>3.56</v>
      </c>
      <c r="C307" s="105"/>
      <c r="D307" s="105"/>
      <c r="E307" s="105"/>
      <c r="F307" s="105"/>
      <c r="G307" s="105"/>
    </row>
    <row r="308" spans="1:7" x14ac:dyDescent="0.25">
      <c r="A308" s="110">
        <v>25965</v>
      </c>
      <c r="B308" s="111">
        <v>3.56</v>
      </c>
      <c r="C308" s="105"/>
      <c r="D308" s="105"/>
      <c r="E308" s="105"/>
      <c r="F308" s="105"/>
      <c r="G308" s="105"/>
    </row>
    <row r="309" spans="1:7" x14ac:dyDescent="0.25">
      <c r="A309" s="110">
        <v>25993</v>
      </c>
      <c r="B309" s="111">
        <v>3.56</v>
      </c>
      <c r="C309" s="105"/>
      <c r="D309" s="105"/>
      <c r="E309" s="105"/>
      <c r="F309" s="105"/>
      <c r="G309" s="105"/>
    </row>
    <row r="310" spans="1:7" x14ac:dyDescent="0.25">
      <c r="A310" s="110">
        <v>26024</v>
      </c>
      <c r="B310" s="111">
        <v>3.56</v>
      </c>
      <c r="C310" s="105"/>
      <c r="D310" s="105"/>
      <c r="E310" s="105"/>
      <c r="F310" s="105"/>
      <c r="G310" s="105"/>
    </row>
    <row r="311" spans="1:7" x14ac:dyDescent="0.25">
      <c r="A311" s="110">
        <v>26054</v>
      </c>
      <c r="B311" s="111">
        <v>3.56</v>
      </c>
      <c r="C311" s="105"/>
      <c r="D311" s="105"/>
      <c r="E311" s="105"/>
      <c r="F311" s="105"/>
      <c r="G311" s="105"/>
    </row>
    <row r="312" spans="1:7" x14ac:dyDescent="0.25">
      <c r="A312" s="110">
        <v>26085</v>
      </c>
      <c r="B312" s="111">
        <v>3.56</v>
      </c>
      <c r="C312" s="105"/>
      <c r="D312" s="105"/>
      <c r="E312" s="105"/>
      <c r="F312" s="105"/>
      <c r="G312" s="105"/>
    </row>
    <row r="313" spans="1:7" x14ac:dyDescent="0.25">
      <c r="A313" s="110">
        <v>26115</v>
      </c>
      <c r="B313" s="111">
        <v>3.56</v>
      </c>
      <c r="C313" s="105"/>
      <c r="D313" s="105"/>
      <c r="E313" s="105"/>
      <c r="F313" s="105"/>
      <c r="G313" s="105"/>
    </row>
    <row r="314" spans="1:7" x14ac:dyDescent="0.25">
      <c r="A314" s="110">
        <v>26146</v>
      </c>
      <c r="B314" s="111">
        <v>3.56</v>
      </c>
      <c r="C314" s="105"/>
      <c r="D314" s="105"/>
      <c r="E314" s="105"/>
      <c r="F314" s="105"/>
      <c r="G314" s="105"/>
    </row>
    <row r="315" spans="1:7" x14ac:dyDescent="0.25">
      <c r="A315" s="110">
        <v>26177</v>
      </c>
      <c r="B315" s="111">
        <v>3.56</v>
      </c>
      <c r="C315" s="105"/>
      <c r="D315" s="105"/>
      <c r="E315" s="105"/>
      <c r="F315" s="105"/>
      <c r="G315" s="105"/>
    </row>
    <row r="316" spans="1:7" x14ac:dyDescent="0.25">
      <c r="A316" s="110">
        <v>26207</v>
      </c>
      <c r="B316" s="111">
        <v>3.56</v>
      </c>
      <c r="C316" s="105"/>
      <c r="D316" s="105"/>
      <c r="E316" s="105"/>
      <c r="F316" s="105"/>
      <c r="G316" s="105"/>
    </row>
    <row r="317" spans="1:7" x14ac:dyDescent="0.25">
      <c r="A317" s="110">
        <v>26238</v>
      </c>
      <c r="B317" s="111">
        <v>3.56</v>
      </c>
      <c r="C317" s="105"/>
      <c r="D317" s="105"/>
      <c r="E317" s="105"/>
      <c r="F317" s="105"/>
      <c r="G317" s="105"/>
    </row>
    <row r="318" spans="1:7" x14ac:dyDescent="0.25">
      <c r="A318" s="110">
        <v>26268</v>
      </c>
      <c r="B318" s="111">
        <v>3.56</v>
      </c>
      <c r="C318" s="105"/>
      <c r="D318" s="105"/>
      <c r="E318" s="105"/>
      <c r="F318" s="105"/>
      <c r="G318" s="105"/>
    </row>
    <row r="319" spans="1:7" x14ac:dyDescent="0.25">
      <c r="A319" s="110">
        <v>26299</v>
      </c>
      <c r="B319" s="111">
        <v>3.56</v>
      </c>
      <c r="C319" s="105"/>
      <c r="D319" s="105"/>
      <c r="E319" s="105"/>
      <c r="F319" s="105"/>
      <c r="G319" s="105"/>
    </row>
    <row r="320" spans="1:7" x14ac:dyDescent="0.25">
      <c r="A320" s="110">
        <v>26330</v>
      </c>
      <c r="B320" s="111">
        <v>3.56</v>
      </c>
      <c r="C320" s="105"/>
      <c r="D320" s="105"/>
      <c r="E320" s="105"/>
      <c r="F320" s="105"/>
      <c r="G320" s="105"/>
    </row>
    <row r="321" spans="1:7" x14ac:dyDescent="0.25">
      <c r="A321" s="110">
        <v>26359</v>
      </c>
      <c r="B321" s="111">
        <v>3.56</v>
      </c>
      <c r="C321" s="105"/>
      <c r="D321" s="105"/>
      <c r="E321" s="105"/>
      <c r="F321" s="105"/>
      <c r="G321" s="105"/>
    </row>
    <row r="322" spans="1:7" x14ac:dyDescent="0.25">
      <c r="A322" s="110">
        <v>26390</v>
      </c>
      <c r="B322" s="111">
        <v>3.56</v>
      </c>
      <c r="C322" s="105"/>
      <c r="D322" s="105"/>
      <c r="E322" s="105"/>
      <c r="F322" s="105"/>
      <c r="G322" s="105"/>
    </row>
    <row r="323" spans="1:7" x14ac:dyDescent="0.25">
      <c r="A323" s="110">
        <v>26420</v>
      </c>
      <c r="B323" s="111">
        <v>3.56</v>
      </c>
      <c r="C323" s="105"/>
      <c r="D323" s="105"/>
      <c r="E323" s="105"/>
      <c r="F323" s="105"/>
      <c r="G323" s="105"/>
    </row>
    <row r="324" spans="1:7" x14ac:dyDescent="0.25">
      <c r="A324" s="110">
        <v>26451</v>
      </c>
      <c r="B324" s="111">
        <v>3.56</v>
      </c>
      <c r="C324" s="105"/>
      <c r="D324" s="105"/>
      <c r="E324" s="105"/>
      <c r="F324" s="105"/>
      <c r="G324" s="105"/>
    </row>
    <row r="325" spans="1:7" x14ac:dyDescent="0.25">
      <c r="A325" s="110">
        <v>26481</v>
      </c>
      <c r="B325" s="111">
        <v>3.56</v>
      </c>
      <c r="C325" s="105"/>
      <c r="D325" s="105"/>
      <c r="E325" s="105"/>
      <c r="F325" s="105"/>
      <c r="G325" s="105"/>
    </row>
    <row r="326" spans="1:7" x14ac:dyDescent="0.25">
      <c r="A326" s="110">
        <v>26512</v>
      </c>
      <c r="B326" s="111">
        <v>3.56</v>
      </c>
      <c r="C326" s="105"/>
      <c r="D326" s="105"/>
      <c r="E326" s="105"/>
      <c r="F326" s="105"/>
      <c r="G326" s="105"/>
    </row>
    <row r="327" spans="1:7" x14ac:dyDescent="0.25">
      <c r="A327" s="110">
        <v>26543</v>
      </c>
      <c r="B327" s="111">
        <v>3.56</v>
      </c>
      <c r="C327" s="105"/>
      <c r="D327" s="105"/>
      <c r="E327" s="105"/>
      <c r="F327" s="105"/>
      <c r="G327" s="105"/>
    </row>
    <row r="328" spans="1:7" x14ac:dyDescent="0.25">
      <c r="A328" s="110">
        <v>26573</v>
      </c>
      <c r="B328" s="111">
        <v>3.56</v>
      </c>
      <c r="C328" s="105"/>
      <c r="D328" s="105"/>
      <c r="E328" s="105"/>
      <c r="F328" s="105"/>
      <c r="G328" s="105"/>
    </row>
    <row r="329" spans="1:7" x14ac:dyDescent="0.25">
      <c r="A329" s="110">
        <v>26604</v>
      </c>
      <c r="B329" s="111">
        <v>3.56</v>
      </c>
      <c r="C329" s="105"/>
      <c r="D329" s="105"/>
      <c r="E329" s="105"/>
      <c r="F329" s="105"/>
      <c r="G329" s="105"/>
    </row>
    <row r="330" spans="1:7" x14ac:dyDescent="0.25">
      <c r="A330" s="110">
        <v>26634</v>
      </c>
      <c r="B330" s="111">
        <v>3.56</v>
      </c>
      <c r="C330" s="105"/>
      <c r="D330" s="105"/>
      <c r="E330" s="105"/>
      <c r="F330" s="105"/>
      <c r="G330" s="105"/>
    </row>
    <row r="331" spans="1:7" x14ac:dyDescent="0.25">
      <c r="A331" s="110">
        <v>26665</v>
      </c>
      <c r="B331" s="111">
        <v>3.56</v>
      </c>
      <c r="C331" s="105"/>
      <c r="D331" s="105"/>
      <c r="E331" s="105"/>
      <c r="F331" s="105"/>
      <c r="G331" s="105"/>
    </row>
    <row r="332" spans="1:7" x14ac:dyDescent="0.25">
      <c r="A332" s="110">
        <v>26696</v>
      </c>
      <c r="B332" s="111">
        <v>3.56</v>
      </c>
      <c r="C332" s="105"/>
      <c r="D332" s="105"/>
      <c r="E332" s="105"/>
      <c r="F332" s="105"/>
      <c r="G332" s="105"/>
    </row>
    <row r="333" spans="1:7" x14ac:dyDescent="0.25">
      <c r="A333" s="110">
        <v>26724</v>
      </c>
      <c r="B333" s="111">
        <v>3.56</v>
      </c>
      <c r="C333" s="105"/>
      <c r="D333" s="105"/>
      <c r="E333" s="105"/>
      <c r="F333" s="105"/>
      <c r="G333" s="105"/>
    </row>
    <row r="334" spans="1:7" x14ac:dyDescent="0.25">
      <c r="A334" s="110">
        <v>26755</v>
      </c>
      <c r="B334" s="111">
        <v>3.56</v>
      </c>
      <c r="C334" s="105"/>
      <c r="D334" s="105"/>
      <c r="E334" s="105"/>
      <c r="F334" s="105"/>
      <c r="G334" s="105"/>
    </row>
    <row r="335" spans="1:7" x14ac:dyDescent="0.25">
      <c r="A335" s="110">
        <v>26785</v>
      </c>
      <c r="B335" s="111">
        <v>3.56</v>
      </c>
      <c r="C335" s="105"/>
      <c r="D335" s="105"/>
      <c r="E335" s="105"/>
      <c r="F335" s="105"/>
      <c r="G335" s="105"/>
    </row>
    <row r="336" spans="1:7" x14ac:dyDescent="0.25">
      <c r="A336" s="110">
        <v>26816</v>
      </c>
      <c r="B336" s="111">
        <v>3.56</v>
      </c>
      <c r="C336" s="105"/>
      <c r="D336" s="105"/>
      <c r="E336" s="105"/>
      <c r="F336" s="105"/>
      <c r="G336" s="105"/>
    </row>
    <row r="337" spans="1:7" x14ac:dyDescent="0.25">
      <c r="A337" s="110">
        <v>26846</v>
      </c>
      <c r="B337" s="111">
        <v>3.56</v>
      </c>
      <c r="C337" s="105"/>
      <c r="D337" s="105"/>
      <c r="E337" s="105"/>
      <c r="F337" s="105"/>
      <c r="G337" s="105"/>
    </row>
    <row r="338" spans="1:7" x14ac:dyDescent="0.25">
      <c r="A338" s="110">
        <v>26877</v>
      </c>
      <c r="B338" s="111">
        <v>4.3099999999999996</v>
      </c>
      <c r="C338" s="105"/>
      <c r="D338" s="105"/>
      <c r="E338" s="105"/>
      <c r="F338" s="105"/>
      <c r="G338" s="105"/>
    </row>
    <row r="339" spans="1:7" x14ac:dyDescent="0.25">
      <c r="A339" s="110">
        <v>26908</v>
      </c>
      <c r="B339" s="111">
        <v>4.3099999999999996</v>
      </c>
      <c r="C339" s="105"/>
      <c r="D339" s="105"/>
      <c r="E339" s="105"/>
      <c r="F339" s="105"/>
      <c r="G339" s="105"/>
    </row>
    <row r="340" spans="1:7" x14ac:dyDescent="0.25">
      <c r="A340" s="110">
        <v>26938</v>
      </c>
      <c r="B340" s="111">
        <v>4.3099999999999996</v>
      </c>
      <c r="C340" s="105"/>
      <c r="D340" s="105"/>
      <c r="E340" s="105"/>
      <c r="F340" s="105"/>
      <c r="G340" s="105"/>
    </row>
    <row r="341" spans="1:7" x14ac:dyDescent="0.25">
      <c r="A341" s="110">
        <v>26969</v>
      </c>
      <c r="B341" s="111">
        <v>4.3099999999999996</v>
      </c>
      <c r="C341" s="105"/>
      <c r="D341" s="105"/>
      <c r="E341" s="105"/>
      <c r="F341" s="105"/>
      <c r="G341" s="105"/>
    </row>
    <row r="342" spans="1:7" x14ac:dyDescent="0.25">
      <c r="A342" s="110">
        <v>26999</v>
      </c>
      <c r="B342" s="111">
        <v>4.3099999999999996</v>
      </c>
      <c r="C342" s="105"/>
      <c r="D342" s="105"/>
      <c r="E342" s="105"/>
      <c r="F342" s="105"/>
      <c r="G342" s="105"/>
    </row>
    <row r="343" spans="1:7" x14ac:dyDescent="0.25">
      <c r="A343" s="110">
        <v>27030</v>
      </c>
      <c r="B343" s="111">
        <v>10.11</v>
      </c>
      <c r="C343" s="105"/>
      <c r="D343" s="105"/>
      <c r="E343" s="105"/>
      <c r="F343" s="105"/>
      <c r="G343" s="105"/>
    </row>
    <row r="344" spans="1:7" x14ac:dyDescent="0.25">
      <c r="A344" s="110">
        <v>27061</v>
      </c>
      <c r="B344" s="111">
        <v>10.11</v>
      </c>
      <c r="C344" s="105"/>
      <c r="D344" s="105"/>
      <c r="E344" s="105"/>
      <c r="F344" s="105"/>
      <c r="G344" s="105"/>
    </row>
    <row r="345" spans="1:7" x14ac:dyDescent="0.25">
      <c r="A345" s="110">
        <v>27089</v>
      </c>
      <c r="B345" s="111">
        <v>10.11</v>
      </c>
      <c r="C345" s="105"/>
      <c r="D345" s="105"/>
      <c r="E345" s="105"/>
      <c r="F345" s="105"/>
      <c r="G345" s="105"/>
    </row>
    <row r="346" spans="1:7" x14ac:dyDescent="0.25">
      <c r="A346" s="110">
        <v>27120</v>
      </c>
      <c r="B346" s="111">
        <v>10.11</v>
      </c>
      <c r="C346" s="105"/>
      <c r="D346" s="105"/>
      <c r="E346" s="105"/>
      <c r="F346" s="105"/>
      <c r="G346" s="105"/>
    </row>
    <row r="347" spans="1:7" x14ac:dyDescent="0.25">
      <c r="A347" s="110">
        <v>27150</v>
      </c>
      <c r="B347" s="111">
        <v>10.11</v>
      </c>
      <c r="C347" s="105"/>
      <c r="D347" s="105"/>
      <c r="E347" s="105"/>
      <c r="F347" s="105"/>
      <c r="G347" s="105"/>
    </row>
    <row r="348" spans="1:7" x14ac:dyDescent="0.25">
      <c r="A348" s="110">
        <v>27181</v>
      </c>
      <c r="B348" s="111">
        <v>10.11</v>
      </c>
      <c r="C348" s="105"/>
      <c r="D348" s="105"/>
      <c r="E348" s="105"/>
      <c r="F348" s="105"/>
      <c r="G348" s="105"/>
    </row>
    <row r="349" spans="1:7" x14ac:dyDescent="0.25">
      <c r="A349" s="110">
        <v>27211</v>
      </c>
      <c r="B349" s="111">
        <v>10.11</v>
      </c>
      <c r="C349" s="105"/>
      <c r="D349" s="105"/>
      <c r="E349" s="105"/>
      <c r="F349" s="105"/>
      <c r="G349" s="105"/>
    </row>
    <row r="350" spans="1:7" x14ac:dyDescent="0.25">
      <c r="A350" s="110">
        <v>27242</v>
      </c>
      <c r="B350" s="111">
        <v>10.11</v>
      </c>
      <c r="C350" s="105"/>
      <c r="D350" s="105"/>
      <c r="E350" s="105"/>
      <c r="F350" s="105"/>
      <c r="G350" s="105"/>
    </row>
    <row r="351" spans="1:7" x14ac:dyDescent="0.25">
      <c r="A351" s="110">
        <v>27273</v>
      </c>
      <c r="B351" s="111">
        <v>10.11</v>
      </c>
      <c r="C351" s="105"/>
      <c r="D351" s="105"/>
      <c r="E351" s="105"/>
      <c r="F351" s="105"/>
      <c r="G351" s="105"/>
    </row>
    <row r="352" spans="1:7" x14ac:dyDescent="0.25">
      <c r="A352" s="110">
        <v>27303</v>
      </c>
      <c r="B352" s="111">
        <v>11.16</v>
      </c>
      <c r="C352" s="105"/>
      <c r="D352" s="105"/>
      <c r="E352" s="105"/>
      <c r="F352" s="105"/>
      <c r="G352" s="105"/>
    </row>
    <row r="353" spans="1:7" x14ac:dyDescent="0.25">
      <c r="A353" s="110">
        <v>27334</v>
      </c>
      <c r="B353" s="111">
        <v>11.16</v>
      </c>
      <c r="C353" s="105"/>
      <c r="D353" s="105"/>
      <c r="E353" s="105"/>
      <c r="F353" s="105"/>
      <c r="G353" s="105"/>
    </row>
    <row r="354" spans="1:7" x14ac:dyDescent="0.25">
      <c r="A354" s="110">
        <v>27364</v>
      </c>
      <c r="B354" s="111">
        <v>11.16</v>
      </c>
      <c r="C354" s="105"/>
      <c r="D354" s="105"/>
      <c r="E354" s="105"/>
      <c r="F354" s="105"/>
      <c r="G354" s="105"/>
    </row>
    <row r="355" spans="1:7" x14ac:dyDescent="0.25">
      <c r="A355" s="110">
        <v>27395</v>
      </c>
      <c r="B355" s="111">
        <v>11.16</v>
      </c>
      <c r="C355" s="105"/>
      <c r="D355" s="105"/>
      <c r="E355" s="105"/>
      <c r="F355" s="105"/>
      <c r="G355" s="105"/>
    </row>
    <row r="356" spans="1:7" x14ac:dyDescent="0.25">
      <c r="A356" s="110">
        <v>27426</v>
      </c>
      <c r="B356" s="111">
        <v>11.16</v>
      </c>
      <c r="C356" s="105"/>
      <c r="D356" s="105"/>
      <c r="E356" s="105"/>
      <c r="F356" s="105"/>
      <c r="G356" s="105"/>
    </row>
    <row r="357" spans="1:7" x14ac:dyDescent="0.25">
      <c r="A357" s="110">
        <v>27454</v>
      </c>
      <c r="B357" s="111">
        <v>11.16</v>
      </c>
      <c r="C357" s="105"/>
      <c r="D357" s="105"/>
      <c r="E357" s="105"/>
      <c r="F357" s="105"/>
      <c r="G357" s="105"/>
    </row>
    <row r="358" spans="1:7" x14ac:dyDescent="0.25">
      <c r="A358" s="110">
        <v>27485</v>
      </c>
      <c r="B358" s="111">
        <v>11.16</v>
      </c>
      <c r="C358" s="105"/>
      <c r="D358" s="105"/>
      <c r="E358" s="105"/>
      <c r="F358" s="105"/>
      <c r="G358" s="105"/>
    </row>
    <row r="359" spans="1:7" x14ac:dyDescent="0.25">
      <c r="A359" s="110">
        <v>27515</v>
      </c>
      <c r="B359" s="111">
        <v>11.16</v>
      </c>
      <c r="C359" s="105"/>
      <c r="D359" s="105"/>
      <c r="E359" s="105"/>
      <c r="F359" s="105"/>
      <c r="G359" s="105"/>
    </row>
    <row r="360" spans="1:7" x14ac:dyDescent="0.25">
      <c r="A360" s="110">
        <v>27546</v>
      </c>
      <c r="B360" s="111">
        <v>11.16</v>
      </c>
      <c r="C360" s="105"/>
      <c r="D360" s="105"/>
      <c r="E360" s="105"/>
      <c r="F360" s="105"/>
      <c r="G360" s="105"/>
    </row>
    <row r="361" spans="1:7" x14ac:dyDescent="0.25">
      <c r="A361" s="110">
        <v>27576</v>
      </c>
      <c r="B361" s="111">
        <v>11.16</v>
      </c>
      <c r="C361" s="105"/>
      <c r="D361" s="105"/>
      <c r="E361" s="105"/>
      <c r="F361" s="105"/>
      <c r="G361" s="105"/>
    </row>
    <row r="362" spans="1:7" x14ac:dyDescent="0.25">
      <c r="A362" s="110">
        <v>27607</v>
      </c>
      <c r="B362" s="111">
        <v>11.16</v>
      </c>
      <c r="C362" s="105"/>
      <c r="D362" s="105"/>
      <c r="E362" s="105"/>
      <c r="F362" s="105"/>
      <c r="G362" s="105"/>
    </row>
    <row r="363" spans="1:7" x14ac:dyDescent="0.25">
      <c r="A363" s="110">
        <v>27638</v>
      </c>
      <c r="B363" s="111">
        <v>11.16</v>
      </c>
      <c r="C363" s="105"/>
      <c r="D363" s="105"/>
      <c r="E363" s="105"/>
      <c r="F363" s="105"/>
      <c r="G363" s="105"/>
    </row>
    <row r="364" spans="1:7" x14ac:dyDescent="0.25">
      <c r="A364" s="110">
        <v>27668</v>
      </c>
      <c r="B364" s="111">
        <v>11.16</v>
      </c>
      <c r="C364" s="105"/>
      <c r="D364" s="105"/>
      <c r="E364" s="105"/>
      <c r="F364" s="105"/>
      <c r="G364" s="105"/>
    </row>
    <row r="365" spans="1:7" x14ac:dyDescent="0.25">
      <c r="A365" s="110">
        <v>27699</v>
      </c>
      <c r="B365" s="111">
        <v>11.16</v>
      </c>
      <c r="C365" s="105"/>
      <c r="D365" s="105"/>
      <c r="E365" s="105"/>
      <c r="F365" s="105"/>
      <c r="G365" s="105"/>
    </row>
    <row r="366" spans="1:7" x14ac:dyDescent="0.25">
      <c r="A366" s="110">
        <v>27729</v>
      </c>
      <c r="B366" s="111">
        <v>11.16</v>
      </c>
      <c r="C366" s="105"/>
      <c r="D366" s="105"/>
      <c r="E366" s="105"/>
      <c r="F366" s="105"/>
      <c r="G366" s="105"/>
    </row>
    <row r="367" spans="1:7" x14ac:dyDescent="0.25">
      <c r="A367" s="110">
        <v>27760</v>
      </c>
      <c r="B367" s="111">
        <v>11.16</v>
      </c>
      <c r="C367" s="105"/>
      <c r="D367" s="105"/>
      <c r="E367" s="105"/>
      <c r="F367" s="105"/>
      <c r="G367" s="105"/>
    </row>
    <row r="368" spans="1:7" x14ac:dyDescent="0.25">
      <c r="A368" s="110">
        <v>27791</v>
      </c>
      <c r="B368" s="111">
        <v>12.03</v>
      </c>
      <c r="C368" s="105"/>
      <c r="D368" s="105"/>
      <c r="E368" s="105"/>
      <c r="F368" s="105"/>
      <c r="G368" s="105"/>
    </row>
    <row r="369" spans="1:7" x14ac:dyDescent="0.25">
      <c r="A369" s="110">
        <v>27820</v>
      </c>
      <c r="B369" s="111">
        <v>12.1</v>
      </c>
      <c r="C369" s="105"/>
      <c r="D369" s="105"/>
      <c r="E369" s="105"/>
      <c r="F369" s="105"/>
      <c r="G369" s="105"/>
    </row>
    <row r="370" spans="1:7" x14ac:dyDescent="0.25">
      <c r="A370" s="110">
        <v>27851</v>
      </c>
      <c r="B370" s="111">
        <v>12.17</v>
      </c>
      <c r="C370" s="105"/>
      <c r="D370" s="105"/>
      <c r="E370" s="105"/>
      <c r="F370" s="105"/>
      <c r="G370" s="105"/>
    </row>
    <row r="371" spans="1:7" x14ac:dyDescent="0.25">
      <c r="A371" s="110">
        <v>27881</v>
      </c>
      <c r="B371" s="111">
        <v>12.17</v>
      </c>
      <c r="C371" s="105"/>
      <c r="D371" s="105"/>
      <c r="E371" s="105"/>
      <c r="F371" s="105"/>
      <c r="G371" s="105"/>
    </row>
    <row r="372" spans="1:7" x14ac:dyDescent="0.25">
      <c r="A372" s="110">
        <v>27912</v>
      </c>
      <c r="B372" s="111">
        <v>12.17</v>
      </c>
      <c r="C372" s="105"/>
      <c r="D372" s="105"/>
      <c r="E372" s="105"/>
      <c r="F372" s="105"/>
      <c r="G372" s="105"/>
    </row>
    <row r="373" spans="1:7" x14ac:dyDescent="0.25">
      <c r="A373" s="110">
        <v>27942</v>
      </c>
      <c r="B373" s="111">
        <v>12.17</v>
      </c>
      <c r="C373" s="105"/>
      <c r="D373" s="105"/>
      <c r="E373" s="105"/>
      <c r="F373" s="105"/>
      <c r="G373" s="105"/>
    </row>
    <row r="374" spans="1:7" x14ac:dyDescent="0.25">
      <c r="A374" s="110">
        <v>27973</v>
      </c>
      <c r="B374" s="111">
        <v>12.17</v>
      </c>
      <c r="C374" s="105"/>
      <c r="D374" s="105"/>
      <c r="E374" s="105"/>
      <c r="F374" s="105"/>
      <c r="G374" s="105"/>
    </row>
    <row r="375" spans="1:7" x14ac:dyDescent="0.25">
      <c r="A375" s="110">
        <v>28004</v>
      </c>
      <c r="B375" s="111">
        <v>13.9</v>
      </c>
      <c r="C375" s="105"/>
      <c r="D375" s="105"/>
      <c r="E375" s="105"/>
      <c r="F375" s="105"/>
      <c r="G375" s="105"/>
    </row>
    <row r="376" spans="1:7" x14ac:dyDescent="0.25">
      <c r="A376" s="110">
        <v>28034</v>
      </c>
      <c r="B376" s="111">
        <v>13.9</v>
      </c>
      <c r="C376" s="105"/>
      <c r="D376" s="105"/>
      <c r="E376" s="105"/>
      <c r="F376" s="105"/>
      <c r="G376" s="105"/>
    </row>
    <row r="377" spans="1:7" x14ac:dyDescent="0.25">
      <c r="A377" s="110">
        <v>28065</v>
      </c>
      <c r="B377" s="111">
        <v>13.9</v>
      </c>
      <c r="C377" s="105"/>
      <c r="D377" s="105"/>
      <c r="E377" s="105"/>
      <c r="F377" s="105"/>
      <c r="G377" s="105"/>
    </row>
    <row r="378" spans="1:7" x14ac:dyDescent="0.25">
      <c r="A378" s="110">
        <v>28095</v>
      </c>
      <c r="B378" s="111">
        <v>13.9</v>
      </c>
      <c r="C378" s="105"/>
      <c r="D378" s="105"/>
      <c r="E378" s="105"/>
      <c r="F378" s="105"/>
      <c r="G378" s="105"/>
    </row>
    <row r="379" spans="1:7" x14ac:dyDescent="0.25">
      <c r="A379" s="110">
        <v>28126</v>
      </c>
      <c r="B379" s="111">
        <v>13.9</v>
      </c>
      <c r="C379" s="105"/>
      <c r="D379" s="105"/>
      <c r="E379" s="105"/>
      <c r="F379" s="105"/>
      <c r="G379" s="105"/>
    </row>
    <row r="380" spans="1:7" x14ac:dyDescent="0.25">
      <c r="A380" s="110">
        <v>28157</v>
      </c>
      <c r="B380" s="111">
        <v>13.9</v>
      </c>
      <c r="C380" s="105"/>
      <c r="D380" s="105"/>
      <c r="E380" s="105"/>
      <c r="F380" s="105"/>
      <c r="G380" s="105"/>
    </row>
    <row r="381" spans="1:7" x14ac:dyDescent="0.25">
      <c r="A381" s="110">
        <v>28185</v>
      </c>
      <c r="B381" s="111">
        <v>13.9</v>
      </c>
      <c r="C381" s="105"/>
      <c r="D381" s="105"/>
      <c r="E381" s="105"/>
      <c r="F381" s="105"/>
      <c r="G381" s="105"/>
    </row>
    <row r="382" spans="1:7" x14ac:dyDescent="0.25">
      <c r="A382" s="110">
        <v>28216</v>
      </c>
      <c r="B382" s="111">
        <v>13.9</v>
      </c>
      <c r="C382" s="105"/>
      <c r="D382" s="105"/>
      <c r="E382" s="105"/>
      <c r="F382" s="105"/>
      <c r="G382" s="105"/>
    </row>
    <row r="383" spans="1:7" x14ac:dyDescent="0.25">
      <c r="A383" s="110">
        <v>28246</v>
      </c>
      <c r="B383" s="111">
        <v>13.9</v>
      </c>
      <c r="C383" s="105"/>
      <c r="D383" s="105"/>
      <c r="E383" s="105"/>
      <c r="F383" s="105"/>
      <c r="G383" s="105"/>
    </row>
    <row r="384" spans="1:7" x14ac:dyDescent="0.25">
      <c r="A384" s="110">
        <v>28277</v>
      </c>
      <c r="B384" s="111">
        <v>13.9</v>
      </c>
      <c r="C384" s="105"/>
      <c r="D384" s="105"/>
      <c r="E384" s="105"/>
      <c r="F384" s="105"/>
      <c r="G384" s="105"/>
    </row>
    <row r="385" spans="1:7" x14ac:dyDescent="0.25">
      <c r="A385" s="110">
        <v>28307</v>
      </c>
      <c r="B385" s="111">
        <v>13.9</v>
      </c>
      <c r="C385" s="105"/>
      <c r="D385" s="105"/>
      <c r="E385" s="105"/>
      <c r="F385" s="105"/>
      <c r="G385" s="105"/>
    </row>
    <row r="386" spans="1:7" x14ac:dyDescent="0.25">
      <c r="A386" s="110">
        <v>28338</v>
      </c>
      <c r="B386" s="111">
        <v>14.85</v>
      </c>
      <c r="C386" s="105"/>
      <c r="D386" s="105"/>
      <c r="E386" s="105"/>
      <c r="F386" s="105"/>
      <c r="G386" s="105"/>
    </row>
    <row r="387" spans="1:7" x14ac:dyDescent="0.25">
      <c r="A387" s="110">
        <v>28369</v>
      </c>
      <c r="B387" s="111">
        <v>14.85</v>
      </c>
      <c r="C387" s="105"/>
      <c r="D387" s="105"/>
      <c r="E387" s="105"/>
      <c r="F387" s="105"/>
      <c r="G387" s="105"/>
    </row>
    <row r="388" spans="1:7" x14ac:dyDescent="0.25">
      <c r="A388" s="110">
        <v>28399</v>
      </c>
      <c r="B388" s="111">
        <v>14.85</v>
      </c>
      <c r="C388" s="105"/>
      <c r="D388" s="105"/>
      <c r="E388" s="105"/>
      <c r="F388" s="105"/>
      <c r="G388" s="105"/>
    </row>
    <row r="389" spans="1:7" x14ac:dyDescent="0.25">
      <c r="A389" s="110">
        <v>28430</v>
      </c>
      <c r="B389" s="111">
        <v>14.85</v>
      </c>
      <c r="C389" s="105"/>
      <c r="D389" s="105"/>
      <c r="E389" s="105"/>
      <c r="F389" s="105"/>
      <c r="G389" s="105"/>
    </row>
    <row r="390" spans="1:7" x14ac:dyDescent="0.25">
      <c r="A390" s="110">
        <v>28460</v>
      </c>
      <c r="B390" s="111">
        <v>14.85</v>
      </c>
      <c r="C390" s="105"/>
      <c r="D390" s="105"/>
      <c r="E390" s="105"/>
      <c r="F390" s="105"/>
      <c r="G390" s="105"/>
    </row>
    <row r="391" spans="1:7" x14ac:dyDescent="0.25">
      <c r="A391" s="110">
        <v>28491</v>
      </c>
      <c r="B391" s="111">
        <v>14.85</v>
      </c>
      <c r="C391" s="105"/>
      <c r="D391" s="105"/>
      <c r="E391" s="105"/>
      <c r="F391" s="105"/>
      <c r="G391" s="105"/>
    </row>
    <row r="392" spans="1:7" x14ac:dyDescent="0.25">
      <c r="A392" s="110">
        <v>28522</v>
      </c>
      <c r="B392" s="111">
        <v>14.85</v>
      </c>
      <c r="C392" s="105"/>
      <c r="D392" s="105"/>
      <c r="E392" s="105"/>
      <c r="F392" s="105"/>
      <c r="G392" s="105"/>
    </row>
    <row r="393" spans="1:7" x14ac:dyDescent="0.25">
      <c r="A393" s="110">
        <v>28550</v>
      </c>
      <c r="B393" s="111">
        <v>14.85</v>
      </c>
      <c r="C393" s="105"/>
      <c r="D393" s="105"/>
      <c r="E393" s="105"/>
      <c r="F393" s="105"/>
      <c r="G393" s="105"/>
    </row>
    <row r="394" spans="1:7" x14ac:dyDescent="0.25">
      <c r="A394" s="110">
        <v>28581</v>
      </c>
      <c r="B394" s="111">
        <v>14.85</v>
      </c>
      <c r="C394" s="105"/>
      <c r="D394" s="105"/>
      <c r="E394" s="105"/>
      <c r="F394" s="105"/>
      <c r="G394" s="105"/>
    </row>
    <row r="395" spans="1:7" x14ac:dyDescent="0.25">
      <c r="A395" s="110">
        <v>28611</v>
      </c>
      <c r="B395" s="111">
        <v>14.85</v>
      </c>
      <c r="C395" s="105"/>
      <c r="D395" s="105"/>
      <c r="E395" s="105"/>
      <c r="F395" s="105"/>
      <c r="G395" s="105"/>
    </row>
    <row r="396" spans="1:7" x14ac:dyDescent="0.25">
      <c r="A396" s="110">
        <v>28642</v>
      </c>
      <c r="B396" s="111">
        <v>14.85</v>
      </c>
      <c r="C396" s="105"/>
      <c r="D396" s="105"/>
      <c r="E396" s="105"/>
      <c r="F396" s="105"/>
      <c r="G396" s="105"/>
    </row>
    <row r="397" spans="1:7" x14ac:dyDescent="0.25">
      <c r="A397" s="110">
        <v>28672</v>
      </c>
      <c r="B397" s="111">
        <v>14.85</v>
      </c>
      <c r="C397" s="105"/>
      <c r="D397" s="105"/>
      <c r="E397" s="105"/>
      <c r="F397" s="105"/>
      <c r="G397" s="105"/>
    </row>
    <row r="398" spans="1:7" x14ac:dyDescent="0.25">
      <c r="A398" s="110">
        <v>28703</v>
      </c>
      <c r="B398" s="111">
        <v>14.85</v>
      </c>
      <c r="C398" s="105"/>
      <c r="D398" s="105"/>
      <c r="E398" s="105"/>
      <c r="F398" s="105"/>
      <c r="G398" s="105"/>
    </row>
    <row r="399" spans="1:7" x14ac:dyDescent="0.25">
      <c r="A399" s="110">
        <v>28734</v>
      </c>
      <c r="B399" s="111">
        <v>14.85</v>
      </c>
      <c r="C399" s="105"/>
      <c r="D399" s="105"/>
      <c r="E399" s="105"/>
      <c r="F399" s="105"/>
      <c r="G399" s="105"/>
    </row>
    <row r="400" spans="1:7" x14ac:dyDescent="0.25">
      <c r="A400" s="110">
        <v>28764</v>
      </c>
      <c r="B400" s="111">
        <v>14.85</v>
      </c>
      <c r="C400" s="105"/>
      <c r="D400" s="105"/>
      <c r="E400" s="105"/>
      <c r="F400" s="105"/>
      <c r="G400" s="105"/>
    </row>
    <row r="401" spans="1:7" x14ac:dyDescent="0.25">
      <c r="A401" s="110">
        <v>28795</v>
      </c>
      <c r="B401" s="111">
        <v>14.85</v>
      </c>
      <c r="C401" s="105"/>
      <c r="D401" s="105"/>
      <c r="E401" s="105"/>
      <c r="F401" s="105"/>
      <c r="G401" s="105"/>
    </row>
    <row r="402" spans="1:7" x14ac:dyDescent="0.25">
      <c r="A402" s="110">
        <v>28825</v>
      </c>
      <c r="B402" s="111">
        <v>14.85</v>
      </c>
      <c r="C402" s="105"/>
      <c r="D402" s="105"/>
      <c r="E402" s="105"/>
      <c r="F402" s="105"/>
      <c r="G402" s="105"/>
    </row>
    <row r="403" spans="1:7" x14ac:dyDescent="0.25">
      <c r="A403" s="110">
        <v>28856</v>
      </c>
      <c r="B403" s="111">
        <v>14.85</v>
      </c>
      <c r="C403" s="105"/>
      <c r="D403" s="105"/>
      <c r="E403" s="105"/>
      <c r="F403" s="105"/>
      <c r="G403" s="105"/>
    </row>
    <row r="404" spans="1:7" x14ac:dyDescent="0.25">
      <c r="A404" s="110">
        <v>28887</v>
      </c>
      <c r="B404" s="111">
        <v>15.85</v>
      </c>
      <c r="C404" s="105"/>
      <c r="D404" s="105"/>
      <c r="E404" s="105"/>
      <c r="F404" s="105"/>
      <c r="G404" s="105"/>
    </row>
    <row r="405" spans="1:7" x14ac:dyDescent="0.25">
      <c r="A405" s="110">
        <v>28915</v>
      </c>
      <c r="B405" s="111">
        <v>15.85</v>
      </c>
      <c r="C405" s="105"/>
      <c r="D405" s="105"/>
      <c r="E405" s="105"/>
      <c r="F405" s="105"/>
      <c r="G405" s="105"/>
    </row>
    <row r="406" spans="1:7" x14ac:dyDescent="0.25">
      <c r="A406" s="110">
        <v>28946</v>
      </c>
      <c r="B406" s="111">
        <v>15.85</v>
      </c>
      <c r="C406" s="105"/>
      <c r="D406" s="105"/>
      <c r="E406" s="105"/>
      <c r="F406" s="105"/>
      <c r="G406" s="105"/>
    </row>
    <row r="407" spans="1:7" x14ac:dyDescent="0.25">
      <c r="A407" s="110">
        <v>28976</v>
      </c>
      <c r="B407" s="111">
        <v>18.100000000000001</v>
      </c>
      <c r="C407" s="105"/>
      <c r="D407" s="105"/>
      <c r="E407" s="105"/>
      <c r="F407" s="105"/>
      <c r="G407" s="105"/>
    </row>
    <row r="408" spans="1:7" x14ac:dyDescent="0.25">
      <c r="A408" s="110">
        <v>29007</v>
      </c>
      <c r="B408" s="111">
        <v>19.100000000000001</v>
      </c>
      <c r="C408" s="105"/>
      <c r="D408" s="105"/>
      <c r="E408" s="105"/>
      <c r="F408" s="105"/>
      <c r="G408" s="105"/>
    </row>
    <row r="409" spans="1:7" x14ac:dyDescent="0.25">
      <c r="A409" s="110">
        <v>29037</v>
      </c>
      <c r="B409" s="111">
        <v>21.75</v>
      </c>
      <c r="C409" s="105"/>
      <c r="D409" s="105"/>
      <c r="E409" s="105"/>
      <c r="F409" s="105"/>
      <c r="G409" s="105"/>
    </row>
    <row r="410" spans="1:7" x14ac:dyDescent="0.25">
      <c r="A410" s="110">
        <v>29068</v>
      </c>
      <c r="B410" s="111">
        <v>26.5</v>
      </c>
      <c r="C410" s="105"/>
      <c r="D410" s="105"/>
      <c r="E410" s="105"/>
      <c r="F410" s="105"/>
      <c r="G410" s="105"/>
    </row>
    <row r="411" spans="1:7" x14ac:dyDescent="0.25">
      <c r="A411" s="110">
        <v>29099</v>
      </c>
      <c r="B411" s="111">
        <v>28.5</v>
      </c>
      <c r="C411" s="105"/>
      <c r="D411" s="105"/>
      <c r="E411" s="105"/>
      <c r="F411" s="105"/>
      <c r="G411" s="105"/>
    </row>
    <row r="412" spans="1:7" x14ac:dyDescent="0.25">
      <c r="A412" s="110">
        <v>29129</v>
      </c>
      <c r="B412" s="111">
        <v>29</v>
      </c>
      <c r="C412" s="105"/>
      <c r="D412" s="105"/>
      <c r="E412" s="105"/>
      <c r="F412" s="105"/>
      <c r="G412" s="105"/>
    </row>
    <row r="413" spans="1:7" x14ac:dyDescent="0.25">
      <c r="A413" s="110">
        <v>29160</v>
      </c>
      <c r="B413" s="111">
        <v>31</v>
      </c>
      <c r="C413" s="105"/>
      <c r="D413" s="105"/>
      <c r="E413" s="105"/>
      <c r="F413" s="105"/>
      <c r="G413" s="105"/>
    </row>
    <row r="414" spans="1:7" x14ac:dyDescent="0.25">
      <c r="A414" s="110">
        <v>29190</v>
      </c>
      <c r="B414" s="111">
        <v>32.5</v>
      </c>
      <c r="C414" s="105"/>
      <c r="D414" s="105"/>
      <c r="E414" s="105"/>
      <c r="F414" s="105"/>
      <c r="G414" s="105"/>
    </row>
    <row r="415" spans="1:7" x14ac:dyDescent="0.25">
      <c r="A415" s="110">
        <v>29221</v>
      </c>
      <c r="B415" s="111">
        <v>32.5</v>
      </c>
      <c r="C415" s="105"/>
      <c r="D415" s="105"/>
      <c r="E415" s="105"/>
      <c r="F415" s="105"/>
      <c r="G415" s="105"/>
    </row>
    <row r="416" spans="1:7" x14ac:dyDescent="0.25">
      <c r="A416" s="110">
        <v>29252</v>
      </c>
      <c r="B416" s="111">
        <v>37</v>
      </c>
      <c r="C416" s="105"/>
      <c r="D416" s="105"/>
      <c r="E416" s="105"/>
      <c r="F416" s="105"/>
      <c r="G416" s="105"/>
    </row>
    <row r="417" spans="1:7" x14ac:dyDescent="0.25">
      <c r="A417" s="110">
        <v>29281</v>
      </c>
      <c r="B417" s="111">
        <v>38</v>
      </c>
      <c r="C417" s="105"/>
      <c r="D417" s="105"/>
      <c r="E417" s="105"/>
      <c r="F417" s="105"/>
      <c r="G417" s="105"/>
    </row>
    <row r="418" spans="1:7" x14ac:dyDescent="0.25">
      <c r="A418" s="110">
        <v>29312</v>
      </c>
      <c r="B418" s="111">
        <v>39.5</v>
      </c>
      <c r="C418" s="105"/>
      <c r="D418" s="105"/>
      <c r="E418" s="105"/>
      <c r="F418" s="105"/>
      <c r="G418" s="105"/>
    </row>
    <row r="419" spans="1:7" x14ac:dyDescent="0.25">
      <c r="A419" s="110">
        <v>29342</v>
      </c>
      <c r="B419" s="111">
        <v>39.5</v>
      </c>
      <c r="C419" s="105"/>
      <c r="D419" s="105"/>
      <c r="E419" s="105"/>
      <c r="F419" s="105"/>
      <c r="G419" s="105"/>
    </row>
    <row r="420" spans="1:7" x14ac:dyDescent="0.25">
      <c r="A420" s="110">
        <v>29373</v>
      </c>
      <c r="B420" s="111">
        <v>39.5</v>
      </c>
      <c r="C420" s="105"/>
      <c r="D420" s="105"/>
      <c r="E420" s="105"/>
      <c r="F420" s="105"/>
      <c r="G420" s="105"/>
    </row>
    <row r="421" spans="1:7" x14ac:dyDescent="0.25">
      <c r="A421" s="110">
        <v>29403</v>
      </c>
      <c r="B421" s="111">
        <v>39.5</v>
      </c>
      <c r="C421" s="105"/>
      <c r="D421" s="105"/>
      <c r="E421" s="105"/>
      <c r="F421" s="105"/>
      <c r="G421" s="105"/>
    </row>
    <row r="422" spans="1:7" x14ac:dyDescent="0.25">
      <c r="A422" s="110">
        <v>29434</v>
      </c>
      <c r="B422" s="111">
        <v>38</v>
      </c>
      <c r="C422" s="105"/>
      <c r="D422" s="105"/>
      <c r="E422" s="105"/>
      <c r="F422" s="105"/>
      <c r="G422" s="105"/>
    </row>
    <row r="423" spans="1:7" x14ac:dyDescent="0.25">
      <c r="A423" s="110">
        <v>29465</v>
      </c>
      <c r="B423" s="111">
        <v>36</v>
      </c>
      <c r="C423" s="105"/>
      <c r="D423" s="105"/>
      <c r="E423" s="105"/>
      <c r="F423" s="105"/>
      <c r="G423" s="105"/>
    </row>
    <row r="424" spans="1:7" x14ac:dyDescent="0.25">
      <c r="A424" s="110">
        <v>29495</v>
      </c>
      <c r="B424" s="111">
        <v>36</v>
      </c>
      <c r="C424" s="105"/>
      <c r="D424" s="105"/>
      <c r="E424" s="105"/>
      <c r="F424" s="105"/>
      <c r="G424" s="105"/>
    </row>
    <row r="425" spans="1:7" x14ac:dyDescent="0.25">
      <c r="A425" s="110">
        <v>29526</v>
      </c>
      <c r="B425" s="111">
        <v>36</v>
      </c>
      <c r="C425" s="105"/>
      <c r="D425" s="105"/>
      <c r="E425" s="105"/>
      <c r="F425" s="105"/>
      <c r="G425" s="105"/>
    </row>
    <row r="426" spans="1:7" x14ac:dyDescent="0.25">
      <c r="A426" s="110">
        <v>29556</v>
      </c>
      <c r="B426" s="111">
        <v>37</v>
      </c>
      <c r="C426" s="105"/>
      <c r="D426" s="105"/>
      <c r="E426" s="105"/>
      <c r="F426" s="105"/>
      <c r="G426" s="105"/>
    </row>
    <row r="427" spans="1:7" x14ac:dyDescent="0.25">
      <c r="A427" s="110">
        <v>29587</v>
      </c>
      <c r="B427" s="111">
        <v>38</v>
      </c>
      <c r="C427" s="105"/>
      <c r="D427" s="105"/>
      <c r="E427" s="105"/>
      <c r="F427" s="105"/>
      <c r="G427" s="105"/>
    </row>
    <row r="428" spans="1:7" x14ac:dyDescent="0.25">
      <c r="A428" s="110">
        <v>29618</v>
      </c>
      <c r="B428" s="111">
        <v>38</v>
      </c>
      <c r="C428" s="105"/>
      <c r="D428" s="105"/>
      <c r="E428" s="105"/>
      <c r="F428" s="105"/>
      <c r="G428" s="105"/>
    </row>
    <row r="429" spans="1:7" x14ac:dyDescent="0.25">
      <c r="A429" s="110">
        <v>29646</v>
      </c>
      <c r="B429" s="111">
        <v>38</v>
      </c>
      <c r="C429" s="105"/>
      <c r="D429" s="105"/>
      <c r="E429" s="105"/>
      <c r="F429" s="105"/>
      <c r="G429" s="105"/>
    </row>
    <row r="430" spans="1:7" x14ac:dyDescent="0.25">
      <c r="A430" s="110">
        <v>29677</v>
      </c>
      <c r="B430" s="111">
        <v>38</v>
      </c>
      <c r="C430" s="105"/>
      <c r="D430" s="105"/>
      <c r="E430" s="105"/>
      <c r="F430" s="105"/>
      <c r="G430" s="105"/>
    </row>
    <row r="431" spans="1:7" x14ac:dyDescent="0.25">
      <c r="A431" s="110">
        <v>29707</v>
      </c>
      <c r="B431" s="111">
        <v>38</v>
      </c>
      <c r="C431" s="105"/>
      <c r="D431" s="105"/>
      <c r="E431" s="105"/>
      <c r="F431" s="105"/>
      <c r="G431" s="105"/>
    </row>
    <row r="432" spans="1:7" x14ac:dyDescent="0.25">
      <c r="A432" s="110">
        <v>29738</v>
      </c>
      <c r="B432" s="111">
        <v>36</v>
      </c>
      <c r="C432" s="105"/>
      <c r="D432" s="105"/>
      <c r="E432" s="105"/>
      <c r="F432" s="105"/>
      <c r="G432" s="105"/>
    </row>
    <row r="433" spans="1:7" x14ac:dyDescent="0.25">
      <c r="A433" s="110">
        <v>29768</v>
      </c>
      <c r="B433" s="111">
        <v>36</v>
      </c>
      <c r="C433" s="105"/>
      <c r="D433" s="105"/>
      <c r="E433" s="105"/>
      <c r="F433" s="105"/>
      <c r="G433" s="105"/>
    </row>
    <row r="434" spans="1:7" x14ac:dyDescent="0.25">
      <c r="A434" s="110">
        <v>29799</v>
      </c>
      <c r="B434" s="111">
        <v>36</v>
      </c>
      <c r="C434" s="105"/>
      <c r="D434" s="105"/>
      <c r="E434" s="105"/>
      <c r="F434" s="105"/>
      <c r="G434" s="105"/>
    </row>
    <row r="435" spans="1:7" x14ac:dyDescent="0.25">
      <c r="A435" s="110">
        <v>29830</v>
      </c>
      <c r="B435" s="111">
        <v>36</v>
      </c>
      <c r="C435" s="105"/>
      <c r="D435" s="105"/>
      <c r="E435" s="105"/>
      <c r="F435" s="105"/>
      <c r="G435" s="105"/>
    </row>
    <row r="436" spans="1:7" x14ac:dyDescent="0.25">
      <c r="A436" s="110">
        <v>29860</v>
      </c>
      <c r="B436" s="111">
        <v>35</v>
      </c>
      <c r="C436" s="105"/>
      <c r="D436" s="105"/>
      <c r="E436" s="105"/>
      <c r="F436" s="105"/>
      <c r="G436" s="105"/>
    </row>
    <row r="437" spans="1:7" x14ac:dyDescent="0.25">
      <c r="A437" s="110">
        <v>29891</v>
      </c>
      <c r="B437" s="111">
        <v>36</v>
      </c>
      <c r="C437" s="105"/>
      <c r="D437" s="105"/>
      <c r="E437" s="105"/>
      <c r="F437" s="105"/>
      <c r="G437" s="105"/>
    </row>
    <row r="438" spans="1:7" x14ac:dyDescent="0.25">
      <c r="A438" s="110">
        <v>29921</v>
      </c>
      <c r="B438" s="111">
        <v>35</v>
      </c>
      <c r="C438" s="105"/>
      <c r="D438" s="105"/>
      <c r="E438" s="105"/>
      <c r="F438" s="105"/>
      <c r="G438" s="105"/>
    </row>
    <row r="439" spans="1:7" x14ac:dyDescent="0.25">
      <c r="A439" s="110">
        <v>29952</v>
      </c>
      <c r="B439" s="111">
        <v>33.85</v>
      </c>
      <c r="C439" s="105"/>
      <c r="D439" s="105"/>
      <c r="E439" s="105"/>
      <c r="F439" s="105"/>
      <c r="G439" s="105"/>
    </row>
    <row r="440" spans="1:7" x14ac:dyDescent="0.25">
      <c r="A440" s="110">
        <v>29983</v>
      </c>
      <c r="B440" s="111">
        <v>31.56</v>
      </c>
      <c r="C440" s="105"/>
      <c r="D440" s="105"/>
      <c r="E440" s="105"/>
      <c r="F440" s="105"/>
      <c r="G440" s="105"/>
    </row>
    <row r="441" spans="1:7" x14ac:dyDescent="0.25">
      <c r="A441" s="110">
        <v>30011</v>
      </c>
      <c r="B441" s="111">
        <v>28.48</v>
      </c>
      <c r="C441" s="105"/>
      <c r="D441" s="105"/>
      <c r="E441" s="105"/>
      <c r="F441" s="105"/>
      <c r="G441" s="105"/>
    </row>
    <row r="442" spans="1:7" x14ac:dyDescent="0.25">
      <c r="A442" s="110">
        <v>30042</v>
      </c>
      <c r="B442" s="111">
        <v>33.450000000000003</v>
      </c>
      <c r="C442" s="105"/>
      <c r="D442" s="105"/>
      <c r="E442" s="105"/>
      <c r="F442" s="105"/>
      <c r="G442" s="105"/>
    </row>
    <row r="443" spans="1:7" x14ac:dyDescent="0.25">
      <c r="A443" s="110">
        <v>30072</v>
      </c>
      <c r="B443" s="111">
        <v>35.93</v>
      </c>
      <c r="C443" s="105"/>
      <c r="D443" s="105"/>
      <c r="E443" s="105"/>
      <c r="F443" s="105"/>
      <c r="G443" s="105"/>
    </row>
    <row r="444" spans="1:7" x14ac:dyDescent="0.25">
      <c r="A444" s="110">
        <v>30103</v>
      </c>
      <c r="B444" s="111">
        <v>35.07</v>
      </c>
      <c r="C444" s="105"/>
      <c r="D444" s="105"/>
      <c r="E444" s="105"/>
      <c r="F444" s="105"/>
      <c r="G444" s="105"/>
    </row>
    <row r="445" spans="1:7" x14ac:dyDescent="0.25">
      <c r="A445" s="110">
        <v>30133</v>
      </c>
      <c r="B445" s="111">
        <v>34.159999999999997</v>
      </c>
      <c r="C445" s="105"/>
      <c r="D445" s="105"/>
      <c r="E445" s="105"/>
      <c r="F445" s="105"/>
      <c r="G445" s="105"/>
    </row>
    <row r="446" spans="1:7" x14ac:dyDescent="0.25">
      <c r="A446" s="110">
        <v>30164</v>
      </c>
      <c r="B446" s="111">
        <v>33.950000000000003</v>
      </c>
      <c r="C446" s="105"/>
      <c r="D446" s="105"/>
      <c r="E446" s="105"/>
      <c r="F446" s="105"/>
      <c r="G446" s="105"/>
    </row>
    <row r="447" spans="1:7" x14ac:dyDescent="0.25">
      <c r="A447" s="110">
        <v>30195</v>
      </c>
      <c r="B447" s="111">
        <v>35.630000000000003</v>
      </c>
      <c r="C447" s="105"/>
      <c r="D447" s="105"/>
      <c r="E447" s="105"/>
      <c r="F447" s="105"/>
      <c r="G447" s="105"/>
    </row>
    <row r="448" spans="1:7" x14ac:dyDescent="0.25">
      <c r="A448" s="110">
        <v>30225</v>
      </c>
      <c r="B448" s="111">
        <v>35.68</v>
      </c>
      <c r="C448" s="105"/>
      <c r="D448" s="105"/>
      <c r="E448" s="105"/>
      <c r="F448" s="105"/>
      <c r="G448" s="105"/>
    </row>
    <row r="449" spans="1:7" x14ac:dyDescent="0.25">
      <c r="A449" s="110">
        <v>30256</v>
      </c>
      <c r="B449" s="111">
        <v>34.15</v>
      </c>
      <c r="C449" s="105"/>
      <c r="D449" s="105"/>
      <c r="E449" s="105"/>
      <c r="F449" s="105"/>
      <c r="G449" s="105"/>
    </row>
    <row r="450" spans="1:7" x14ac:dyDescent="0.25">
      <c r="A450" s="110">
        <v>30286</v>
      </c>
      <c r="B450" s="111">
        <v>31.72</v>
      </c>
      <c r="C450" s="105"/>
      <c r="D450" s="105"/>
      <c r="E450" s="105"/>
      <c r="F450" s="105"/>
      <c r="G450" s="105"/>
    </row>
    <row r="451" spans="1:7" x14ac:dyDescent="0.25">
      <c r="A451" s="110">
        <v>30317</v>
      </c>
      <c r="B451" s="111">
        <v>31.19</v>
      </c>
      <c r="C451" s="105"/>
      <c r="D451" s="105"/>
      <c r="E451" s="105"/>
      <c r="F451" s="105"/>
      <c r="G451" s="105"/>
    </row>
    <row r="452" spans="1:7" x14ac:dyDescent="0.25">
      <c r="A452" s="110">
        <v>30348</v>
      </c>
      <c r="B452" s="111">
        <v>28.95</v>
      </c>
      <c r="C452" s="105"/>
      <c r="D452" s="105"/>
      <c r="E452" s="105"/>
      <c r="F452" s="105"/>
      <c r="G452" s="105"/>
    </row>
    <row r="453" spans="1:7" x14ac:dyDescent="0.25">
      <c r="A453" s="110">
        <v>30376</v>
      </c>
      <c r="B453" s="111">
        <v>28.82</v>
      </c>
      <c r="C453" s="105"/>
      <c r="D453" s="105"/>
      <c r="E453" s="105"/>
      <c r="F453" s="105"/>
      <c r="G453" s="105"/>
    </row>
    <row r="454" spans="1:7" x14ac:dyDescent="0.25">
      <c r="A454" s="110">
        <v>30407</v>
      </c>
      <c r="B454" s="111">
        <v>30.61</v>
      </c>
      <c r="C454" s="105"/>
      <c r="D454" s="105"/>
      <c r="E454" s="105"/>
      <c r="F454" s="105"/>
      <c r="G454" s="105"/>
    </row>
    <row r="455" spans="1:7" x14ac:dyDescent="0.25">
      <c r="A455" s="110">
        <v>30437</v>
      </c>
      <c r="B455" s="111">
        <v>30</v>
      </c>
      <c r="C455" s="105"/>
      <c r="D455" s="105"/>
      <c r="E455" s="105"/>
      <c r="F455" s="105"/>
      <c r="G455" s="105"/>
    </row>
    <row r="456" spans="1:7" x14ac:dyDescent="0.25">
      <c r="A456" s="110">
        <v>30468</v>
      </c>
      <c r="B456" s="111">
        <v>31</v>
      </c>
      <c r="C456" s="105"/>
      <c r="D456" s="105"/>
      <c r="E456" s="105"/>
      <c r="F456" s="105"/>
      <c r="G456" s="105"/>
    </row>
    <row r="457" spans="1:7" x14ac:dyDescent="0.25">
      <c r="A457" s="110">
        <v>30498</v>
      </c>
      <c r="B457" s="111">
        <v>31.66</v>
      </c>
      <c r="C457" s="105"/>
      <c r="D457" s="105"/>
      <c r="E457" s="105"/>
      <c r="F457" s="105"/>
      <c r="G457" s="105"/>
    </row>
    <row r="458" spans="1:7" x14ac:dyDescent="0.25">
      <c r="A458" s="110">
        <v>30529</v>
      </c>
      <c r="B458" s="111">
        <v>31.91</v>
      </c>
      <c r="C458" s="105"/>
      <c r="D458" s="105"/>
      <c r="E458" s="105"/>
      <c r="F458" s="105"/>
      <c r="G458" s="105"/>
    </row>
    <row r="459" spans="1:7" x14ac:dyDescent="0.25">
      <c r="A459" s="110">
        <v>30560</v>
      </c>
      <c r="B459" s="111">
        <v>31.11</v>
      </c>
      <c r="C459" s="105"/>
      <c r="D459" s="105"/>
      <c r="E459" s="105"/>
      <c r="F459" s="105"/>
      <c r="G459" s="105"/>
    </row>
    <row r="460" spans="1:7" x14ac:dyDescent="0.25">
      <c r="A460" s="110">
        <v>30590</v>
      </c>
      <c r="B460" s="111">
        <v>30.41</v>
      </c>
      <c r="C460" s="105"/>
      <c r="D460" s="105"/>
      <c r="E460" s="105"/>
      <c r="F460" s="105"/>
      <c r="G460" s="105"/>
    </row>
    <row r="461" spans="1:7" x14ac:dyDescent="0.25">
      <c r="A461" s="110">
        <v>30621</v>
      </c>
      <c r="B461" s="111">
        <v>29.84</v>
      </c>
      <c r="C461" s="105"/>
      <c r="D461" s="105"/>
      <c r="E461" s="105"/>
      <c r="F461" s="105"/>
      <c r="G461" s="105"/>
    </row>
    <row r="462" spans="1:7" x14ac:dyDescent="0.25">
      <c r="A462" s="110">
        <v>30651</v>
      </c>
      <c r="B462" s="111">
        <v>29.24</v>
      </c>
      <c r="C462" s="105"/>
      <c r="D462" s="105"/>
      <c r="E462" s="105"/>
      <c r="F462" s="105"/>
      <c r="G462" s="105"/>
    </row>
    <row r="463" spans="1:7" x14ac:dyDescent="0.25">
      <c r="A463" s="110">
        <v>30682</v>
      </c>
      <c r="B463" s="111">
        <v>29.69</v>
      </c>
      <c r="C463" s="105"/>
      <c r="D463" s="105"/>
      <c r="E463" s="105"/>
      <c r="F463" s="105"/>
      <c r="G463" s="105"/>
    </row>
    <row r="464" spans="1:7" x14ac:dyDescent="0.25">
      <c r="A464" s="110">
        <v>30713</v>
      </c>
      <c r="B464" s="111">
        <v>30.145</v>
      </c>
      <c r="C464" s="105"/>
      <c r="D464" s="105"/>
      <c r="E464" s="105"/>
      <c r="F464" s="105"/>
      <c r="G464" s="105"/>
    </row>
    <row r="465" spans="1:7" x14ac:dyDescent="0.25">
      <c r="A465" s="110">
        <v>30742</v>
      </c>
      <c r="B465" s="111">
        <v>30.760999999999999</v>
      </c>
      <c r="C465" s="105"/>
      <c r="D465" s="105"/>
      <c r="E465" s="105"/>
      <c r="F465" s="105"/>
      <c r="G465" s="105"/>
    </row>
    <row r="466" spans="1:7" x14ac:dyDescent="0.25">
      <c r="A466" s="110">
        <v>30773</v>
      </c>
      <c r="B466" s="111">
        <v>30.617999999999999</v>
      </c>
      <c r="C466" s="105"/>
      <c r="D466" s="105"/>
      <c r="E466" s="105"/>
      <c r="F466" s="105"/>
      <c r="G466" s="105"/>
    </row>
    <row r="467" spans="1:7" x14ac:dyDescent="0.25">
      <c r="A467" s="110">
        <v>30803</v>
      </c>
      <c r="B467" s="111">
        <v>30.52</v>
      </c>
      <c r="C467" s="105"/>
      <c r="D467" s="105"/>
      <c r="E467" s="105"/>
      <c r="F467" s="105"/>
      <c r="G467" s="105"/>
    </row>
    <row r="468" spans="1:7" x14ac:dyDescent="0.25">
      <c r="A468" s="110">
        <v>30834</v>
      </c>
      <c r="B468" s="111">
        <v>29.966999999999999</v>
      </c>
      <c r="C468" s="105"/>
      <c r="D468" s="105"/>
      <c r="E468" s="105"/>
      <c r="F468" s="105"/>
      <c r="G468" s="105"/>
    </row>
    <row r="469" spans="1:7" x14ac:dyDescent="0.25">
      <c r="A469" s="110">
        <v>30864</v>
      </c>
      <c r="B469" s="111">
        <v>28.751999999999999</v>
      </c>
      <c r="C469" s="105"/>
      <c r="D469" s="105"/>
      <c r="E469" s="105"/>
      <c r="F469" s="105"/>
      <c r="G469" s="105"/>
    </row>
    <row r="470" spans="1:7" x14ac:dyDescent="0.25">
      <c r="A470" s="110">
        <v>30895</v>
      </c>
      <c r="B470" s="111">
        <v>29.25</v>
      </c>
      <c r="C470" s="105"/>
      <c r="D470" s="105"/>
      <c r="E470" s="105"/>
      <c r="F470" s="105"/>
      <c r="G470" s="105"/>
    </row>
    <row r="471" spans="1:7" x14ac:dyDescent="0.25">
      <c r="A471" s="110">
        <v>30926</v>
      </c>
      <c r="B471" s="111">
        <v>29.311</v>
      </c>
      <c r="C471" s="105"/>
      <c r="D471" s="105"/>
      <c r="E471" s="105"/>
      <c r="F471" s="105"/>
      <c r="G471" s="105"/>
    </row>
    <row r="472" spans="1:7" x14ac:dyDescent="0.25">
      <c r="A472" s="110">
        <v>30956</v>
      </c>
      <c r="B472" s="111">
        <v>28.765000000000001</v>
      </c>
      <c r="C472" s="105"/>
      <c r="D472" s="105"/>
      <c r="E472" s="105"/>
      <c r="F472" s="105"/>
      <c r="G472" s="105"/>
    </row>
    <row r="473" spans="1:7" x14ac:dyDescent="0.25">
      <c r="A473" s="110">
        <v>30987</v>
      </c>
      <c r="B473" s="111">
        <v>28.097999999999999</v>
      </c>
      <c r="C473" s="105"/>
      <c r="D473" s="105"/>
      <c r="E473" s="105"/>
      <c r="F473" s="105"/>
      <c r="G473" s="105"/>
    </row>
    <row r="474" spans="1:7" x14ac:dyDescent="0.25">
      <c r="A474" s="110">
        <v>31017</v>
      </c>
      <c r="B474" s="111">
        <v>25.428999999999998</v>
      </c>
      <c r="C474" s="105"/>
      <c r="D474" s="105"/>
      <c r="E474" s="105"/>
      <c r="F474" s="105"/>
      <c r="G474" s="105"/>
    </row>
    <row r="475" spans="1:7" x14ac:dyDescent="0.25">
      <c r="A475" s="110">
        <v>31048</v>
      </c>
      <c r="B475" s="111">
        <v>25.640999999999998</v>
      </c>
      <c r="C475" s="105"/>
      <c r="D475" s="105"/>
      <c r="E475" s="105"/>
      <c r="F475" s="105"/>
      <c r="G475" s="105"/>
    </row>
    <row r="476" spans="1:7" x14ac:dyDescent="0.25">
      <c r="A476" s="110">
        <v>31079</v>
      </c>
      <c r="B476" s="111">
        <v>27.271000000000001</v>
      </c>
      <c r="C476" s="105"/>
      <c r="D476" s="105"/>
      <c r="E476" s="105"/>
      <c r="F476" s="105"/>
      <c r="G476" s="105"/>
    </row>
    <row r="477" spans="1:7" x14ac:dyDescent="0.25">
      <c r="A477" s="110">
        <v>31107</v>
      </c>
      <c r="B477" s="111">
        <v>28.238</v>
      </c>
      <c r="C477" s="105"/>
      <c r="D477" s="105"/>
      <c r="E477" s="105"/>
      <c r="F477" s="105"/>
      <c r="G477" s="105"/>
    </row>
    <row r="478" spans="1:7" x14ac:dyDescent="0.25">
      <c r="A478" s="110">
        <v>31138</v>
      </c>
      <c r="B478" s="111">
        <v>28.805</v>
      </c>
      <c r="C478" s="105"/>
      <c r="D478" s="105"/>
      <c r="E478" s="105"/>
      <c r="F478" s="105"/>
      <c r="G478" s="105"/>
    </row>
    <row r="479" spans="1:7" x14ac:dyDescent="0.25">
      <c r="A479" s="110">
        <v>31168</v>
      </c>
      <c r="B479" s="111">
        <v>27.623000000000001</v>
      </c>
      <c r="C479" s="105"/>
      <c r="D479" s="105"/>
      <c r="E479" s="105"/>
      <c r="F479" s="105"/>
      <c r="G479" s="105"/>
    </row>
    <row r="480" spans="1:7" x14ac:dyDescent="0.25">
      <c r="A480" s="110">
        <v>31199</v>
      </c>
      <c r="B480" s="111">
        <v>27.143000000000001</v>
      </c>
      <c r="C480" s="105"/>
      <c r="D480" s="105"/>
      <c r="E480" s="105"/>
      <c r="F480" s="105"/>
      <c r="G480" s="105"/>
    </row>
    <row r="481" spans="1:7" x14ac:dyDescent="0.25">
      <c r="A481" s="110">
        <v>31229</v>
      </c>
      <c r="B481" s="111">
        <v>27.329000000000001</v>
      </c>
      <c r="C481" s="105"/>
      <c r="D481" s="105"/>
      <c r="E481" s="105"/>
      <c r="F481" s="105"/>
      <c r="G481" s="105"/>
    </row>
    <row r="482" spans="1:7" x14ac:dyDescent="0.25">
      <c r="A482" s="110">
        <v>31260</v>
      </c>
      <c r="B482" s="111">
        <v>27.754999999999999</v>
      </c>
      <c r="C482" s="105"/>
      <c r="D482" s="105"/>
      <c r="E482" s="105"/>
      <c r="F482" s="105"/>
      <c r="G482" s="105"/>
    </row>
    <row r="483" spans="1:7" x14ac:dyDescent="0.25">
      <c r="A483" s="110">
        <v>31291</v>
      </c>
      <c r="B483" s="111">
        <v>28.289000000000001</v>
      </c>
      <c r="C483" s="105"/>
      <c r="D483" s="105"/>
      <c r="E483" s="105"/>
      <c r="F483" s="105"/>
      <c r="G483" s="105"/>
    </row>
    <row r="484" spans="1:7" x14ac:dyDescent="0.25">
      <c r="A484" s="110">
        <v>31321</v>
      </c>
      <c r="B484" s="111">
        <v>29.538</v>
      </c>
      <c r="C484" s="105"/>
      <c r="D484" s="105"/>
      <c r="E484" s="105"/>
      <c r="F484" s="105"/>
      <c r="G484" s="105"/>
    </row>
    <row r="485" spans="1:7" x14ac:dyDescent="0.25">
      <c r="A485" s="110">
        <v>31352</v>
      </c>
      <c r="B485" s="111">
        <v>30.812999999999999</v>
      </c>
      <c r="C485" s="105"/>
      <c r="D485" s="105"/>
      <c r="E485" s="105"/>
      <c r="F485" s="105"/>
      <c r="G485" s="105"/>
    </row>
    <row r="486" spans="1:7" x14ac:dyDescent="0.25">
      <c r="A486" s="110">
        <v>31382</v>
      </c>
      <c r="B486" s="111">
        <v>27.228000000000002</v>
      </c>
      <c r="C486" s="105"/>
      <c r="D486" s="105"/>
      <c r="E486" s="105"/>
      <c r="F486" s="105"/>
      <c r="G486" s="105"/>
    </row>
    <row r="487" spans="1:7" x14ac:dyDescent="0.25">
      <c r="A487" s="110">
        <v>31413</v>
      </c>
      <c r="B487" s="111">
        <v>22.945</v>
      </c>
      <c r="C487" s="105"/>
      <c r="D487" s="105"/>
      <c r="E487" s="105"/>
      <c r="F487" s="105"/>
      <c r="G487" s="105"/>
    </row>
    <row r="488" spans="1:7" x14ac:dyDescent="0.25">
      <c r="A488" s="110">
        <v>31444</v>
      </c>
      <c r="B488" s="111">
        <v>15.442</v>
      </c>
      <c r="C488" s="105"/>
      <c r="D488" s="105"/>
      <c r="E488" s="105"/>
      <c r="F488" s="105"/>
      <c r="G488" s="105"/>
    </row>
    <row r="489" spans="1:7" x14ac:dyDescent="0.25">
      <c r="A489" s="110">
        <v>31472</v>
      </c>
      <c r="B489" s="111">
        <v>12.618</v>
      </c>
      <c r="C489" s="105"/>
      <c r="D489" s="105"/>
      <c r="E489" s="105"/>
      <c r="F489" s="105"/>
      <c r="G489" s="105"/>
    </row>
    <row r="490" spans="1:7" x14ac:dyDescent="0.25">
      <c r="A490" s="110">
        <v>31503</v>
      </c>
      <c r="B490" s="111">
        <v>12.847</v>
      </c>
      <c r="C490" s="105"/>
      <c r="D490" s="105"/>
      <c r="E490" s="105"/>
      <c r="F490" s="105"/>
      <c r="G490" s="105"/>
    </row>
    <row r="491" spans="1:7" x14ac:dyDescent="0.25">
      <c r="A491" s="110">
        <v>31533</v>
      </c>
      <c r="B491" s="111">
        <v>15.444000000000001</v>
      </c>
      <c r="C491" s="105"/>
      <c r="D491" s="105"/>
      <c r="E491" s="105"/>
      <c r="F491" s="105"/>
      <c r="G491" s="105"/>
    </row>
    <row r="492" spans="1:7" x14ac:dyDescent="0.25">
      <c r="A492" s="110">
        <v>31564</v>
      </c>
      <c r="B492" s="111">
        <v>13.468999999999999</v>
      </c>
      <c r="C492" s="105"/>
      <c r="D492" s="105"/>
      <c r="E492" s="105"/>
      <c r="F492" s="105"/>
      <c r="G492" s="105"/>
    </row>
    <row r="493" spans="1:7" x14ac:dyDescent="0.25">
      <c r="A493" s="110">
        <v>31594</v>
      </c>
      <c r="B493" s="111">
        <v>11.574999999999999</v>
      </c>
      <c r="C493" s="105"/>
      <c r="D493" s="105"/>
      <c r="E493" s="105"/>
      <c r="F493" s="105"/>
      <c r="G493" s="105"/>
    </row>
    <row r="494" spans="1:7" x14ac:dyDescent="0.25">
      <c r="A494" s="110">
        <v>31625</v>
      </c>
      <c r="B494" s="111">
        <v>15.092000000000001</v>
      </c>
      <c r="C494" s="105"/>
      <c r="D494" s="105"/>
      <c r="E494" s="105"/>
      <c r="F494" s="105"/>
      <c r="G494" s="105"/>
    </row>
    <row r="495" spans="1:7" x14ac:dyDescent="0.25">
      <c r="A495" s="110">
        <v>31656</v>
      </c>
      <c r="B495" s="111">
        <v>14.913</v>
      </c>
      <c r="C495" s="105"/>
      <c r="D495" s="105"/>
      <c r="E495" s="105"/>
      <c r="F495" s="105"/>
      <c r="G495" s="105"/>
    </row>
    <row r="496" spans="1:7" x14ac:dyDescent="0.25">
      <c r="A496" s="110">
        <v>31686</v>
      </c>
      <c r="B496" s="111">
        <v>14.852</v>
      </c>
      <c r="C496" s="105"/>
      <c r="D496" s="105"/>
      <c r="E496" s="105"/>
      <c r="F496" s="105"/>
      <c r="G496" s="105"/>
    </row>
    <row r="497" spans="1:7" x14ac:dyDescent="0.25">
      <c r="A497" s="110">
        <v>31717</v>
      </c>
      <c r="B497" s="111">
        <v>15.207000000000001</v>
      </c>
      <c r="C497" s="105"/>
      <c r="D497" s="105"/>
      <c r="E497" s="105"/>
      <c r="F497" s="105"/>
      <c r="G497" s="105"/>
    </row>
    <row r="498" spans="1:7" x14ac:dyDescent="0.25">
      <c r="A498" s="110">
        <v>31747</v>
      </c>
      <c r="B498" s="111">
        <v>16.076000000000001</v>
      </c>
      <c r="C498" s="105"/>
      <c r="D498" s="105"/>
      <c r="E498" s="105"/>
      <c r="F498" s="105"/>
      <c r="G498" s="105"/>
    </row>
    <row r="499" spans="1:7" x14ac:dyDescent="0.25">
      <c r="A499" s="110">
        <v>31778</v>
      </c>
      <c r="B499" s="111">
        <v>18.655999999999999</v>
      </c>
      <c r="C499" s="105"/>
      <c r="D499" s="105"/>
      <c r="E499" s="105"/>
      <c r="F499" s="105"/>
      <c r="G499" s="105"/>
    </row>
    <row r="500" spans="1:7" x14ac:dyDescent="0.25">
      <c r="A500" s="110">
        <v>31809</v>
      </c>
      <c r="B500" s="111">
        <v>17.725999999999999</v>
      </c>
      <c r="C500" s="105"/>
      <c r="D500" s="105"/>
      <c r="E500" s="105"/>
      <c r="F500" s="105"/>
      <c r="G500" s="105"/>
    </row>
    <row r="501" spans="1:7" x14ac:dyDescent="0.25">
      <c r="A501" s="110">
        <v>31837</v>
      </c>
      <c r="B501" s="111">
        <v>18.305</v>
      </c>
      <c r="C501" s="105"/>
      <c r="D501" s="105"/>
      <c r="E501" s="105"/>
      <c r="F501" s="105"/>
      <c r="G501" s="105"/>
    </row>
    <row r="502" spans="1:7" x14ac:dyDescent="0.25">
      <c r="A502" s="110">
        <v>31868</v>
      </c>
      <c r="B502" s="111">
        <v>18.643000000000001</v>
      </c>
      <c r="C502" s="105"/>
      <c r="D502" s="105"/>
      <c r="E502" s="105"/>
      <c r="F502" s="105"/>
      <c r="G502" s="105"/>
    </row>
    <row r="503" spans="1:7" x14ac:dyDescent="0.25">
      <c r="A503" s="110">
        <v>31898</v>
      </c>
      <c r="B503" s="111">
        <v>19.414999999999999</v>
      </c>
      <c r="C503" s="105"/>
      <c r="D503" s="105"/>
      <c r="E503" s="105"/>
      <c r="F503" s="105"/>
      <c r="G503" s="105"/>
    </row>
    <row r="504" spans="1:7" x14ac:dyDescent="0.25">
      <c r="A504" s="110">
        <v>31929</v>
      </c>
      <c r="B504" s="111">
        <v>20.033999999999999</v>
      </c>
      <c r="C504" s="105"/>
      <c r="D504" s="105"/>
      <c r="E504" s="105"/>
      <c r="F504" s="105"/>
      <c r="G504" s="105"/>
    </row>
    <row r="505" spans="1:7" x14ac:dyDescent="0.25">
      <c r="A505" s="110">
        <v>31959</v>
      </c>
      <c r="B505" s="111">
        <v>21.355</v>
      </c>
      <c r="C505" s="105"/>
      <c r="D505" s="105"/>
      <c r="E505" s="105"/>
      <c r="F505" s="105"/>
      <c r="G505" s="105"/>
    </row>
    <row r="506" spans="1:7" x14ac:dyDescent="0.25">
      <c r="A506" s="110">
        <v>31990</v>
      </c>
      <c r="B506" s="111">
        <v>20.274000000000001</v>
      </c>
      <c r="C506" s="105"/>
      <c r="D506" s="105"/>
      <c r="E506" s="105"/>
      <c r="F506" s="105"/>
      <c r="G506" s="105"/>
    </row>
    <row r="507" spans="1:7" x14ac:dyDescent="0.25">
      <c r="A507" s="110">
        <v>32021</v>
      </c>
      <c r="B507" s="111">
        <v>19.526</v>
      </c>
      <c r="C507" s="105"/>
      <c r="D507" s="105"/>
      <c r="E507" s="105"/>
      <c r="F507" s="105"/>
      <c r="G507" s="105"/>
    </row>
    <row r="508" spans="1:7" x14ac:dyDescent="0.25">
      <c r="A508" s="110">
        <v>32051</v>
      </c>
      <c r="B508" s="111">
        <v>19.847999999999999</v>
      </c>
      <c r="C508" s="105"/>
      <c r="D508" s="105"/>
      <c r="E508" s="105"/>
      <c r="F508" s="105"/>
      <c r="G508" s="105"/>
    </row>
    <row r="509" spans="1:7" x14ac:dyDescent="0.25">
      <c r="A509" s="110">
        <v>32082</v>
      </c>
      <c r="B509" s="111">
        <v>18.920000000000002</v>
      </c>
      <c r="C509" s="105"/>
      <c r="D509" s="105"/>
      <c r="E509" s="105"/>
      <c r="F509" s="105"/>
      <c r="G509" s="105"/>
    </row>
    <row r="510" spans="1:7" x14ac:dyDescent="0.25">
      <c r="A510" s="110">
        <v>32112</v>
      </c>
      <c r="B510" s="111">
        <v>17.241</v>
      </c>
      <c r="C510" s="105"/>
      <c r="D510" s="105"/>
      <c r="E510" s="105"/>
      <c r="F510" s="105"/>
      <c r="G510" s="105"/>
    </row>
    <row r="511" spans="1:7" x14ac:dyDescent="0.25">
      <c r="A511" s="110">
        <v>32143</v>
      </c>
      <c r="B511" s="111">
        <v>17.16</v>
      </c>
      <c r="C511" s="105"/>
      <c r="D511" s="105"/>
      <c r="E511" s="105"/>
      <c r="F511" s="105"/>
      <c r="G511" s="105"/>
    </row>
    <row r="512" spans="1:7" x14ac:dyDescent="0.25">
      <c r="A512" s="110">
        <v>32174</v>
      </c>
      <c r="B512" s="111">
        <v>16.765000000000001</v>
      </c>
      <c r="C512" s="105"/>
      <c r="D512" s="105"/>
      <c r="E512" s="105"/>
      <c r="F512" s="105"/>
      <c r="G512" s="105"/>
    </row>
    <row r="513" spans="1:7" x14ac:dyDescent="0.25">
      <c r="A513" s="110">
        <v>32203</v>
      </c>
      <c r="B513" s="111">
        <v>16.216999999999999</v>
      </c>
      <c r="C513" s="105"/>
      <c r="D513" s="105"/>
      <c r="E513" s="105"/>
      <c r="F513" s="105"/>
      <c r="G513" s="105"/>
    </row>
    <row r="514" spans="1:7" x14ac:dyDescent="0.25">
      <c r="A514" s="110">
        <v>32234</v>
      </c>
      <c r="B514" s="111">
        <v>17.875</v>
      </c>
      <c r="C514" s="105"/>
      <c r="D514" s="105"/>
      <c r="E514" s="105"/>
      <c r="F514" s="105"/>
      <c r="G514" s="105"/>
    </row>
    <row r="515" spans="1:7" x14ac:dyDescent="0.25">
      <c r="A515" s="110">
        <v>32264</v>
      </c>
      <c r="B515" s="111">
        <v>17.437999999999999</v>
      </c>
      <c r="C515" s="105"/>
      <c r="D515" s="105"/>
      <c r="E515" s="105"/>
      <c r="F515" s="105"/>
      <c r="G515" s="105"/>
    </row>
    <row r="516" spans="1:7" x14ac:dyDescent="0.25">
      <c r="A516" s="110">
        <v>32295</v>
      </c>
      <c r="B516" s="111">
        <v>16.53</v>
      </c>
      <c r="C516" s="105"/>
      <c r="D516" s="105"/>
      <c r="E516" s="105"/>
      <c r="F516" s="105"/>
      <c r="G516" s="105"/>
    </row>
    <row r="517" spans="1:7" x14ac:dyDescent="0.25">
      <c r="A517" s="110">
        <v>32325</v>
      </c>
      <c r="B517" s="111">
        <v>15.497999999999999</v>
      </c>
      <c r="C517" s="105"/>
      <c r="D517" s="105"/>
      <c r="E517" s="105"/>
      <c r="F517" s="105"/>
      <c r="G517" s="105"/>
    </row>
    <row r="518" spans="1:7" x14ac:dyDescent="0.25">
      <c r="A518" s="110">
        <v>32356</v>
      </c>
      <c r="B518" s="111">
        <v>15.523999999999999</v>
      </c>
      <c r="C518" s="105"/>
      <c r="D518" s="105"/>
      <c r="E518" s="105"/>
      <c r="F518" s="105"/>
      <c r="G518" s="105"/>
    </row>
    <row r="519" spans="1:7" x14ac:dyDescent="0.25">
      <c r="A519" s="110">
        <v>32387</v>
      </c>
      <c r="B519" s="111">
        <v>14.467000000000001</v>
      </c>
      <c r="C519" s="105"/>
      <c r="D519" s="105"/>
      <c r="E519" s="105"/>
      <c r="F519" s="105"/>
      <c r="G519" s="105"/>
    </row>
    <row r="520" spans="1:7" x14ac:dyDescent="0.25">
      <c r="A520" s="110">
        <v>32417</v>
      </c>
      <c r="B520" s="111">
        <v>13.798</v>
      </c>
      <c r="C520" s="105"/>
      <c r="D520" s="105"/>
      <c r="E520" s="105"/>
      <c r="F520" s="105"/>
      <c r="G520" s="105"/>
    </row>
    <row r="521" spans="1:7" x14ac:dyDescent="0.25">
      <c r="A521" s="110">
        <v>32448</v>
      </c>
      <c r="B521" s="111">
        <v>13.977</v>
      </c>
      <c r="C521" s="105"/>
      <c r="D521" s="105"/>
      <c r="E521" s="105"/>
      <c r="F521" s="105"/>
      <c r="G521" s="105"/>
    </row>
    <row r="522" spans="1:7" x14ac:dyDescent="0.25">
      <c r="A522" s="110">
        <v>32478</v>
      </c>
      <c r="B522" s="111">
        <v>16.265999999999998</v>
      </c>
      <c r="C522" s="105"/>
      <c r="D522" s="105"/>
      <c r="E522" s="105"/>
      <c r="F522" s="105"/>
      <c r="G522" s="105"/>
    </row>
    <row r="523" spans="1:7" x14ac:dyDescent="0.25">
      <c r="A523" s="110">
        <v>32509</v>
      </c>
      <c r="B523" s="111">
        <v>17.983000000000001</v>
      </c>
      <c r="C523" s="105"/>
      <c r="D523" s="105"/>
      <c r="E523" s="105"/>
      <c r="F523" s="105"/>
      <c r="G523" s="105"/>
    </row>
    <row r="524" spans="1:7" x14ac:dyDescent="0.25">
      <c r="A524" s="110">
        <v>32540</v>
      </c>
      <c r="B524" s="111">
        <v>17.826000000000001</v>
      </c>
      <c r="C524" s="105"/>
      <c r="D524" s="105"/>
      <c r="E524" s="105"/>
      <c r="F524" s="105"/>
      <c r="G524" s="105"/>
    </row>
    <row r="525" spans="1:7" x14ac:dyDescent="0.25">
      <c r="A525" s="110">
        <v>32568</v>
      </c>
      <c r="B525" s="111">
        <v>19.445</v>
      </c>
      <c r="C525" s="105"/>
      <c r="D525" s="105"/>
      <c r="E525" s="105"/>
      <c r="F525" s="105"/>
      <c r="G525" s="105"/>
    </row>
    <row r="526" spans="1:7" x14ac:dyDescent="0.25">
      <c r="A526" s="110">
        <v>32599</v>
      </c>
      <c r="B526" s="111">
        <v>21.04</v>
      </c>
      <c r="C526" s="105"/>
      <c r="D526" s="105"/>
      <c r="E526" s="105"/>
      <c r="F526" s="105"/>
      <c r="G526" s="105"/>
    </row>
    <row r="527" spans="1:7" x14ac:dyDescent="0.25">
      <c r="A527" s="110">
        <v>32629</v>
      </c>
      <c r="B527" s="111">
        <v>20.032</v>
      </c>
      <c r="C527" s="105"/>
      <c r="D527" s="105"/>
      <c r="E527" s="105"/>
      <c r="F527" s="105"/>
      <c r="G527" s="105"/>
    </row>
    <row r="528" spans="1:7" x14ac:dyDescent="0.25">
      <c r="A528" s="110">
        <v>32660</v>
      </c>
      <c r="B528" s="111">
        <v>20.004999999999999</v>
      </c>
      <c r="C528" s="105"/>
      <c r="D528" s="105"/>
      <c r="E528" s="105"/>
      <c r="F528" s="105"/>
      <c r="G528" s="105"/>
    </row>
    <row r="529" spans="1:7" x14ac:dyDescent="0.25">
      <c r="A529" s="110">
        <v>32690</v>
      </c>
      <c r="B529" s="111">
        <v>19.643999999999998</v>
      </c>
      <c r="C529" s="105"/>
      <c r="D529" s="105"/>
      <c r="E529" s="105"/>
      <c r="F529" s="105"/>
      <c r="G529" s="105"/>
    </row>
    <row r="530" spans="1:7" x14ac:dyDescent="0.25">
      <c r="A530" s="110">
        <v>32721</v>
      </c>
      <c r="B530" s="111">
        <v>18.521999999999998</v>
      </c>
      <c r="C530" s="105"/>
      <c r="D530" s="105"/>
      <c r="E530" s="105"/>
      <c r="F530" s="105"/>
      <c r="G530" s="105"/>
    </row>
    <row r="531" spans="1:7" x14ac:dyDescent="0.25">
      <c r="A531" s="110">
        <v>32752</v>
      </c>
      <c r="B531" s="111">
        <v>19.594000000000001</v>
      </c>
      <c r="C531" s="105"/>
      <c r="D531" s="105"/>
      <c r="E531" s="105"/>
      <c r="F531" s="105"/>
      <c r="G531" s="105"/>
    </row>
    <row r="532" spans="1:7" x14ac:dyDescent="0.25">
      <c r="A532" s="110">
        <v>32782</v>
      </c>
      <c r="B532" s="111">
        <v>20.091000000000001</v>
      </c>
      <c r="C532" s="105"/>
      <c r="D532" s="105"/>
      <c r="E532" s="105"/>
      <c r="F532" s="105"/>
      <c r="G532" s="105"/>
    </row>
    <row r="533" spans="1:7" x14ac:dyDescent="0.25">
      <c r="A533" s="110">
        <v>32813</v>
      </c>
      <c r="B533" s="111">
        <v>19.82</v>
      </c>
      <c r="C533" s="105"/>
      <c r="D533" s="105"/>
      <c r="E533" s="105"/>
      <c r="F533" s="105"/>
      <c r="G533" s="105"/>
    </row>
    <row r="534" spans="1:7" x14ac:dyDescent="0.25">
      <c r="A534" s="110">
        <v>32843</v>
      </c>
      <c r="B534" s="111">
        <v>21.088000000000001</v>
      </c>
      <c r="C534" s="105"/>
      <c r="D534" s="105"/>
      <c r="E534" s="105"/>
      <c r="F534" s="105"/>
      <c r="G534" s="105"/>
    </row>
    <row r="535" spans="1:7" x14ac:dyDescent="0.25">
      <c r="A535" s="110">
        <v>32874</v>
      </c>
      <c r="B535" s="111">
        <v>22.640999999999998</v>
      </c>
      <c r="C535" s="105"/>
      <c r="D535" s="105"/>
      <c r="E535" s="105"/>
      <c r="F535" s="105"/>
      <c r="G535" s="105"/>
    </row>
    <row r="536" spans="1:7" x14ac:dyDescent="0.25">
      <c r="A536" s="110">
        <v>32905</v>
      </c>
      <c r="B536" s="111">
        <v>22.108000000000001</v>
      </c>
      <c r="C536" s="105"/>
      <c r="D536" s="105"/>
      <c r="E536" s="105"/>
      <c r="F536" s="105"/>
      <c r="G536" s="105"/>
    </row>
    <row r="537" spans="1:7" x14ac:dyDescent="0.25">
      <c r="A537" s="110">
        <v>32933</v>
      </c>
      <c r="B537" s="111">
        <v>20.417999999999999</v>
      </c>
      <c r="C537" s="105"/>
      <c r="D537" s="105"/>
      <c r="E537" s="105"/>
      <c r="F537" s="105"/>
      <c r="G537" s="105"/>
    </row>
    <row r="538" spans="1:7" x14ac:dyDescent="0.25">
      <c r="A538" s="110">
        <v>32964</v>
      </c>
      <c r="B538" s="111">
        <v>18.582000000000001</v>
      </c>
      <c r="C538" s="105"/>
      <c r="D538" s="105"/>
      <c r="E538" s="105"/>
      <c r="F538" s="105"/>
      <c r="G538" s="105"/>
    </row>
    <row r="539" spans="1:7" x14ac:dyDescent="0.25">
      <c r="A539" s="110">
        <v>32994</v>
      </c>
      <c r="B539" s="111">
        <v>18.236999999999998</v>
      </c>
      <c r="C539" s="105"/>
      <c r="D539" s="105"/>
      <c r="E539" s="105"/>
      <c r="F539" s="105"/>
      <c r="G539" s="105"/>
    </row>
    <row r="540" spans="1:7" x14ac:dyDescent="0.25">
      <c r="A540" s="110">
        <v>33025</v>
      </c>
      <c r="B540" s="111">
        <v>16.870999999999999</v>
      </c>
      <c r="C540" s="105"/>
      <c r="D540" s="105"/>
      <c r="E540" s="105"/>
      <c r="F540" s="105"/>
      <c r="G540" s="105"/>
    </row>
    <row r="541" spans="1:7" x14ac:dyDescent="0.25">
      <c r="A541" s="110">
        <v>33055</v>
      </c>
      <c r="B541" s="111">
        <v>18.638000000000002</v>
      </c>
      <c r="C541" s="105"/>
      <c r="D541" s="105"/>
      <c r="E541" s="105"/>
      <c r="F541" s="105"/>
      <c r="G541" s="105"/>
    </row>
    <row r="542" spans="1:7" x14ac:dyDescent="0.25">
      <c r="A542" s="110">
        <v>33086</v>
      </c>
      <c r="B542" s="111">
        <v>27.173999999999999</v>
      </c>
      <c r="C542" s="105"/>
      <c r="D542" s="105"/>
      <c r="E542" s="105"/>
      <c r="F542" s="105"/>
      <c r="G542" s="105"/>
    </row>
    <row r="543" spans="1:7" x14ac:dyDescent="0.25">
      <c r="A543" s="110">
        <v>33117</v>
      </c>
      <c r="B543" s="111">
        <v>33.686999999999998</v>
      </c>
      <c r="C543" s="105"/>
      <c r="D543" s="105"/>
      <c r="E543" s="105"/>
      <c r="F543" s="105"/>
      <c r="G543" s="105"/>
    </row>
    <row r="544" spans="1:7" x14ac:dyDescent="0.25">
      <c r="A544" s="110">
        <v>33147</v>
      </c>
      <c r="B544" s="111">
        <v>35.921999999999997</v>
      </c>
      <c r="C544" s="105"/>
      <c r="D544" s="105"/>
      <c r="E544" s="105"/>
      <c r="F544" s="105"/>
      <c r="G544" s="105"/>
    </row>
    <row r="545" spans="1:7" x14ac:dyDescent="0.25">
      <c r="A545" s="110">
        <v>33178</v>
      </c>
      <c r="B545" s="111">
        <v>32.299999999999997</v>
      </c>
      <c r="C545" s="105"/>
      <c r="D545" s="105"/>
      <c r="E545" s="105"/>
      <c r="F545" s="105"/>
      <c r="G545" s="105"/>
    </row>
    <row r="546" spans="1:7" x14ac:dyDescent="0.25">
      <c r="A546" s="115">
        <v>33208</v>
      </c>
      <c r="B546" s="116">
        <v>27.337</v>
      </c>
      <c r="C546" s="105"/>
      <c r="D546" s="105"/>
      <c r="E546" s="105"/>
      <c r="F546" s="105"/>
      <c r="G546" s="105"/>
    </row>
  </sheetData>
  <mergeCells count="7">
    <mergeCell ref="F3:G4"/>
    <mergeCell ref="A5:A6"/>
    <mergeCell ref="B5:B6"/>
    <mergeCell ref="A1:B1"/>
    <mergeCell ref="D1:E1"/>
    <mergeCell ref="E2:E4"/>
    <mergeCell ref="B3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bp</vt:lpstr>
      <vt:lpstr>bc</vt:lpstr>
      <vt:lpstr>XM Men</vt:lpstr>
      <vt:lpstr>XM Tri</vt:lpstr>
      <vt:lpstr>BP TRIM</vt:lpstr>
      <vt:lpstr>Pet A</vt:lpstr>
      <vt:lpstr>Pet Men</vt:lpstr>
      <vt:lpstr>Precios Pet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</cp:lastModifiedBy>
  <dcterms:created xsi:type="dcterms:W3CDTF">2023-03-07T18:07:54Z</dcterms:created>
  <dcterms:modified xsi:type="dcterms:W3CDTF">2024-09-08T10:53:34Z</dcterms:modified>
</cp:coreProperties>
</file>